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5"/>
  </bookViews>
  <sheets>
    <sheet name="дод1" sheetId="1" r:id="rId1"/>
    <sheet name="д1" sheetId="2" r:id="rId2"/>
    <sheet name="д2" sheetId="3" r:id="rId3"/>
    <sheet name="дод.2" sheetId="4" r:id="rId4"/>
    <sheet name="дод3" sheetId="5" r:id="rId5"/>
    <sheet name="дод4" sheetId="6" r:id="rId6"/>
  </sheets>
  <definedNames>
    <definedName name="_xlfn.AGGREGATE" hidden="1">#NAME?</definedName>
    <definedName name="_xlnm.Print_Titles" localSheetId="3">'дод.2'!$5:$8</definedName>
    <definedName name="_xlnm.Print_Area" localSheetId="2">'д2'!$B$1:$J$22</definedName>
    <definedName name="_xlnm.Print_Area" localSheetId="3">'дод.2'!$B$1:$S$77</definedName>
    <definedName name="_xlnm.Print_Area" localSheetId="5">'дод4'!$B$2:$Q$47</definedName>
  </definedNames>
  <calcPr fullCalcOnLoad="1"/>
</workbook>
</file>

<file path=xl/sharedStrings.xml><?xml version="1.0" encoding="utf-8"?>
<sst xmlns="http://schemas.openxmlformats.org/spreadsheetml/2006/main" count="502" uniqueCount="308">
  <si>
    <t>Надання загальної середньої освіти загальноосвітніми
навчальними закладами (в т.ч. школою-дитячим
садком, інтернатом при школі), спеціалізованими
школами, ліцеями, гімназіями, колегіумами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</si>
  <si>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 /ТКВКБМС</t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</si>
  <si>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</si>
  <si>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</si>
  <si>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r>
      <t>Код ФКВКБ</t>
    </r>
    <r>
      <rPr>
        <strike/>
        <vertAlign val="superscript"/>
        <sz val="8"/>
        <rFont val="Times New Roman"/>
        <family val="1"/>
      </rPr>
      <t>3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</si>
  <si>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</si>
  <si>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1011020</t>
  </si>
  <si>
    <t>Освіта</t>
  </si>
  <si>
    <t>1011000</t>
  </si>
  <si>
    <t>1000</t>
  </si>
  <si>
    <t>0921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</si>
  <si>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</si>
  <si>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r>
      <t>2 Код Типової програмної класифі</t>
    </r>
    <r>
      <rPr>
        <sz val="10"/>
        <rFont val="Times New Roman Cyr"/>
        <family val="1"/>
      </rPr>
      <t>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</si>
  <si>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r>
      <t>3 Код функціональної класифікаці</t>
    </r>
    <r>
      <rPr>
        <sz val="10"/>
        <rFont val="Times New Roman"/>
        <family val="0"/>
      </rPr>
      <t>ї видатків та кредитування бюджету, затвердженої наказом Міністерства фінансів України від 14.01.2011 № 11 (зі змінами).</t>
    </r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</si>
  <si>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</si>
  <si>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</si>
  <si>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</si>
  <si>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</si>
  <si>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</si>
  <si>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</si>
  <si>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</si>
  <si>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</si>
  <si>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</si>
  <si>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(тис. грн.)/грн.</t>
  </si>
  <si>
    <t>бюджет розвитку</t>
  </si>
  <si>
    <t xml:space="preserve">Всього </t>
  </si>
  <si>
    <t>Фінансування за активними операціями</t>
  </si>
  <si>
    <t>Зміни обсягів бюджетних коштів</t>
  </si>
  <si>
    <t>На початок періоду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</si>
  <si>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</si>
  <si>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</si>
  <si>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</si>
  <si>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</si>
  <si>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</si>
  <si>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</si>
  <si>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</si>
  <si>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</si>
  <si>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</si>
  <si>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r>
      <t>Перелік об’єктів, видатки на які у 2017  році будуть проводитися за рахунок коштів бюджету розвитку</t>
    </r>
    <r>
      <rPr>
        <b/>
        <vertAlign val="superscript"/>
        <sz val="14"/>
        <rFont val="Times New Roman"/>
        <family val="1"/>
      </rPr>
      <t>1</t>
    </r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</si>
  <si>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</si>
  <si>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8370</t>
  </si>
  <si>
    <t>0180</t>
  </si>
  <si>
    <t>7518370</t>
  </si>
  <si>
    <r>
      <t>Код програмної класифікації видатків та кредитування місцевих бюджетів</t>
    </r>
    <r>
      <rPr>
        <b/>
        <vertAlign val="superscript"/>
        <sz val="12"/>
        <rFont val="Times New Roman"/>
        <family val="0"/>
      </rPr>
      <t>2</t>
    </r>
  </si>
  <si>
    <r>
      <t>Код ФКВКБ</t>
    </r>
    <r>
      <rPr>
        <b/>
        <vertAlign val="superscript"/>
        <sz val="12"/>
        <rFont val="Times New Roman"/>
        <family val="0"/>
      </rPr>
      <t>4</t>
    </r>
  </si>
  <si>
    <t>Найменування місцевої (регіональної) програми</t>
  </si>
  <si>
    <t>Разом загальний та спеціальний фонди</t>
  </si>
  <si>
    <t>Усього за програмою</t>
  </si>
  <si>
    <t>1000000</t>
  </si>
  <si>
    <t>Відділ освіти райдержадміністрації (головний розпорядник)</t>
  </si>
  <si>
    <t>1010000</t>
  </si>
  <si>
    <t>Відділ освіти райдержадміністрації (відповідальний виконавець)</t>
  </si>
  <si>
    <t>2 Заповнюється у разі прийняття відповідною місцевою радою рішення про застосування програмно-цільового методу у бюджетному процесі.</t>
  </si>
  <si>
    <r>
      <t>3</t>
    </r>
    <r>
      <rPr>
        <sz val="10"/>
        <rFont val="Times New Roman"/>
        <family val="0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</si>
  <si>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r>
      <t xml:space="preserve">4 </t>
    </r>
    <r>
      <rPr>
        <sz val="10"/>
        <rFont val="Times New Roman"/>
        <family val="0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</si>
  <si>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t xml:space="preserve">Зміни до переліку місцевих (регіональних)   програм, які фінансуватимуться за рахунок коштів    районного  бюджету  у 2017 році, визначених у додатку 4 до рішення Олександрівської районної ради від  22 грудня 2016 року №147 "Про районний бюджет на 2017 рік"
</t>
  </si>
  <si>
    <t>Внутрішнє фінансування</t>
  </si>
  <si>
    <t>Фінансування  за рахунок зміни залишків коштів  бюджетів</t>
  </si>
  <si>
    <t>у тому числі за рахунок залишків коштів, що склалися на початок року</t>
  </si>
  <si>
    <t>з них за рахунок залишків коштів субвенцій з державного бюджету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</si>
  <si>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</si>
  <si>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</si>
  <si>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у тому числі за рахунок:</t>
  </si>
  <si>
    <t>залишків коштів субвенцій з державного бюджету</t>
  </si>
  <si>
    <t>Усього за типом кредитора</t>
  </si>
  <si>
    <t>602000</t>
  </si>
  <si>
    <t>з них за рахунок залишків коштів  субвенцій з державного бюджету</t>
  </si>
  <si>
    <t>602100</t>
  </si>
  <si>
    <t>602200</t>
  </si>
  <si>
    <t>602400</t>
  </si>
  <si>
    <r>
      <t>Усього за типом боргового зобов</t>
    </r>
    <r>
      <rPr>
        <b/>
        <sz val="16"/>
        <rFont val="Arial Cyr"/>
        <family val="0"/>
      </rPr>
      <t>’</t>
    </r>
    <r>
      <rPr>
        <b/>
        <sz val="16"/>
        <rFont val="Times New Roman Cyr"/>
        <family val="0"/>
      </rPr>
      <t>язання</t>
    </r>
  </si>
  <si>
    <t xml:space="preserve">Код </t>
  </si>
  <si>
    <t>Найменування згідно з класифікацією фінансування бюджету</t>
  </si>
  <si>
    <t>ВСЬОГО</t>
  </si>
  <si>
    <t>у тому числі бюджет розвитку</t>
  </si>
  <si>
    <t>Комплексна програма реформування системи надання адміністративних послуг в Олександрівському районі на 2016-2017 роки</t>
  </si>
  <si>
    <t>0300000</t>
  </si>
  <si>
    <t>Районна державна адміністрація (головний розпорядник)</t>
  </si>
  <si>
    <t>0310000</t>
  </si>
  <si>
    <t>Районна державна адміністрація (відповідальний виконавець)</t>
  </si>
  <si>
    <t>0318370</t>
  </si>
  <si>
    <t>0317500</t>
  </si>
  <si>
    <t>0411</t>
  </si>
  <si>
    <t>Інші послуги, пов"язані з економічною діяльністю</t>
  </si>
  <si>
    <t>Районна програма профілактики злочинності і правопорушень на 2016-2020 роки</t>
  </si>
  <si>
    <t>Програма економічного і соціального розвитку Олександрівського району на 2017 рік</t>
  </si>
  <si>
    <t>Розвиток дитячо-юнацького та резервного спорту</t>
  </si>
  <si>
    <t>0810</t>
  </si>
  <si>
    <t>Утримання та навчально-тренувальна робота комунальних дитячо-юнацьких спортивних шкіл</t>
  </si>
  <si>
    <t>1115000</t>
  </si>
  <si>
    <t>Фiзична культура i спорт</t>
  </si>
  <si>
    <t>Про районну цільову соціальну програму розвитку фізичної культури і спорту в Олександрівському районі на 2017-2020 роки</t>
  </si>
  <si>
    <t>1100000</t>
  </si>
  <si>
    <t>Відділ молоді та спорту райдержадміністрації (головний розпорядник)</t>
  </si>
  <si>
    <t>1110000</t>
  </si>
  <si>
    <t>Відділ молоді та спорту райдержадміністрації (відповідальний виконавець)</t>
  </si>
  <si>
    <r>
      <t>Код ТПКВКМБ/
ТКВКБМС</t>
    </r>
    <r>
      <rPr>
        <b/>
        <vertAlign val="superscript"/>
        <sz val="12"/>
        <rFont val="Times New Roman"/>
        <family val="0"/>
      </rPr>
      <t>3</t>
    </r>
  </si>
  <si>
    <t>2400000</t>
  </si>
  <si>
    <t>Відділ культури   райдержадміністрації (головний розпорядник)</t>
  </si>
  <si>
    <t>2410000</t>
  </si>
  <si>
    <t>Відділ культури   райдержадміністрації (відповідальний виконавець)</t>
  </si>
  <si>
    <t>2414000</t>
  </si>
  <si>
    <t>4000</t>
  </si>
  <si>
    <t>Культура i мистецтво</t>
  </si>
  <si>
    <t>0313130</t>
  </si>
  <si>
    <t>3130</t>
  </si>
  <si>
    <t>Здійснення соціальної роботи з вразливими категоріями населення</t>
  </si>
  <si>
    <t>0313131</t>
  </si>
  <si>
    <t>3131</t>
  </si>
  <si>
    <t>1040</t>
  </si>
  <si>
    <t>Центри соціальних служб для сім'ї, дітей та молоді</t>
  </si>
  <si>
    <t>0824</t>
  </si>
  <si>
    <t>Музеї i виставки</t>
  </si>
  <si>
    <t>1513200</t>
  </si>
  <si>
    <t>3200</t>
  </si>
  <si>
    <t>Соціальний захист ветеранів війни і праці</t>
  </si>
  <si>
    <t>1513202</t>
  </si>
  <si>
    <t>Надання фінансової підтримки громадським організаціям інвалідів і ветеранів, 
діяльність яких має соціальну спрямованість</t>
  </si>
  <si>
    <t>Районна програма соціального захисту ветеранів   війни і праці, інвалідів, дітей-інвалідів та громадян похилого віку на 2015-2017 роки</t>
  </si>
  <si>
    <t>за рахунок субвенцій  з сільських, селищних  бюджетів</t>
  </si>
  <si>
    <t xml:space="preserve">                             
</t>
  </si>
  <si>
    <t>(тис. грн.)</t>
  </si>
  <si>
    <t>Код</t>
  </si>
  <si>
    <t>Найменування згідно
 з класифікацією доходів бюджету</t>
  </si>
  <si>
    <t>в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</si>
  <si>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</si>
  <si>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</si>
  <si>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 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</si>
  <si>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</si>
  <si>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</si>
  <si>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</si>
  <si>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 пенсійних виплат або щомісячного довічного грошового утримання, що опадатковуються відповідно до підпункту 164.2.19 пункту 164.2 статті 164 Податкового кодексу</t>
  </si>
  <si>
    <t>Податок на прибуток підприємств</t>
  </si>
  <si>
    <t>….</t>
  </si>
  <si>
    <t>Податки на власність</t>
  </si>
  <si>
    <t xml:space="preserve">Збори та плата за спеціальне використання природних ресурсів </t>
  </si>
  <si>
    <t>Внутрішні податки на товари та послуги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</si>
  <si>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</si>
  <si>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</si>
  <si>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Рентна плата, збори на паливно-енергетичні ресурси</t>
  </si>
  <si>
    <t>Місцеві податки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</si>
  <si>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</si>
  <si>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</si>
  <si>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</si>
  <si>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об"єднань, що вилучається до відповідного бюджету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</si>
  <si>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</si>
  <si>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</si>
  <si>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 від штрафів та фінансових санкцій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</si>
  <si>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</si>
  <si>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</si>
  <si>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</si>
  <si>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</si>
  <si>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</si>
  <si>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</si>
  <si>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</si>
  <si>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</si>
  <si>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Надходження від продажу землі і нематеріальних активів</t>
  </si>
  <si>
    <t>Офіційні трансферти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</si>
  <si>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</si>
  <si>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</si>
  <si>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</si>
  <si>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</si>
  <si>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</si>
  <si>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Базова дотація з державного бюджету місцевим бюджетам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</si>
  <si>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</si>
  <si>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</si>
  <si>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</si>
  <si>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</si>
  <si>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</si>
  <si>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Освітня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</si>
  <si>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</si>
  <si>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Від урядів зарубіжних країн та міжнародних організацій</t>
  </si>
  <si>
    <t>Цільові фонди</t>
  </si>
  <si>
    <t>Інші субвенції</t>
  </si>
  <si>
    <t>Всього доходів</t>
  </si>
  <si>
    <t>Керівник секретаріату (секретар)_________________ради</t>
  </si>
  <si>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</si>
  <si>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</si>
  <si>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</si>
  <si>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</si>
  <si>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Дотації з  районного бюджету</t>
  </si>
  <si>
    <t>Дотації з районного бюджету</t>
  </si>
  <si>
    <t>О3</t>
  </si>
  <si>
    <t>Районному центру первинної медико-санітарної допомоги</t>
  </si>
  <si>
    <t xml:space="preserve">на придбання продуктів харчування </t>
  </si>
  <si>
    <t xml:space="preserve">на придбання предметів, матеріалів, обладнання та інвентаря </t>
  </si>
  <si>
    <t>О4</t>
  </si>
  <si>
    <t>…</t>
  </si>
  <si>
    <t>Олександрівський селищний бюджет</t>
  </si>
  <si>
    <t>Єлизаветградківський селищний бюджет</t>
  </si>
  <si>
    <t>Лісівський селищний бюджет</t>
  </si>
  <si>
    <t xml:space="preserve">Бірківський сільський бюджет        </t>
  </si>
  <si>
    <t xml:space="preserve">Бовтиський  сільський бюджет     </t>
  </si>
  <si>
    <t xml:space="preserve">Букварський    сільський бюджет   </t>
  </si>
  <si>
    <t xml:space="preserve">Веселівський сільський бюджет  </t>
  </si>
  <si>
    <t xml:space="preserve">Вищеверещаківський сільський бюджет  </t>
  </si>
  <si>
    <t xml:space="preserve">Голиківський   сільський бюджет  </t>
  </si>
  <si>
    <t xml:space="preserve">Івангородський сільський бюджет  </t>
  </si>
  <si>
    <t xml:space="preserve">Красносілківський сільський бюджет  </t>
  </si>
  <si>
    <t xml:space="preserve">Красносільський сільський бюджет  </t>
  </si>
  <si>
    <t xml:space="preserve">Михайлівський сільський бюджет  </t>
  </si>
  <si>
    <t xml:space="preserve">Несватківський сільський бюджет  </t>
  </si>
  <si>
    <t xml:space="preserve">Підлісненський сільський бюджет  </t>
  </si>
  <si>
    <t xml:space="preserve">Родниківський сільський бюджет  </t>
  </si>
  <si>
    <t>О5</t>
  </si>
  <si>
    <t xml:space="preserve">Розумівський сільський бюджет  </t>
  </si>
  <si>
    <t>О6</t>
  </si>
  <si>
    <t xml:space="preserve">Соснівський   сільський бюджет </t>
  </si>
  <si>
    <t>О7</t>
  </si>
  <si>
    <t xml:space="preserve">Ставидлянський сільський бюджет </t>
  </si>
  <si>
    <t>О8</t>
  </si>
  <si>
    <t xml:space="preserve">Староосотський сільський бюджет </t>
  </si>
  <si>
    <t>О9</t>
  </si>
  <si>
    <t xml:space="preserve">Триліський     сільський бюджет </t>
  </si>
  <si>
    <t xml:space="preserve">Цвітненський сільський бюджет </t>
  </si>
  <si>
    <t xml:space="preserve">Ясенівський   сільський бюджет </t>
  </si>
  <si>
    <t>Обласний бюджет</t>
  </si>
  <si>
    <t>0312180</t>
  </si>
  <si>
    <t>2180</t>
  </si>
  <si>
    <t>0726</t>
  </si>
  <si>
    <t xml:space="preserve">Первинна медична допомога населенню </t>
  </si>
  <si>
    <t xml:space="preserve">Придбання, доставка та зберігання підручників і посібників
</t>
  </si>
  <si>
    <t>1011160</t>
  </si>
  <si>
    <t>0970</t>
  </si>
  <si>
    <t>0313132</t>
  </si>
  <si>
    <t>Програми і заходи центрів соціальних служб для сім'ї, дітей та молоді</t>
  </si>
  <si>
    <t>0312010</t>
  </si>
  <si>
    <t>0731</t>
  </si>
  <si>
    <t>Багатопрофільна стаціонарна медична допомога населенню</t>
  </si>
  <si>
    <t>Інші видатки на соціальний захист населення</t>
  </si>
  <si>
    <t>0317830</t>
  </si>
  <si>
    <t>0380</t>
  </si>
  <si>
    <t>Заходи та роботи з мобілізаційної підготовки місцевого значення</t>
  </si>
  <si>
    <t>Фінансове управління райдержадміністрації (головний розпорядник)</t>
  </si>
  <si>
    <t>Фінансове управління (відповідальний виконавець)</t>
  </si>
  <si>
    <t>Видатки, не віднесені до основних груп</t>
  </si>
  <si>
    <t>Інші додаткові дотації</t>
  </si>
  <si>
    <t>в тому числі:</t>
  </si>
  <si>
    <t>капітальні видатки за рахунок коштів, що передаються з загального фонду до бюджету розвитку (спеціального фонду)</t>
  </si>
  <si>
    <t>1011090</t>
  </si>
  <si>
    <t>0960</t>
  </si>
  <si>
    <t>0990</t>
  </si>
  <si>
    <t>Здійснення централізованого господарського обслуговування</t>
  </si>
  <si>
    <t xml:space="preserve">Інші освітні програми
</t>
  </si>
  <si>
    <t>1011220</t>
  </si>
  <si>
    <t xml:space="preserve"> на оплату послуг (крім комунальних)</t>
  </si>
  <si>
    <t>Всього субвенцій до загального фонду</t>
  </si>
  <si>
    <t>Про районну програму "Місцеві стимули" для медичних працівників на 2016-2020 роки</t>
  </si>
  <si>
    <t>Районна програма "Оборона" на 2016 рік</t>
  </si>
  <si>
    <t>Про районну програму "Шкільний автобус"на 2016-2020 роки</t>
  </si>
  <si>
    <t>Відділ молоді та спорту райдержадміністрації</t>
  </si>
  <si>
    <t xml:space="preserve">Комунальному закладу "Дитячо-юнацька спортивна школа Олександрівського району" </t>
  </si>
  <si>
    <t>на оплату праці з нарахуваннями  (на утримання посади тренера-викладача)</t>
  </si>
  <si>
    <t>Центральній районній лікарні</t>
  </si>
  <si>
    <t>Відділ освіти райдержадміністрації</t>
  </si>
  <si>
    <t>Районна державна адміністрація</t>
  </si>
  <si>
    <t>Про районну цільову соціальну програму "Молодь Олександрівщини" на 2017-2020 роки</t>
  </si>
  <si>
    <t>Навчально-виховним об"єднанням</t>
  </si>
  <si>
    <t>на придбання продуктів харчування (оздоровлення дітей у пришкільних таборах)</t>
  </si>
  <si>
    <t>1011170</t>
  </si>
  <si>
    <t xml:space="preserve">Методичне забезпечення діяльності навчальних закладів та інші заходи в галузі освіти
</t>
  </si>
  <si>
    <t xml:space="preserve">Надання позашкільної освіти позашкільними закладами освіти, заходи із позашкільної роботи з дітьми
</t>
  </si>
  <si>
    <t>з них за рахунок субвенцій  з сільських, селищних  бюджетів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</si>
  <si>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</si>
  <si>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з них за рахунок  залишків коштів освітньої субвенції з державного бюджету місцевим бюджетам станом на 01.01.2017 р</t>
  </si>
  <si>
    <t xml:space="preserve">з них Олександрівська  районна організація Української спілки ветеранів Афганістану </t>
  </si>
  <si>
    <t>1500000</t>
  </si>
  <si>
    <t>Управління   соціального  захисту населення   райдержадміністрації (головний розпорядник)</t>
  </si>
  <si>
    <t>1513000</t>
  </si>
  <si>
    <t>3000</t>
  </si>
  <si>
    <t>Управління   соціального  захисту населення   райдержадміністрації (відповідальний виконавець)</t>
  </si>
  <si>
    <t>0313400</t>
  </si>
  <si>
    <t>субвенцій з державного бюджету</t>
  </si>
  <si>
    <t>субвенції з державного бюджету місцевим бюджетам</t>
  </si>
  <si>
    <t>коштів районного бюджету</t>
  </si>
  <si>
    <t>у тому числі</t>
  </si>
  <si>
    <t>співфінансування  за рахунок районного бюджету на придбання шкільного автобусу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</si>
  <si>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 на придбання шкільних автобусів для перевезення дітей</t>
  </si>
  <si>
    <t>Субвенції з інших місцевих бюджетів</t>
  </si>
  <si>
    <t xml:space="preserve">Всього субвенцій до  спеціального фонду </t>
  </si>
  <si>
    <t>з них за рахунок додаткової дотації</t>
  </si>
  <si>
    <t>на реалізацію заходів Комплексної програми реформування системи надання адміністративних послуг в Олександрівському районі на 2016-2017 роки</t>
  </si>
  <si>
    <t>на реалізацію заходів районної програми профілактики злочинності і правопорушень на 2016-2020 роки</t>
  </si>
  <si>
    <t>з них:</t>
  </si>
  <si>
    <t xml:space="preserve">Фінансове управління  (в частині міжбюджетних трансфертів, резервного фонду  та загальноміських видатків) 
</t>
  </si>
  <si>
    <t>0133</t>
  </si>
  <si>
    <t>Резервний фонд</t>
  </si>
  <si>
    <t>0317800</t>
  </si>
  <si>
    <t>Запобігання та ліквідація надзвичайних ситуацій та наслідків стихійного лиха</t>
  </si>
  <si>
    <t>0317810</t>
  </si>
  <si>
    <t>0320</t>
  </si>
  <si>
    <t>Видатки на запобігання та ліквідацію надзвичайних ситуацій та наслідків стихійного лиха</t>
  </si>
  <si>
    <t>Про затвердження районної програми цивільного захисту Олександрівського  району на 2016-2020 роки</t>
  </si>
  <si>
    <t xml:space="preserve"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 </t>
  </si>
  <si>
    <t>ФІНАНСУВАННЯ
районного  бюджету  на 2017  рік</t>
  </si>
  <si>
    <t xml:space="preserve"> Зміни до розподілу   видатків  районного бюджету на 2017 рік, визначеного у додатку 2 до рішення Олександрівської районної ради від  22 грудня 2016 року №147 "Про районний бюджет на 2017 рік"</t>
  </si>
  <si>
    <t>ЗМІНИ
до обсягу міжбюджетних трансфертів  між Олександрівським  районним  бюджетом та  обласним бюджетом,  сільськими, селищними бюджетам  на 2017 рік, визначених у додатку  3  до рішення Олександрівської районної ради від  22 грудня 2016 року №147</t>
  </si>
  <si>
    <t>на виконання заходів з мобілізаційної підготовки та мобілізації в Олександрівському районі, надання допомоги військовим частинам Збройних Сил України, Національної гвардії України</t>
  </si>
  <si>
    <t>Про затвердження районної програми оздоровлення і відпочинку дітей та підлітків на 2014-2017 роки</t>
  </si>
  <si>
    <t>Надання загальної середньої освіти загальноосвітніми навчальними закладами (в т.ч. школою-дитячим
садком, інтернатом при школі), спеціалізованими школами, ліцеями, гімназіями, колегіумами</t>
  </si>
  <si>
    <t>Затверджено
Рішення Олександрівської районної ради 
09 лютого 2017  №167</t>
  </si>
  <si>
    <t>Додаток  1
до рішення Олександрівської районної ради
09 лютого  2017 №167</t>
  </si>
  <si>
    <t xml:space="preserve">Додаток 2
до рішення  Олександрівської районної ради
09 лютого  2017 №167 </t>
  </si>
  <si>
    <t>Затверджено
рішення Олександрівської районної ради
09 лютого 2017  №167</t>
  </si>
  <si>
    <t xml:space="preserve">Затверджено
Рішення Олександрівської районної ради 
09 лютого 2017  №167 </t>
  </si>
  <si>
    <t xml:space="preserve">
Затверджено
рішення Олександрівської районної ради 
09 лютого 2017  №167</t>
  </si>
  <si>
    <t>за рахунок залишку коштів освітньої субвенції з державного бюджету місцевим бюджетам, що утворився на початок бюджетного періоду на придбання шкільних автобусів</t>
  </si>
  <si>
    <t xml:space="preserve">ЗМІНИ
 до доходів   районного бюджету на 2017 рік, визначених у додатку  1  до рішення Олександрівської районної ради 
від  22 грудня 2016 року №147 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</si>
</sst>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#,##0.00000"/>
    <numFmt numFmtId="203" formatCode="#,##0.000"/>
    <numFmt numFmtId="204" formatCode="0.00000"/>
    <numFmt numFmtId="205" formatCode="\+0.0;[Red]\-0.0"/>
    <numFmt numFmtId="206" formatCode="0.000000"/>
    <numFmt numFmtId="207" formatCode="#,##0.000000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vertAlign val="superscript"/>
      <sz val="8"/>
      <name val="Times New Roman"/>
      <family val="1"/>
    </font>
    <font>
      <strike/>
      <vertAlign val="superscript"/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Times New Roman Cyr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vertAlign val="superscript"/>
      <sz val="12"/>
      <name val="Times New Roman"/>
      <family val="0"/>
    </font>
    <font>
      <sz val="14"/>
      <name val="Times New Roman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 Cyr"/>
      <family val="1"/>
    </font>
    <font>
      <i/>
      <sz val="16"/>
      <name val="Times New Roman CYR"/>
      <family val="0"/>
    </font>
    <font>
      <sz val="16"/>
      <name val="Times New Roman Cyr"/>
      <family val="0"/>
    </font>
    <font>
      <b/>
      <sz val="16"/>
      <name val="Arial Cyr"/>
      <family val="0"/>
    </font>
    <font>
      <b/>
      <sz val="11"/>
      <name val="Times New Roman Cyr"/>
      <family val="1"/>
    </font>
    <font>
      <b/>
      <sz val="9"/>
      <name val="Times New Roman Cyr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Arial"/>
      <family val="2"/>
    </font>
    <font>
      <b/>
      <sz val="9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0"/>
    </font>
    <font>
      <b/>
      <sz val="12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5">
    <xf numFmtId="0" fontId="2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6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8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98">
    <xf numFmtId="0" fontId="0" fillId="0" borderId="0" xfId="0" applyAlignment="1">
      <alignment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2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26" borderId="13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top"/>
      <protection/>
    </xf>
    <xf numFmtId="0" fontId="2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26" borderId="14" xfId="0" applyNumberFormat="1" applyFont="1" applyFill="1" applyBorder="1" applyAlignment="1" applyProtection="1">
      <alignment/>
      <protection/>
    </xf>
    <xf numFmtId="0" fontId="0" fillId="26" borderId="0" xfId="0" applyFont="1" applyFill="1" applyAlignment="1">
      <alignment/>
    </xf>
    <xf numFmtId="0" fontId="0" fillId="26" borderId="15" xfId="0" applyNumberFormat="1" applyFont="1" applyFill="1" applyBorder="1" applyAlignment="1" applyProtection="1">
      <alignment/>
      <protection/>
    </xf>
    <xf numFmtId="0" fontId="0" fillId="26" borderId="16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/>
      <protection/>
    </xf>
    <xf numFmtId="49" fontId="19" fillId="0" borderId="13" xfId="0" applyNumberFormat="1" applyFont="1" applyBorder="1" applyAlignment="1">
      <alignment horizontal="left" vertical="center"/>
    </xf>
    <xf numFmtId="49" fontId="26" fillId="0" borderId="13" xfId="0" applyNumberFormat="1" applyFont="1" applyBorder="1" applyAlignment="1">
      <alignment horizontal="left" vertical="center"/>
    </xf>
    <xf numFmtId="0" fontId="26" fillId="26" borderId="13" xfId="0" applyFont="1" applyFill="1" applyBorder="1" applyAlignment="1">
      <alignment horizontal="left" vertical="center" wrapText="1"/>
    </xf>
    <xf numFmtId="49" fontId="26" fillId="26" borderId="13" xfId="0" applyNumberFormat="1" applyFont="1" applyFill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/>
    </xf>
    <xf numFmtId="0" fontId="26" fillId="0" borderId="13" xfId="0" applyFont="1" applyBorder="1" applyAlignment="1">
      <alignment vertical="top" wrapText="1"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6" fillId="0" borderId="13" xfId="0" applyFont="1" applyFill="1" applyBorder="1" applyAlignment="1">
      <alignment vertical="top" wrapText="1"/>
    </xf>
    <xf numFmtId="49" fontId="19" fillId="0" borderId="13" xfId="0" applyNumberFormat="1" applyFont="1" applyFill="1" applyBorder="1" applyAlignment="1">
      <alignment horizontal="left" vertical="center" wrapText="1"/>
    </xf>
    <xf numFmtId="0" fontId="27" fillId="26" borderId="13" xfId="0" applyFont="1" applyFill="1" applyBorder="1" applyAlignment="1">
      <alignment vertical="top" wrapText="1"/>
    </xf>
    <xf numFmtId="0" fontId="26" fillId="26" borderId="0" xfId="0" applyNumberFormat="1" applyFont="1" applyFill="1" applyAlignment="1" applyProtection="1">
      <alignment/>
      <protection/>
    </xf>
    <xf numFmtId="184" fontId="4" fillId="0" borderId="0" xfId="0" applyNumberFormat="1" applyFont="1" applyFill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1" fillId="0" borderId="0" xfId="0" applyFill="1" applyAlignment="1">
      <alignment/>
    </xf>
    <xf numFmtId="0" fontId="0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2" fillId="0" borderId="13" xfId="0" applyFont="1" applyBorder="1" applyAlignment="1">
      <alignment horizontal="center" vertical="center" wrapText="1"/>
    </xf>
    <xf numFmtId="184" fontId="45" fillId="0" borderId="13" xfId="96" applyNumberFormat="1" applyFont="1" applyBorder="1">
      <alignment vertical="top"/>
      <protection/>
    </xf>
    <xf numFmtId="184" fontId="46" fillId="0" borderId="13" xfId="0" applyNumberFormat="1" applyFont="1" applyBorder="1" applyAlignment="1">
      <alignment vertical="justify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13" xfId="0" applyFont="1" applyBorder="1" applyAlignment="1">
      <alignment horizontal="left" vertical="top" wrapText="1"/>
    </xf>
    <xf numFmtId="0" fontId="0" fillId="0" borderId="17" xfId="0" applyNumberFormat="1" applyFont="1" applyFill="1" applyBorder="1" applyAlignment="1" applyProtection="1">
      <alignment/>
      <protection/>
    </xf>
    <xf numFmtId="0" fontId="19" fillId="0" borderId="13" xfId="0" applyFont="1" applyFill="1" applyBorder="1" applyAlignment="1">
      <alignment vertical="top" wrapText="1"/>
    </xf>
    <xf numFmtId="0" fontId="27" fillId="0" borderId="12" xfId="0" applyNumberFormat="1" applyFont="1" applyFill="1" applyBorder="1" applyAlignment="1" applyProtection="1">
      <alignment horizontal="center"/>
      <protection/>
    </xf>
    <xf numFmtId="187" fontId="0" fillId="0" borderId="0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187" fontId="0" fillId="0" borderId="0" xfId="0" applyNumberFormat="1" applyFont="1" applyFill="1" applyAlignment="1" applyProtection="1">
      <alignment/>
      <protection/>
    </xf>
    <xf numFmtId="0" fontId="19" fillId="0" borderId="13" xfId="0" applyFont="1" applyBorder="1" applyAlignment="1">
      <alignment vertical="top" wrapText="1"/>
    </xf>
    <xf numFmtId="0" fontId="19" fillId="26" borderId="13" xfId="0" applyFont="1" applyFill="1" applyBorder="1" applyAlignment="1">
      <alignment horizontal="left" vertical="center" wrapText="1"/>
    </xf>
    <xf numFmtId="0" fontId="19" fillId="26" borderId="13" xfId="0" applyFont="1" applyFill="1" applyBorder="1" applyAlignment="1">
      <alignment vertical="top" wrapText="1"/>
    </xf>
    <xf numFmtId="0" fontId="26" fillId="26" borderId="13" xfId="0" applyFont="1" applyFill="1" applyBorder="1" applyAlignment="1">
      <alignment vertical="top" wrapText="1"/>
    </xf>
    <xf numFmtId="0" fontId="19" fillId="0" borderId="13" xfId="0" applyFont="1" applyBorder="1" applyAlignment="1">
      <alignment vertical="top"/>
    </xf>
    <xf numFmtId="49" fontId="26" fillId="0" borderId="13" xfId="0" applyNumberFormat="1" applyFont="1" applyBorder="1" applyAlignment="1">
      <alignment vertical="top"/>
    </xf>
    <xf numFmtId="49" fontId="19" fillId="0" borderId="13" xfId="0" applyNumberFormat="1" applyFont="1" applyBorder="1" applyAlignment="1">
      <alignment horizontal="left" vertical="top"/>
    </xf>
    <xf numFmtId="49" fontId="19" fillId="0" borderId="13" xfId="0" applyNumberFormat="1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49" fontId="26" fillId="0" borderId="13" xfId="0" applyNumberFormat="1" applyFont="1" applyBorder="1" applyAlignment="1">
      <alignment horizontal="left" vertical="top"/>
    </xf>
    <xf numFmtId="49" fontId="26" fillId="0" borderId="13" xfId="0" applyNumberFormat="1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/>
    </xf>
    <xf numFmtId="49" fontId="26" fillId="0" borderId="13" xfId="0" applyNumberFormat="1" applyFont="1" applyFill="1" applyBorder="1" applyAlignment="1">
      <alignment horizontal="left" vertical="top"/>
    </xf>
    <xf numFmtId="49" fontId="26" fillId="0" borderId="13" xfId="0" applyNumberFormat="1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left" vertical="top" wrapText="1"/>
    </xf>
    <xf numFmtId="49" fontId="19" fillId="0" borderId="13" xfId="0" applyNumberFormat="1" applyFont="1" applyFill="1" applyBorder="1" applyAlignment="1">
      <alignment horizontal="left" vertical="top" wrapText="1"/>
    </xf>
    <xf numFmtId="0" fontId="26" fillId="26" borderId="13" xfId="0" applyFont="1" applyFill="1" applyBorder="1" applyAlignment="1">
      <alignment horizontal="left" vertical="top" wrapText="1"/>
    </xf>
    <xf numFmtId="49" fontId="26" fillId="26" borderId="13" xfId="0" applyNumberFormat="1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/>
    </xf>
    <xf numFmtId="0" fontId="26" fillId="0" borderId="13" xfId="0" applyFont="1" applyFill="1" applyBorder="1" applyAlignment="1">
      <alignment horizontal="left" vertical="top"/>
    </xf>
    <xf numFmtId="0" fontId="19" fillId="26" borderId="13" xfId="0" applyFont="1" applyFill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/>
    </xf>
    <xf numFmtId="0" fontId="27" fillId="0" borderId="13" xfId="0" applyFont="1" applyBorder="1" applyAlignment="1">
      <alignment horizontal="justify" vertical="center" wrapText="1"/>
    </xf>
    <xf numFmtId="0" fontId="19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/>
    </xf>
    <xf numFmtId="49" fontId="19" fillId="0" borderId="13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40" fillId="0" borderId="13" xfId="0" applyFont="1" applyFill="1" applyBorder="1" applyAlignment="1">
      <alignment horizontal="justify"/>
    </xf>
    <xf numFmtId="0" fontId="48" fillId="0" borderId="0" xfId="0" applyFont="1" applyFill="1" applyAlignment="1">
      <alignment horizontal="left" wrapText="1"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49" fontId="26" fillId="0" borderId="0" xfId="0" applyNumberFormat="1" applyFont="1" applyFill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19" fillId="0" borderId="13" xfId="0" applyNumberFormat="1" applyFont="1" applyFill="1" applyBorder="1" applyAlignment="1" applyProtection="1">
      <alignment horizontal="left" vertical="center" wrapText="1"/>
      <protection/>
    </xf>
    <xf numFmtId="201" fontId="19" fillId="0" borderId="13" xfId="0" applyNumberFormat="1" applyFont="1" applyFill="1" applyBorder="1" applyAlignment="1" applyProtection="1">
      <alignment horizontal="center" vertical="center" wrapText="1"/>
      <protection/>
    </xf>
    <xf numFmtId="201" fontId="19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NumberFormat="1" applyFont="1" applyFill="1" applyBorder="1" applyAlignment="1" applyProtection="1">
      <alignment vertical="center" wrapText="1"/>
      <protection/>
    </xf>
    <xf numFmtId="201" fontId="26" fillId="0" borderId="13" xfId="0" applyNumberFormat="1" applyFont="1" applyFill="1" applyBorder="1" applyAlignment="1" applyProtection="1">
      <alignment horizontal="center" vertical="center" wrapText="1"/>
      <protection/>
    </xf>
    <xf numFmtId="201" fontId="26" fillId="0" borderId="13" xfId="0" applyNumberFormat="1" applyFont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wrapText="1"/>
      <protection/>
    </xf>
    <xf numFmtId="0" fontId="28" fillId="0" borderId="0" xfId="0" applyFont="1" applyFill="1" applyAlignment="1">
      <alignment wrapText="1"/>
    </xf>
    <xf numFmtId="0" fontId="2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6" fillId="0" borderId="13" xfId="0" applyNumberFormat="1" applyFont="1" applyFill="1" applyBorder="1" applyAlignment="1" applyProtection="1">
      <alignment horizontal="left" vertical="center" wrapText="1"/>
      <protection/>
    </xf>
    <xf numFmtId="0" fontId="26" fillId="0" borderId="13" xfId="106" applyFont="1" applyBorder="1" applyAlignment="1">
      <alignment horizontal="center" vertical="center"/>
      <protection/>
    </xf>
    <xf numFmtId="0" fontId="26" fillId="0" borderId="13" xfId="106" applyFont="1" applyBorder="1" applyAlignment="1">
      <alignment horizontal="left" vertical="center" wrapText="1"/>
      <protection/>
    </xf>
    <xf numFmtId="0" fontId="26" fillId="0" borderId="13" xfId="106" applyFont="1" applyBorder="1" applyAlignment="1">
      <alignment horizontal="left" vertical="center"/>
      <protection/>
    </xf>
    <xf numFmtId="201" fontId="48" fillId="0" borderId="13" xfId="0" applyNumberFormat="1" applyFont="1" applyFill="1" applyBorder="1" applyAlignment="1" applyProtection="1">
      <alignment horizontal="center" vertical="center" wrapText="1"/>
      <protection/>
    </xf>
    <xf numFmtId="201" fontId="48" fillId="0" borderId="13" xfId="0" applyNumberFormat="1" applyFont="1" applyBorder="1" applyAlignment="1">
      <alignment horizontal="center" vertical="center" wrapText="1"/>
    </xf>
    <xf numFmtId="1" fontId="27" fillId="0" borderId="13" xfId="0" applyNumberFormat="1" applyFont="1" applyFill="1" applyBorder="1" applyAlignment="1" applyProtection="1">
      <alignment horizontal="center" vertical="center" wrapText="1"/>
      <protection/>
    </xf>
    <xf numFmtId="187" fontId="27" fillId="0" borderId="13" xfId="0" applyNumberFormat="1" applyFont="1" applyFill="1" applyBorder="1" applyAlignment="1" applyProtection="1">
      <alignment horizontal="left" vertical="center" wrapText="1"/>
      <protection/>
    </xf>
    <xf numFmtId="201" fontId="27" fillId="0" borderId="13" xfId="0" applyNumberFormat="1" applyFont="1" applyFill="1" applyBorder="1" applyAlignment="1" applyProtection="1">
      <alignment horizontal="center" vertical="center" wrapText="1"/>
      <protection/>
    </xf>
    <xf numFmtId="1" fontId="48" fillId="0" borderId="13" xfId="0" applyNumberFormat="1" applyFont="1" applyFill="1" applyBorder="1" applyAlignment="1" applyProtection="1">
      <alignment horizontal="center" vertical="center" wrapText="1"/>
      <protection/>
    </xf>
    <xf numFmtId="187" fontId="48" fillId="0" borderId="13" xfId="0" applyNumberFormat="1" applyFont="1" applyFill="1" applyBorder="1" applyAlignment="1" applyProtection="1">
      <alignment vertical="center" wrapText="1"/>
      <protection/>
    </xf>
    <xf numFmtId="1" fontId="48" fillId="0" borderId="13" xfId="0" applyNumberFormat="1" applyFont="1" applyBorder="1" applyAlignment="1">
      <alignment horizontal="center" vertical="center"/>
    </xf>
    <xf numFmtId="187" fontId="48" fillId="0" borderId="18" xfId="0" applyNumberFormat="1" applyFont="1" applyBorder="1" applyAlignment="1">
      <alignment wrapText="1"/>
    </xf>
    <xf numFmtId="201" fontId="48" fillId="0" borderId="13" xfId="0" applyNumberFormat="1" applyFont="1" applyBorder="1" applyAlignment="1">
      <alignment horizontal="center" vertical="center"/>
    </xf>
    <xf numFmtId="187" fontId="48" fillId="0" borderId="13" xfId="0" applyNumberFormat="1" applyFont="1" applyBorder="1" applyAlignment="1">
      <alignment wrapText="1"/>
    </xf>
    <xf numFmtId="1" fontId="48" fillId="0" borderId="13" xfId="0" applyNumberFormat="1" applyFont="1" applyFill="1" applyBorder="1" applyAlignment="1" applyProtection="1">
      <alignment horizontal="center" vertical="center" wrapText="1"/>
      <protection/>
    </xf>
    <xf numFmtId="187" fontId="48" fillId="0" borderId="13" xfId="0" applyNumberFormat="1" applyFont="1" applyFill="1" applyBorder="1" applyAlignment="1" applyProtection="1">
      <alignment vertical="center" wrapText="1"/>
      <protection/>
    </xf>
    <xf numFmtId="201" fontId="48" fillId="0" borderId="13" xfId="0" applyNumberFormat="1" applyFont="1" applyFill="1" applyBorder="1" applyAlignment="1" applyProtection="1">
      <alignment horizontal="center" vertical="center" wrapText="1"/>
      <protection/>
    </xf>
    <xf numFmtId="187" fontId="48" fillId="0" borderId="13" xfId="0" applyNumberFormat="1" applyFont="1" applyFill="1" applyBorder="1" applyAlignment="1" applyProtection="1">
      <alignment horizontal="center" vertical="center" wrapText="1"/>
      <protection/>
    </xf>
    <xf numFmtId="187" fontId="48" fillId="0" borderId="13" xfId="0" applyNumberFormat="1" applyFont="1" applyFill="1" applyBorder="1" applyAlignment="1" applyProtection="1">
      <alignment horizontal="left" vertical="center" wrapText="1"/>
      <protection/>
    </xf>
    <xf numFmtId="0" fontId="48" fillId="0" borderId="13" xfId="0" applyFont="1" applyBorder="1" applyAlignment="1">
      <alignment horizontal="center" vertical="center"/>
    </xf>
    <xf numFmtId="187" fontId="27" fillId="0" borderId="13" xfId="0" applyNumberFormat="1" applyFont="1" applyBorder="1" applyAlignment="1">
      <alignment vertical="center" wrapText="1"/>
    </xf>
    <xf numFmtId="204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41" fillId="0" borderId="0" xfId="0" applyFont="1" applyAlignment="1">
      <alignment/>
    </xf>
    <xf numFmtId="0" fontId="41" fillId="0" borderId="0" xfId="0" applyNumberFormat="1" applyFont="1" applyFill="1" applyAlignment="1" applyProtection="1">
      <alignment/>
      <protection/>
    </xf>
    <xf numFmtId="201" fontId="0" fillId="0" borderId="0" xfId="0" applyNumberFormat="1" applyFont="1" applyFill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201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center" vertical="center" wrapText="1"/>
    </xf>
    <xf numFmtId="0" fontId="60" fillId="0" borderId="13" xfId="0" applyFont="1" applyBorder="1" applyAlignment="1">
      <alignment horizontal="right"/>
    </xf>
    <xf numFmtId="0" fontId="19" fillId="0" borderId="13" xfId="52" applyFont="1" applyBorder="1" applyAlignment="1">
      <alignment horizontal="right"/>
      <protection/>
    </xf>
    <xf numFmtId="0" fontId="19" fillId="0" borderId="19" xfId="52" applyFont="1" applyBorder="1" applyAlignment="1">
      <alignment horizontal="center"/>
      <protection/>
    </xf>
    <xf numFmtId="0" fontId="19" fillId="26" borderId="13" xfId="0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63" fillId="0" borderId="13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/>
    </xf>
    <xf numFmtId="0" fontId="26" fillId="0" borderId="13" xfId="0" applyFont="1" applyBorder="1" applyAlignment="1">
      <alignment wrapText="1"/>
    </xf>
    <xf numFmtId="201" fontId="26" fillId="0" borderId="13" xfId="0" applyNumberFormat="1" applyFont="1" applyBorder="1" applyAlignment="1">
      <alignment horizontal="center" wrapText="1"/>
    </xf>
    <xf numFmtId="201" fontId="26" fillId="0" borderId="13" xfId="0" applyNumberFormat="1" applyFont="1" applyBorder="1" applyAlignment="1">
      <alignment horizontal="center" wrapText="1"/>
    </xf>
    <xf numFmtId="0" fontId="55" fillId="0" borderId="13" xfId="0" applyFont="1" applyBorder="1" applyAlignment="1">
      <alignment horizontal="right"/>
    </xf>
    <xf numFmtId="0" fontId="42" fillId="0" borderId="13" xfId="52" applyFont="1" applyBorder="1" applyAlignment="1">
      <alignment horizontal="right"/>
      <protection/>
    </xf>
    <xf numFmtId="0" fontId="42" fillId="0" borderId="19" xfId="52" applyFont="1" applyBorder="1" applyAlignment="1">
      <alignment horizontal="center"/>
      <protection/>
    </xf>
    <xf numFmtId="0" fontId="48" fillId="0" borderId="13" xfId="0" applyFont="1" applyBorder="1" applyAlignment="1">
      <alignment wrapText="1"/>
    </xf>
    <xf numFmtId="201" fontId="26" fillId="26" borderId="13" xfId="0" applyNumberFormat="1" applyFont="1" applyFill="1" applyBorder="1" applyAlignment="1">
      <alignment horizontal="center" wrapText="1"/>
    </xf>
    <xf numFmtId="49" fontId="19" fillId="26" borderId="13" xfId="0" applyNumberFormat="1" applyFont="1" applyFill="1" applyBorder="1" applyAlignment="1">
      <alignment wrapText="1"/>
    </xf>
    <xf numFmtId="201" fontId="19" fillId="26" borderId="13" xfId="0" applyNumberFormat="1" applyFont="1" applyFill="1" applyBorder="1" applyAlignment="1">
      <alignment horizontal="center" wrapText="1"/>
    </xf>
    <xf numFmtId="201" fontId="26" fillId="26" borderId="13" xfId="0" applyNumberFormat="1" applyFont="1" applyFill="1" applyBorder="1" applyAlignment="1">
      <alignment horizontal="center" wrapText="1"/>
    </xf>
    <xf numFmtId="0" fontId="64" fillId="0" borderId="13" xfId="0" applyFont="1" applyBorder="1" applyAlignment="1">
      <alignment horizontal="right"/>
    </xf>
    <xf numFmtId="0" fontId="55" fillId="0" borderId="13" xfId="0" applyFont="1" applyBorder="1" applyAlignment="1">
      <alignment horizontal="right"/>
    </xf>
    <xf numFmtId="201" fontId="19" fillId="26" borderId="13" xfId="0" applyNumberFormat="1" applyFont="1" applyFill="1" applyBorder="1" applyAlignment="1">
      <alignment horizontal="center" wrapText="1"/>
    </xf>
    <xf numFmtId="0" fontId="55" fillId="0" borderId="13" xfId="0" applyFont="1" applyBorder="1" applyAlignment="1">
      <alignment horizontal="right" wrapText="1"/>
    </xf>
    <xf numFmtId="0" fontId="42" fillId="0" borderId="13" xfId="52" applyFont="1" applyBorder="1" applyAlignment="1">
      <alignment horizontal="right" wrapText="1"/>
      <protection/>
    </xf>
    <xf numFmtId="0" fontId="42" fillId="0" borderId="20" xfId="52" applyFont="1" applyBorder="1" applyAlignment="1">
      <alignment horizontal="center"/>
      <protection/>
    </xf>
    <xf numFmtId="0" fontId="48" fillId="0" borderId="21" xfId="0" applyFont="1" applyBorder="1" applyAlignment="1">
      <alignment wrapText="1"/>
    </xf>
    <xf numFmtId="0" fontId="26" fillId="0" borderId="21" xfId="0" applyFont="1" applyFill="1" applyBorder="1" applyAlignment="1">
      <alignment/>
    </xf>
    <xf numFmtId="201" fontId="19" fillId="26" borderId="21" xfId="0" applyNumberFormat="1" applyFont="1" applyFill="1" applyBorder="1" applyAlignment="1">
      <alignment horizontal="center" wrapText="1"/>
    </xf>
    <xf numFmtId="49" fontId="19" fillId="26" borderId="21" xfId="0" applyNumberFormat="1" applyFont="1" applyFill="1" applyBorder="1" applyAlignment="1">
      <alignment wrapText="1"/>
    </xf>
    <xf numFmtId="201" fontId="19" fillId="26" borderId="21" xfId="0" applyNumberFormat="1" applyFont="1" applyFill="1" applyBorder="1" applyAlignment="1">
      <alignment horizontal="center" wrapText="1"/>
    </xf>
    <xf numFmtId="0" fontId="42" fillId="0" borderId="13" xfId="52" applyFont="1" applyBorder="1" applyAlignment="1">
      <alignment horizontal="center"/>
      <protection/>
    </xf>
    <xf numFmtId="0" fontId="41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57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57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0" fontId="26" fillId="0" borderId="12" xfId="0" applyFont="1" applyBorder="1" applyAlignment="1">
      <alignment/>
    </xf>
    <xf numFmtId="2" fontId="0" fillId="0" borderId="0" xfId="0" applyNumberFormat="1" applyFont="1" applyAlignment="1">
      <alignment/>
    </xf>
    <xf numFmtId="0" fontId="65" fillId="0" borderId="22" xfId="0" applyFont="1" applyBorder="1" applyAlignment="1">
      <alignment horizontal="center"/>
    </xf>
    <xf numFmtId="49" fontId="26" fillId="0" borderId="13" xfId="0" applyNumberFormat="1" applyFont="1" applyFill="1" applyBorder="1" applyAlignment="1">
      <alignment horizontal="left" vertical="center"/>
    </xf>
    <xf numFmtId="49" fontId="26" fillId="0" borderId="13" xfId="0" applyNumberFormat="1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justify" wrapText="1"/>
    </xf>
    <xf numFmtId="0" fontId="26" fillId="0" borderId="13" xfId="0" applyFont="1" applyBorder="1" applyAlignment="1">
      <alignment horizontal="left"/>
    </xf>
    <xf numFmtId="49" fontId="26" fillId="26" borderId="13" xfId="0" applyNumberFormat="1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vertical="center" wrapText="1"/>
    </xf>
    <xf numFmtId="204" fontId="19" fillId="26" borderId="21" xfId="0" applyNumberFormat="1" applyFont="1" applyFill="1" applyBorder="1" applyAlignment="1" applyProtection="1">
      <alignment vertical="center" wrapText="1"/>
      <protection/>
    </xf>
    <xf numFmtId="204" fontId="19" fillId="26" borderId="13" xfId="0" applyNumberFormat="1" applyFont="1" applyFill="1" applyBorder="1" applyAlignment="1">
      <alignment vertical="justify"/>
    </xf>
    <xf numFmtId="204" fontId="26" fillId="26" borderId="21" xfId="0" applyNumberFormat="1" applyFont="1" applyFill="1" applyBorder="1" applyAlignment="1" applyProtection="1">
      <alignment vertical="center" wrapText="1"/>
      <protection/>
    </xf>
    <xf numFmtId="204" fontId="26" fillId="26" borderId="13" xfId="0" applyNumberFormat="1" applyFont="1" applyFill="1" applyBorder="1" applyAlignment="1">
      <alignment vertical="justify"/>
    </xf>
    <xf numFmtId="0" fontId="26" fillId="0" borderId="13" xfId="0" applyFont="1" applyFill="1" applyBorder="1" applyAlignment="1">
      <alignment horizontal="center" vertical="center" wrapText="1"/>
    </xf>
    <xf numFmtId="202" fontId="19" fillId="0" borderId="13" xfId="0" applyNumberFormat="1" applyFont="1" applyBorder="1" applyAlignment="1">
      <alignment horizontal="center" vertical="center" wrapText="1"/>
    </xf>
    <xf numFmtId="202" fontId="49" fillId="0" borderId="13" xfId="96" applyNumberFormat="1" applyFont="1" applyBorder="1" applyAlignment="1">
      <alignment horizontal="center" vertical="top"/>
      <protection/>
    </xf>
    <xf numFmtId="202" fontId="50" fillId="0" borderId="13" xfId="96" applyNumberFormat="1" applyFont="1" applyBorder="1" applyAlignment="1">
      <alignment horizontal="center" vertical="top"/>
      <protection/>
    </xf>
    <xf numFmtId="202" fontId="50" fillId="0" borderId="13" xfId="0" applyNumberFormat="1" applyFont="1" applyBorder="1" applyAlignment="1">
      <alignment horizontal="center" vertical="justify"/>
    </xf>
    <xf numFmtId="0" fontId="19" fillId="26" borderId="0" xfId="0" applyFont="1" applyFill="1" applyBorder="1" applyAlignment="1">
      <alignment horizontal="center" vertical="top" wrapText="1"/>
    </xf>
    <xf numFmtId="0" fontId="48" fillId="0" borderId="0" xfId="0" applyNumberFormat="1" applyFont="1" applyFill="1" applyAlignment="1" applyProtection="1">
      <alignment horizontal="center" vertical="center" wrapText="1"/>
      <protection/>
    </xf>
    <xf numFmtId="201" fontId="26" fillId="0" borderId="24" xfId="0" applyNumberFormat="1" applyFont="1" applyBorder="1" applyAlignment="1">
      <alignment horizontal="center" wrapText="1"/>
    </xf>
    <xf numFmtId="201" fontId="26" fillId="0" borderId="13" xfId="0" applyNumberFormat="1" applyFont="1" applyBorder="1" applyAlignment="1">
      <alignment/>
    </xf>
    <xf numFmtId="201" fontId="0" fillId="0" borderId="13" xfId="0" applyNumberFormat="1" applyFont="1" applyBorder="1" applyAlignment="1">
      <alignment/>
    </xf>
    <xf numFmtId="204" fontId="40" fillId="26" borderId="21" xfId="0" applyNumberFormat="1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>
      <alignment horizontal="left" vertical="center" wrapText="1"/>
    </xf>
    <xf numFmtId="204" fontId="42" fillId="0" borderId="13" xfId="0" applyNumberFormat="1" applyFont="1" applyBorder="1" applyAlignment="1">
      <alignment horizontal="center" vertical="center" wrapText="1"/>
    </xf>
    <xf numFmtId="204" fontId="28" fillId="0" borderId="13" xfId="0" applyNumberFormat="1" applyFont="1" applyBorder="1" applyAlignment="1">
      <alignment horizontal="center" vertical="center" wrapText="1"/>
    </xf>
    <xf numFmtId="187" fontId="48" fillId="0" borderId="13" xfId="0" applyNumberFormat="1" applyFont="1" applyFill="1" applyBorder="1" applyAlignment="1" applyProtection="1">
      <alignment horizontal="left" vertical="top" wrapText="1"/>
      <protection/>
    </xf>
    <xf numFmtId="0" fontId="40" fillId="0" borderId="13" xfId="0" applyFont="1" applyFill="1" applyBorder="1" applyAlignment="1">
      <alignment horizontal="justify" wrapText="1"/>
    </xf>
    <xf numFmtId="0" fontId="40" fillId="0" borderId="25" xfId="0" applyFont="1" applyFill="1" applyBorder="1" applyAlignment="1">
      <alignment horizontal="left" vertical="center" wrapText="1"/>
    </xf>
    <xf numFmtId="0" fontId="48" fillId="0" borderId="12" xfId="0" applyNumberFormat="1" applyFont="1" applyFill="1" applyBorder="1" applyAlignment="1" applyProtection="1">
      <alignment vertical="center"/>
      <protection/>
    </xf>
    <xf numFmtId="0" fontId="28" fillId="0" borderId="13" xfId="0" applyFont="1" applyBorder="1" applyAlignment="1">
      <alignment horizontal="left" vertical="center" wrapText="1"/>
    </xf>
    <xf numFmtId="49" fontId="28" fillId="0" borderId="13" xfId="0" applyNumberFormat="1" applyFont="1" applyBorder="1" applyAlignment="1">
      <alignment horizontal="left" vertical="center" wrapText="1"/>
    </xf>
    <xf numFmtId="2" fontId="19" fillId="0" borderId="13" xfId="0" applyNumberFormat="1" applyFont="1" applyBorder="1" applyAlignment="1">
      <alignment vertical="top"/>
    </xf>
    <xf numFmtId="2" fontId="19" fillId="0" borderId="13" xfId="0" applyNumberFormat="1" applyFont="1" applyBorder="1" applyAlignment="1">
      <alignment vertical="top" wrapText="1"/>
    </xf>
    <xf numFmtId="2" fontId="19" fillId="0" borderId="13" xfId="0" applyNumberFormat="1" applyFont="1" applyBorder="1" applyAlignment="1">
      <alignment vertical="top" wrapText="1"/>
    </xf>
    <xf numFmtId="2" fontId="26" fillId="0" borderId="13" xfId="0" applyNumberFormat="1" applyFont="1" applyBorder="1" applyAlignment="1">
      <alignment vertical="top"/>
    </xf>
    <xf numFmtId="2" fontId="26" fillId="0" borderId="13" xfId="0" applyNumberFormat="1" applyFont="1" applyBorder="1" applyAlignment="1">
      <alignment vertical="top" wrapText="1"/>
    </xf>
    <xf numFmtId="2" fontId="26" fillId="0" borderId="13" xfId="96" applyNumberFormat="1" applyFont="1" applyBorder="1" applyAlignment="1">
      <alignment vertical="top" wrapText="1"/>
      <protection/>
    </xf>
    <xf numFmtId="2" fontId="19" fillId="0" borderId="23" xfId="0" applyNumberFormat="1" applyFont="1" applyBorder="1" applyAlignment="1">
      <alignment vertical="top" wrapText="1"/>
    </xf>
    <xf numFmtId="2" fontId="26" fillId="26" borderId="13" xfId="0" applyNumberFormat="1" applyFont="1" applyFill="1" applyBorder="1" applyAlignment="1">
      <alignment vertical="top" wrapText="1"/>
    </xf>
    <xf numFmtId="2" fontId="26" fillId="0" borderId="13" xfId="0" applyNumberFormat="1" applyFont="1" applyBorder="1" applyAlignment="1">
      <alignment vertical="top"/>
    </xf>
    <xf numFmtId="2" fontId="26" fillId="0" borderId="13" xfId="0" applyNumberFormat="1" applyFont="1" applyBorder="1" applyAlignment="1">
      <alignment vertical="top" wrapText="1"/>
    </xf>
    <xf numFmtId="2" fontId="26" fillId="0" borderId="13" xfId="0" applyNumberFormat="1" applyFont="1" applyFill="1" applyBorder="1" applyAlignment="1">
      <alignment vertical="top" wrapText="1"/>
    </xf>
    <xf numFmtId="2" fontId="26" fillId="0" borderId="13" xfId="0" applyNumberFormat="1" applyFont="1" applyFill="1" applyBorder="1" applyAlignment="1">
      <alignment vertical="top"/>
    </xf>
    <xf numFmtId="2" fontId="26" fillId="0" borderId="13" xfId="0" applyNumberFormat="1" applyFont="1" applyFill="1" applyBorder="1" applyAlignment="1">
      <alignment vertical="top" wrapText="1"/>
    </xf>
    <xf numFmtId="2" fontId="26" fillId="0" borderId="23" xfId="0" applyNumberFormat="1" applyFont="1" applyBorder="1" applyAlignment="1">
      <alignment vertical="top" wrapText="1"/>
    </xf>
    <xf numFmtId="2" fontId="19" fillId="0" borderId="13" xfId="0" applyNumberFormat="1" applyFont="1" applyFill="1" applyBorder="1" applyAlignment="1">
      <alignment vertical="top" wrapText="1"/>
    </xf>
    <xf numFmtId="2" fontId="19" fillId="0" borderId="13" xfId="0" applyNumberFormat="1" applyFont="1" applyFill="1" applyBorder="1" applyAlignment="1">
      <alignment vertical="top" wrapText="1"/>
    </xf>
    <xf numFmtId="2" fontId="0" fillId="0" borderId="13" xfId="0" applyNumberFormat="1" applyFont="1" applyFill="1" applyBorder="1" applyAlignment="1">
      <alignment vertical="top"/>
    </xf>
    <xf numFmtId="2" fontId="19" fillId="26" borderId="13" xfId="0" applyNumberFormat="1" applyFont="1" applyFill="1" applyBorder="1" applyAlignment="1">
      <alignment vertical="top" wrapText="1"/>
    </xf>
    <xf numFmtId="2" fontId="27" fillId="0" borderId="13" xfId="0" applyNumberFormat="1" applyFont="1" applyBorder="1" applyAlignment="1">
      <alignment vertical="top" wrapText="1"/>
    </xf>
    <xf numFmtId="2" fontId="48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Border="1" applyAlignment="1">
      <alignment horizontal="left" vertical="top"/>
    </xf>
    <xf numFmtId="1" fontId="26" fillId="26" borderId="13" xfId="0" applyNumberFormat="1" applyFont="1" applyFill="1" applyBorder="1" applyAlignment="1">
      <alignment horizontal="left" vertical="top" wrapText="1"/>
    </xf>
    <xf numFmtId="1" fontId="26" fillId="0" borderId="13" xfId="0" applyNumberFormat="1" applyFont="1" applyBorder="1" applyAlignment="1">
      <alignment horizontal="left" vertical="top"/>
    </xf>
    <xf numFmtId="1" fontId="19" fillId="0" borderId="13" xfId="0" applyNumberFormat="1" applyFont="1" applyBorder="1" applyAlignment="1">
      <alignment horizontal="left" vertical="top"/>
    </xf>
    <xf numFmtId="1" fontId="19" fillId="26" borderId="13" xfId="0" applyNumberFormat="1" applyFont="1" applyFill="1" applyBorder="1" applyAlignment="1">
      <alignment horizontal="left" vertical="top" wrapText="1"/>
    </xf>
    <xf numFmtId="2" fontId="26" fillId="0" borderId="13" xfId="96" applyNumberFormat="1" applyFont="1" applyBorder="1" applyAlignment="1">
      <alignment vertical="top" wrapText="1"/>
      <protection/>
    </xf>
    <xf numFmtId="2" fontId="19" fillId="0" borderId="13" xfId="0" applyNumberFormat="1" applyFont="1" applyFill="1" applyBorder="1" applyAlignment="1" applyProtection="1">
      <alignment horizontal="center" vertical="top" wrapText="1"/>
      <protection/>
    </xf>
    <xf numFmtId="2" fontId="19" fillId="0" borderId="13" xfId="0" applyNumberFormat="1" applyFont="1" applyBorder="1" applyAlignment="1">
      <alignment horizontal="center" vertical="top" wrapText="1"/>
    </xf>
    <xf numFmtId="2" fontId="26" fillId="0" borderId="13" xfId="0" applyNumberFormat="1" applyFont="1" applyFill="1" applyBorder="1" applyAlignment="1" applyProtection="1">
      <alignment horizontal="center" vertical="top" wrapText="1"/>
      <protection/>
    </xf>
    <xf numFmtId="2" fontId="26" fillId="0" borderId="13" xfId="0" applyNumberFormat="1" applyFont="1" applyBorder="1" applyAlignment="1">
      <alignment horizontal="center" vertical="top" wrapText="1"/>
    </xf>
    <xf numFmtId="2" fontId="26" fillId="0" borderId="13" xfId="96" applyNumberFormat="1" applyFont="1" applyBorder="1" applyAlignment="1">
      <alignment horizontal="center" vertical="top"/>
      <protection/>
    </xf>
    <xf numFmtId="2" fontId="19" fillId="0" borderId="13" xfId="0" applyNumberFormat="1" applyFont="1" applyBorder="1" applyAlignment="1">
      <alignment horizontal="center" vertical="top" wrapText="1"/>
    </xf>
    <xf numFmtId="2" fontId="19" fillId="0" borderId="13" xfId="96" applyNumberFormat="1" applyFont="1" applyBorder="1" applyAlignment="1">
      <alignment horizontal="center" vertical="top"/>
      <protection/>
    </xf>
    <xf numFmtId="2" fontId="26" fillId="0" borderId="13" xfId="96" applyNumberFormat="1" applyFont="1" applyBorder="1" applyAlignment="1">
      <alignment horizontal="center" vertical="top"/>
      <protection/>
    </xf>
    <xf numFmtId="2" fontId="26" fillId="0" borderId="13" xfId="0" applyNumberFormat="1" applyFont="1" applyBorder="1" applyAlignment="1">
      <alignment horizontal="center" vertical="top" wrapText="1"/>
    </xf>
    <xf numFmtId="2" fontId="19" fillId="0" borderId="13" xfId="96" applyNumberFormat="1" applyFont="1" applyBorder="1" applyAlignment="1">
      <alignment horizontal="center" vertical="top"/>
      <protection/>
    </xf>
    <xf numFmtId="2" fontId="19" fillId="0" borderId="13" xfId="96" applyNumberFormat="1" applyFont="1" applyBorder="1" applyAlignment="1">
      <alignment horizontal="center" vertical="top"/>
      <protection/>
    </xf>
    <xf numFmtId="2" fontId="27" fillId="0" borderId="13" xfId="96" applyNumberFormat="1" applyFont="1" applyBorder="1" applyAlignment="1">
      <alignment horizontal="center" vertical="top"/>
      <protection/>
    </xf>
    <xf numFmtId="2" fontId="27" fillId="0" borderId="13" xfId="0" applyNumberFormat="1" applyFont="1" applyBorder="1" applyAlignment="1">
      <alignment horizontal="center" vertical="top" wrapText="1"/>
    </xf>
    <xf numFmtId="2" fontId="26" fillId="0" borderId="13" xfId="96" applyNumberFormat="1" applyFont="1" applyBorder="1" applyAlignment="1">
      <alignment horizontal="center" vertical="top" wrapText="1"/>
      <protection/>
    </xf>
    <xf numFmtId="2" fontId="26" fillId="0" borderId="13" xfId="0" applyNumberFormat="1" applyFont="1" applyFill="1" applyBorder="1" applyAlignment="1">
      <alignment horizontal="center" vertical="top" wrapText="1"/>
    </xf>
    <xf numFmtId="2" fontId="26" fillId="0" borderId="23" xfId="0" applyNumberFormat="1" applyFont="1" applyBorder="1" applyAlignment="1">
      <alignment horizontal="center" vertical="top" wrapText="1"/>
    </xf>
    <xf numFmtId="0" fontId="48" fillId="0" borderId="0" xfId="0" applyFont="1" applyFill="1" applyAlignment="1">
      <alignment wrapText="1"/>
    </xf>
    <xf numFmtId="0" fontId="40" fillId="0" borderId="13" xfId="0" applyFont="1" applyFill="1" applyBorder="1" applyAlignment="1">
      <alignment horizontal="justify"/>
    </xf>
    <xf numFmtId="49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184" fontId="58" fillId="0" borderId="0" xfId="0" applyNumberFormat="1" applyFont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204" fontId="26" fillId="0" borderId="13" xfId="0" applyNumberFormat="1" applyFont="1" applyFill="1" applyBorder="1" applyAlignment="1">
      <alignment/>
    </xf>
    <xf numFmtId="0" fontId="42" fillId="0" borderId="13" xfId="0" applyFont="1" applyFill="1" applyBorder="1" applyAlignment="1">
      <alignment horizontal="center" vertical="top" wrapText="1"/>
    </xf>
    <xf numFmtId="0" fontId="40" fillId="0" borderId="26" xfId="0" applyFont="1" applyFill="1" applyBorder="1" applyAlignment="1">
      <alignment horizontal="justify"/>
    </xf>
    <xf numFmtId="0" fontId="26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59" fillId="0" borderId="13" xfId="0" applyFont="1" applyBorder="1" applyAlignment="1">
      <alignment horizontal="right"/>
    </xf>
    <xf numFmtId="0" fontId="27" fillId="0" borderId="13" xfId="52" applyFont="1" applyBorder="1" applyAlignment="1">
      <alignment horizontal="right" wrapText="1"/>
      <protection/>
    </xf>
    <xf numFmtId="0" fontId="27" fillId="0" borderId="19" xfId="52" applyFont="1" applyBorder="1" applyAlignment="1">
      <alignment horizontal="center"/>
      <protection/>
    </xf>
    <xf numFmtId="0" fontId="27" fillId="0" borderId="13" xfId="0" applyFont="1" applyBorder="1" applyAlignment="1">
      <alignment vertical="center" wrapText="1"/>
    </xf>
    <xf numFmtId="201" fontId="27" fillId="26" borderId="13" xfId="0" applyNumberFormat="1" applyFont="1" applyFill="1" applyBorder="1" applyAlignment="1">
      <alignment horizontal="center" wrapText="1"/>
    </xf>
    <xf numFmtId="49" fontId="27" fillId="26" borderId="13" xfId="0" applyNumberFormat="1" applyFont="1" applyFill="1" applyBorder="1" applyAlignment="1">
      <alignment horizontal="center" wrapText="1"/>
    </xf>
    <xf numFmtId="201" fontId="27" fillId="0" borderId="13" xfId="0" applyNumberFormat="1" applyFont="1" applyBorder="1" applyAlignment="1">
      <alignment horizontal="center"/>
    </xf>
    <xf numFmtId="187" fontId="27" fillId="0" borderId="13" xfId="0" applyNumberFormat="1" applyFont="1" applyBorder="1" applyAlignment="1">
      <alignment horizontal="center"/>
    </xf>
    <xf numFmtId="2" fontId="19" fillId="0" borderId="18" xfId="0" applyNumberFormat="1" applyFont="1" applyBorder="1" applyAlignment="1">
      <alignment vertical="top" wrapText="1"/>
    </xf>
    <xf numFmtId="2" fontId="19" fillId="0" borderId="17" xfId="0" applyNumberFormat="1" applyFont="1" applyBorder="1" applyAlignment="1">
      <alignment vertical="top" wrapText="1"/>
    </xf>
    <xf numFmtId="49" fontId="19" fillId="26" borderId="13" xfId="0" applyNumberFormat="1" applyFont="1" applyFill="1" applyBorder="1" applyAlignment="1">
      <alignment horizontal="left" vertical="center" wrapText="1"/>
    </xf>
    <xf numFmtId="0" fontId="19" fillId="26" borderId="24" xfId="0" applyFont="1" applyFill="1" applyBorder="1" applyAlignment="1">
      <alignment horizontal="left" vertical="center" wrapText="1"/>
    </xf>
    <xf numFmtId="0" fontId="26" fillId="26" borderId="24" xfId="0" applyFont="1" applyFill="1" applyBorder="1" applyAlignment="1">
      <alignment horizontal="left" vertical="center" wrapText="1"/>
    </xf>
    <xf numFmtId="49" fontId="26" fillId="26" borderId="24" xfId="0" applyNumberFormat="1" applyFont="1" applyFill="1" applyBorder="1" applyAlignment="1">
      <alignment horizontal="left" vertical="center" wrapText="1"/>
    </xf>
    <xf numFmtId="49" fontId="26" fillId="0" borderId="24" xfId="0" applyNumberFormat="1" applyFont="1" applyFill="1" applyBorder="1" applyAlignment="1">
      <alignment horizontal="justify" vertical="center" wrapText="1"/>
    </xf>
    <xf numFmtId="0" fontId="26" fillId="0" borderId="13" xfId="0" applyFont="1" applyBorder="1" applyAlignment="1">
      <alignment vertical="top" wrapText="1"/>
    </xf>
    <xf numFmtId="2" fontId="26" fillId="0" borderId="13" xfId="0" applyNumberFormat="1" applyFont="1" applyFill="1" applyBorder="1" applyAlignment="1">
      <alignment horizontal="center" vertical="center" wrapText="1"/>
    </xf>
    <xf numFmtId="187" fontId="26" fillId="0" borderId="13" xfId="96" applyNumberFormat="1" applyFont="1" applyBorder="1" applyAlignment="1">
      <alignment horizontal="center"/>
      <protection/>
    </xf>
    <xf numFmtId="187" fontId="19" fillId="0" borderId="13" xfId="96" applyNumberFormat="1" applyFont="1" applyBorder="1" applyAlignment="1">
      <alignment horizontal="center"/>
      <protection/>
    </xf>
    <xf numFmtId="49" fontId="26" fillId="0" borderId="13" xfId="0" applyNumberFormat="1" applyFont="1" applyBorder="1" applyAlignment="1">
      <alignment horizontal="left" vertical="center"/>
    </xf>
    <xf numFmtId="0" fontId="26" fillId="0" borderId="13" xfId="0" applyFont="1" applyBorder="1" applyAlignment="1">
      <alignment horizontal="left"/>
    </xf>
    <xf numFmtId="49" fontId="26" fillId="0" borderId="13" xfId="0" applyNumberFormat="1" applyFont="1" applyBorder="1" applyAlignment="1">
      <alignment horizontal="left"/>
    </xf>
    <xf numFmtId="0" fontId="55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distributed" wrapText="1"/>
    </xf>
    <xf numFmtId="0" fontId="56" fillId="0" borderId="13" xfId="0" applyFont="1" applyBorder="1" applyAlignment="1">
      <alignment horizontal="center" vertical="distributed" wrapText="1"/>
    </xf>
    <xf numFmtId="0" fontId="52" fillId="0" borderId="13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left" vertical="top" wrapText="1"/>
    </xf>
    <xf numFmtId="204" fontId="53" fillId="0" borderId="13" xfId="0" applyNumberFormat="1" applyFont="1" applyFill="1" applyBorder="1" applyAlignment="1">
      <alignment horizontal="right" vertical="top" wrapText="1"/>
    </xf>
    <xf numFmtId="0" fontId="53" fillId="0" borderId="13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justify" vertical="top" wrapText="1"/>
    </xf>
    <xf numFmtId="0" fontId="51" fillId="0" borderId="13" xfId="0" applyFont="1" applyBorder="1" applyAlignment="1">
      <alignment horizontal="left" vertical="top" wrapText="1"/>
    </xf>
    <xf numFmtId="49" fontId="53" fillId="0" borderId="13" xfId="0" applyNumberFormat="1" applyFont="1" applyBorder="1" applyAlignment="1">
      <alignment horizontal="center" vertical="top"/>
    </xf>
    <xf numFmtId="0" fontId="53" fillId="0" borderId="13" xfId="0" applyFont="1" applyBorder="1" applyAlignment="1">
      <alignment vertical="top" wrapText="1"/>
    </xf>
    <xf numFmtId="204" fontId="53" fillId="0" borderId="13" xfId="0" applyNumberFormat="1" applyFont="1" applyFill="1" applyBorder="1" applyAlignment="1">
      <alignment horizontal="right" vertical="top"/>
    </xf>
    <xf numFmtId="204" fontId="51" fillId="0" borderId="13" xfId="0" applyNumberFormat="1" applyFont="1" applyBorder="1" applyAlignment="1">
      <alignment vertical="top"/>
    </xf>
    <xf numFmtId="204" fontId="51" fillId="0" borderId="13" xfId="0" applyNumberFormat="1" applyFont="1" applyFill="1" applyBorder="1" applyAlignment="1">
      <alignment vertical="top" wrapText="1"/>
    </xf>
    <xf numFmtId="204" fontId="51" fillId="0" borderId="13" xfId="0" applyNumberFormat="1" applyFont="1" applyFill="1" applyBorder="1" applyAlignment="1">
      <alignment vertical="top"/>
    </xf>
    <xf numFmtId="0" fontId="53" fillId="0" borderId="13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left" vertical="top" wrapText="1"/>
    </xf>
    <xf numFmtId="204" fontId="53" fillId="0" borderId="13" xfId="0" applyNumberFormat="1" applyFont="1" applyBorder="1" applyAlignment="1">
      <alignment horizontal="right" vertical="top" wrapText="1"/>
    </xf>
    <xf numFmtId="204" fontId="53" fillId="0" borderId="13" xfId="0" applyNumberFormat="1" applyFont="1" applyFill="1" applyBorder="1" applyAlignment="1">
      <alignment horizontal="right" vertical="top" wrapText="1"/>
    </xf>
    <xf numFmtId="204" fontId="53" fillId="0" borderId="13" xfId="0" applyNumberFormat="1" applyFont="1" applyBorder="1" applyAlignment="1">
      <alignment horizontal="right" vertical="top"/>
    </xf>
    <xf numFmtId="0" fontId="53" fillId="0" borderId="13" xfId="0" applyFont="1" applyFill="1" applyBorder="1" applyAlignment="1">
      <alignment horizontal="justify" vertical="top" wrapText="1"/>
    </xf>
    <xf numFmtId="204" fontId="53" fillId="0" borderId="13" xfId="0" applyNumberFormat="1" applyFont="1" applyFill="1" applyBorder="1" applyAlignment="1">
      <alignment horizontal="right" vertical="top"/>
    </xf>
    <xf numFmtId="0" fontId="19" fillId="26" borderId="13" xfId="0" applyFont="1" applyFill="1" applyBorder="1" applyAlignment="1">
      <alignment vertical="top" wrapText="1"/>
    </xf>
    <xf numFmtId="0" fontId="26" fillId="0" borderId="0" xfId="0" applyFont="1" applyAlignment="1">
      <alignment vertical="top"/>
    </xf>
    <xf numFmtId="0" fontId="26" fillId="0" borderId="13" xfId="0" applyFont="1" applyBorder="1" applyAlignment="1">
      <alignment horizontal="center" vertical="top" wrapText="1"/>
    </xf>
    <xf numFmtId="0" fontId="19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3" xfId="0" applyNumberFormat="1" applyFont="1" applyFill="1" applyBorder="1" applyAlignment="1" applyProtection="1">
      <alignment horizontal="center" vertical="top" wrapText="1"/>
      <protection/>
    </xf>
    <xf numFmtId="0" fontId="19" fillId="0" borderId="16" xfId="0" applyNumberFormat="1" applyFont="1" applyFill="1" applyBorder="1" applyAlignment="1" applyProtection="1">
      <alignment horizontal="center" vertical="top" wrapText="1"/>
      <protection/>
    </xf>
    <xf numFmtId="0" fontId="19" fillId="0" borderId="13" xfId="0" applyFont="1" applyBorder="1" applyAlignment="1">
      <alignment horizontal="center" vertical="top" wrapText="1"/>
    </xf>
    <xf numFmtId="0" fontId="41" fillId="0" borderId="13" xfId="0" applyNumberFormat="1" applyFont="1" applyFill="1" applyBorder="1" applyAlignment="1" applyProtection="1">
      <alignment horizontal="center" vertical="top" wrapText="1"/>
      <protection/>
    </xf>
    <xf numFmtId="0" fontId="19" fillId="0" borderId="13" xfId="0" applyFont="1" applyBorder="1" applyAlignment="1">
      <alignment horizontal="left"/>
    </xf>
    <xf numFmtId="49" fontId="19" fillId="0" borderId="13" xfId="0" applyNumberFormat="1" applyFont="1" applyBorder="1" applyAlignment="1">
      <alignment horizontal="left"/>
    </xf>
    <xf numFmtId="0" fontId="26" fillId="0" borderId="13" xfId="0" applyFont="1" applyFill="1" applyBorder="1" applyAlignment="1">
      <alignment horizontal="center" vertical="top" wrapText="1"/>
    </xf>
    <xf numFmtId="49" fontId="26" fillId="0" borderId="13" xfId="0" applyNumberFormat="1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 applyProtection="1">
      <alignment horizontal="left" vertical="top"/>
      <protection/>
    </xf>
    <xf numFmtId="0" fontId="26" fillId="26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4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21" xfId="0" applyNumberFormat="1" applyFont="1" applyFill="1" applyBorder="1" applyAlignment="1" applyProtection="1">
      <alignment horizontal="center" vertical="center" wrapText="1"/>
      <protection/>
    </xf>
    <xf numFmtId="0" fontId="4" fillId="26" borderId="27" xfId="0" applyNumberFormat="1" applyFont="1" applyFill="1" applyBorder="1" applyAlignment="1" applyProtection="1">
      <alignment horizontal="center" vertical="center" wrapText="1"/>
      <protection/>
    </xf>
    <xf numFmtId="0" fontId="4" fillId="26" borderId="28" xfId="0" applyNumberFormat="1" applyFont="1" applyFill="1" applyBorder="1" applyAlignment="1" applyProtection="1">
      <alignment horizontal="center" vertical="center" wrapText="1"/>
      <protection/>
    </xf>
    <xf numFmtId="0" fontId="4" fillId="26" borderId="28" xfId="0" applyNumberFormat="1" applyFont="1" applyFill="1" applyBorder="1" applyAlignment="1" applyProtection="1">
      <alignment horizontal="center" vertical="center" wrapText="1"/>
      <protection/>
    </xf>
    <xf numFmtId="0" fontId="26" fillId="0" borderId="28" xfId="0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 applyProtection="1">
      <alignment horizontal="left" vertical="center" wrapText="1"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top" wrapText="1"/>
      <protection/>
    </xf>
    <xf numFmtId="0" fontId="48" fillId="0" borderId="0" xfId="0" applyFont="1" applyFill="1" applyAlignment="1">
      <alignment horizontal="left" wrapText="1"/>
    </xf>
    <xf numFmtId="0" fontId="48" fillId="0" borderId="0" xfId="0" applyNumberFormat="1" applyFont="1" applyFill="1" applyAlignment="1" applyProtection="1">
      <alignment horizontal="left" vertical="center" wrapText="1"/>
      <protection/>
    </xf>
    <xf numFmtId="0" fontId="55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42" fillId="0" borderId="21" xfId="0" applyNumberFormat="1" applyFont="1" applyFill="1" applyBorder="1" applyAlignment="1" applyProtection="1">
      <alignment horizontal="center" vertical="top" wrapText="1"/>
      <protection/>
    </xf>
    <xf numFmtId="0" fontId="42" fillId="0" borderId="24" xfId="0" applyNumberFormat="1" applyFont="1" applyFill="1" applyBorder="1" applyAlignment="1" applyProtection="1">
      <alignment horizontal="center" vertical="top" wrapText="1"/>
      <protection/>
    </xf>
    <xf numFmtId="0" fontId="41" fillId="0" borderId="21" xfId="0" applyNumberFormat="1" applyFont="1" applyFill="1" applyBorder="1" applyAlignment="1" applyProtection="1">
      <alignment horizontal="center" vertical="top" wrapText="1"/>
      <protection/>
    </xf>
    <xf numFmtId="0" fontId="41" fillId="0" borderId="24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Alignment="1" applyProtection="1">
      <alignment horizontal="left" vertical="top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0" fontId="42" fillId="0" borderId="21" xfId="0" applyFont="1" applyBorder="1" applyAlignment="1">
      <alignment horizontal="center" vertical="top" wrapText="1"/>
    </xf>
    <xf numFmtId="0" fontId="42" fillId="0" borderId="24" xfId="0" applyFont="1" applyBorder="1" applyAlignment="1">
      <alignment horizontal="center" vertical="top" wrapText="1"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42" fillId="0" borderId="13" xfId="0" applyFont="1" applyFill="1" applyBorder="1" applyAlignment="1">
      <alignment horizontal="center" vertical="top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26" borderId="13" xfId="0" applyNumberFormat="1" applyFont="1" applyFill="1" applyBorder="1" applyAlignment="1" applyProtection="1">
      <alignment horizontal="center" vertical="center" wrapText="1"/>
      <protection/>
    </xf>
    <xf numFmtId="0" fontId="0" fillId="26" borderId="21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NumberFormat="1" applyFont="1" applyFill="1" applyBorder="1" applyAlignment="1" applyProtection="1">
      <alignment horizontal="center" vertical="center" wrapText="1"/>
      <protection/>
    </xf>
    <xf numFmtId="0" fontId="4" fillId="26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26" fillId="26" borderId="21" xfId="0" applyNumberFormat="1" applyFont="1" applyFill="1" applyBorder="1" applyAlignment="1" applyProtection="1">
      <alignment horizontal="center" vertical="center" wrapText="1"/>
      <protection/>
    </xf>
    <xf numFmtId="0" fontId="19" fillId="26" borderId="13" xfId="0" applyFont="1" applyFill="1" applyBorder="1" applyAlignment="1">
      <alignment horizontal="center" vertical="top" wrapText="1"/>
    </xf>
    <xf numFmtId="0" fontId="59" fillId="0" borderId="0" xfId="0" applyFont="1" applyAlignment="1">
      <alignment horizontal="center" vertical="center" wrapText="1"/>
    </xf>
    <xf numFmtId="0" fontId="19" fillId="26" borderId="14" xfId="0" applyFont="1" applyFill="1" applyBorder="1" applyAlignment="1">
      <alignment horizontal="center" vertical="top" wrapText="1"/>
    </xf>
    <xf numFmtId="0" fontId="19" fillId="26" borderId="26" xfId="0" applyFont="1" applyFill="1" applyBorder="1" applyAlignment="1">
      <alignment horizontal="center" vertical="top" wrapText="1"/>
    </xf>
    <xf numFmtId="0" fontId="19" fillId="26" borderId="16" xfId="0" applyFont="1" applyFill="1" applyBorder="1" applyAlignment="1">
      <alignment horizontal="center" vertical="top" wrapText="1"/>
    </xf>
    <xf numFmtId="0" fontId="19" fillId="26" borderId="29" xfId="0" applyFont="1" applyFill="1" applyBorder="1" applyAlignment="1">
      <alignment horizontal="center" vertical="top" wrapText="1"/>
    </xf>
    <xf numFmtId="0" fontId="19" fillId="26" borderId="21" xfId="0" applyFont="1" applyFill="1" applyBorder="1" applyAlignment="1">
      <alignment horizontal="center" vertical="top" wrapText="1"/>
    </xf>
    <xf numFmtId="0" fontId="19" fillId="26" borderId="24" xfId="0" applyFont="1" applyFill="1" applyBorder="1" applyAlignment="1">
      <alignment horizontal="center" vertical="top" wrapText="1"/>
    </xf>
    <xf numFmtId="0" fontId="19" fillId="26" borderId="25" xfId="0" applyFont="1" applyFill="1" applyBorder="1" applyAlignment="1">
      <alignment horizontal="center" vertical="top" wrapText="1"/>
    </xf>
    <xf numFmtId="0" fontId="19" fillId="26" borderId="12" xfId="0" applyFont="1" applyFill="1" applyBorder="1" applyAlignment="1">
      <alignment horizontal="center" vertical="top" wrapText="1"/>
    </xf>
    <xf numFmtId="0" fontId="19" fillId="26" borderId="28" xfId="0" applyFont="1" applyFill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6" fillId="26" borderId="21" xfId="0" applyFont="1" applyFill="1" applyBorder="1" applyAlignment="1">
      <alignment horizontal="center" vertical="top" wrapText="1"/>
    </xf>
    <xf numFmtId="0" fontId="26" fillId="26" borderId="24" xfId="0" applyFont="1" applyFill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 wrapText="1"/>
    </xf>
    <xf numFmtId="0" fontId="26" fillId="0" borderId="13" xfId="0" applyFont="1" applyFill="1" applyBorder="1" applyAlignment="1">
      <alignment vertical="top" wrapText="1"/>
    </xf>
    <xf numFmtId="2" fontId="26" fillId="0" borderId="13" xfId="0" applyNumberFormat="1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8" xfId="0" applyFont="1" applyBorder="1" applyAlignment="1">
      <alignment horizontal="center" vertical="top" wrapText="1"/>
    </xf>
    <xf numFmtId="0" fontId="27" fillId="0" borderId="24" xfId="0" applyFont="1" applyBorder="1" applyAlignment="1">
      <alignment horizontal="center" vertical="top" wrapText="1"/>
    </xf>
    <xf numFmtId="2" fontId="19" fillId="0" borderId="13" xfId="0" applyNumberFormat="1" applyFont="1" applyBorder="1" applyAlignment="1">
      <alignment horizontal="center" vertical="top" wrapText="1"/>
    </xf>
    <xf numFmtId="2" fontId="19" fillId="0" borderId="18" xfId="0" applyNumberFormat="1" applyFont="1" applyBorder="1" applyAlignment="1">
      <alignment vertical="top" wrapText="1"/>
    </xf>
    <xf numFmtId="2" fontId="19" fillId="0" borderId="17" xfId="0" applyNumberFormat="1" applyFont="1" applyBorder="1" applyAlignment="1">
      <alignment vertical="top" wrapText="1"/>
    </xf>
    <xf numFmtId="2" fontId="19" fillId="0" borderId="23" xfId="0" applyNumberFormat="1" applyFont="1" applyBorder="1" applyAlignment="1">
      <alignment vertical="top" wrapText="1"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дод.1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07"/>
  <sheetViews>
    <sheetView workbookViewId="0" topLeftCell="A6">
      <selection activeCell="B85" sqref="B85"/>
    </sheetView>
  </sheetViews>
  <sheetFormatPr defaultColWidth="9.16015625" defaultRowHeight="12.75"/>
  <cols>
    <col min="1" max="1" width="17.33203125" style="35" customWidth="1"/>
    <col min="2" max="2" width="82.66015625" style="35" customWidth="1"/>
    <col min="3" max="3" width="22.66015625" style="35" customWidth="1"/>
    <col min="4" max="5" width="21.5" style="35" customWidth="1"/>
    <col min="6" max="6" width="20.16015625" style="35" customWidth="1"/>
    <col min="7" max="7" width="13" style="35" customWidth="1"/>
    <col min="8" max="12" width="9.16015625" style="35" customWidth="1"/>
    <col min="13" max="244" width="9.16015625" style="40" customWidth="1"/>
    <col min="245" max="253" width="9.16015625" style="35" customWidth="1"/>
    <col min="254" max="16384" width="9.16015625" style="40" customWidth="1"/>
  </cols>
  <sheetData>
    <row r="1" spans="1:253" s="34" customFormat="1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IK1" s="33"/>
      <c r="IL1" s="33"/>
      <c r="IM1" s="33"/>
      <c r="IN1" s="33"/>
      <c r="IO1" s="33"/>
      <c r="IP1" s="33"/>
      <c r="IQ1" s="33"/>
      <c r="IR1" s="33"/>
      <c r="IS1" s="33"/>
    </row>
    <row r="2" ht="12.75" hidden="1"/>
    <row r="3" ht="8.25" customHeight="1"/>
    <row r="4" ht="12.75" hidden="1"/>
    <row r="5" spans="3:13" ht="26.25" customHeight="1" hidden="1">
      <c r="C5" s="336" t="s">
        <v>120</v>
      </c>
      <c r="D5" s="336"/>
      <c r="E5" s="336"/>
      <c r="F5" s="336"/>
      <c r="G5" s="336"/>
      <c r="M5" s="35"/>
    </row>
    <row r="6" spans="4:13" ht="71.25" customHeight="1">
      <c r="D6" s="339" t="s">
        <v>300</v>
      </c>
      <c r="E6" s="339"/>
      <c r="F6" s="339"/>
      <c r="G6" s="254"/>
      <c r="M6" s="35"/>
    </row>
    <row r="7" spans="3:13" ht="18.75" customHeight="1">
      <c r="C7" s="90"/>
      <c r="D7" s="90"/>
      <c r="E7" s="90"/>
      <c r="F7" s="90"/>
      <c r="G7" s="90"/>
      <c r="M7" s="35"/>
    </row>
    <row r="8" spans="1:7" ht="91.5" customHeight="1">
      <c r="A8" s="337" t="s">
        <v>307</v>
      </c>
      <c r="B8" s="337"/>
      <c r="C8" s="337"/>
      <c r="D8" s="337"/>
      <c r="E8" s="337"/>
      <c r="F8" s="337"/>
      <c r="G8" s="337"/>
    </row>
    <row r="9" spans="1:7" ht="2.25" customHeight="1">
      <c r="A9" s="91"/>
      <c r="B9" s="91"/>
      <c r="C9" s="91"/>
      <c r="D9" s="91"/>
      <c r="E9" s="92"/>
      <c r="F9" s="91"/>
      <c r="G9" s="91"/>
    </row>
    <row r="10" spans="1:7" ht="26.25" customHeight="1" hidden="1">
      <c r="A10" s="91"/>
      <c r="B10" s="91"/>
      <c r="C10" s="91"/>
      <c r="D10" s="91"/>
      <c r="E10" s="92"/>
      <c r="F10" s="91"/>
      <c r="G10" s="91"/>
    </row>
    <row r="11" spans="2:6" ht="18.75">
      <c r="B11" s="93"/>
      <c r="C11" s="93"/>
      <c r="D11" s="93"/>
      <c r="E11" s="93"/>
      <c r="F11" s="209" t="s">
        <v>121</v>
      </c>
    </row>
    <row r="12" spans="1:6" ht="25.5" customHeight="1">
      <c r="A12" s="338" t="s">
        <v>122</v>
      </c>
      <c r="B12" s="338" t="s">
        <v>123</v>
      </c>
      <c r="C12" s="338" t="s">
        <v>17</v>
      </c>
      <c r="D12" s="338" t="s">
        <v>14</v>
      </c>
      <c r="E12" s="338" t="s">
        <v>15</v>
      </c>
      <c r="F12" s="338"/>
    </row>
    <row r="13" spans="1:6" ht="40.5" customHeight="1">
      <c r="A13" s="338"/>
      <c r="B13" s="338"/>
      <c r="C13" s="338"/>
      <c r="D13" s="338"/>
      <c r="E13" s="317" t="s">
        <v>17</v>
      </c>
      <c r="F13" s="320" t="s">
        <v>124</v>
      </c>
    </row>
    <row r="14" spans="1:253" s="98" customFormat="1" ht="24" customHeight="1" hidden="1">
      <c r="A14" s="55">
        <v>10000000</v>
      </c>
      <c r="B14" s="94" t="s">
        <v>125</v>
      </c>
      <c r="C14" s="95"/>
      <c r="D14" s="95"/>
      <c r="E14" s="96"/>
      <c r="F14" s="96"/>
      <c r="G14" s="97"/>
      <c r="H14" s="97"/>
      <c r="I14" s="97"/>
      <c r="J14" s="97"/>
      <c r="K14" s="97"/>
      <c r="L14" s="97"/>
      <c r="IK14" s="97"/>
      <c r="IL14" s="97"/>
      <c r="IM14" s="97"/>
      <c r="IN14" s="97"/>
      <c r="IO14" s="97"/>
      <c r="IP14" s="97"/>
      <c r="IQ14" s="97"/>
      <c r="IR14" s="97"/>
      <c r="IS14" s="97"/>
    </row>
    <row r="15" spans="1:253" s="104" customFormat="1" ht="50.25" customHeight="1" hidden="1">
      <c r="A15" s="99">
        <v>11000000</v>
      </c>
      <c r="B15" s="100" t="s">
        <v>126</v>
      </c>
      <c r="C15" s="101"/>
      <c r="D15" s="101"/>
      <c r="E15" s="102"/>
      <c r="F15" s="102"/>
      <c r="G15" s="103"/>
      <c r="H15" s="103"/>
      <c r="I15" s="103"/>
      <c r="J15" s="103"/>
      <c r="K15" s="103"/>
      <c r="L15" s="103"/>
      <c r="IK15" s="103"/>
      <c r="IL15" s="103"/>
      <c r="IM15" s="103"/>
      <c r="IN15" s="103"/>
      <c r="IO15" s="103"/>
      <c r="IP15" s="103"/>
      <c r="IQ15" s="103"/>
      <c r="IR15" s="103"/>
      <c r="IS15" s="103"/>
    </row>
    <row r="16" spans="1:6" s="105" customFormat="1" ht="59.25" customHeight="1" hidden="1">
      <c r="A16" s="99">
        <v>11010100</v>
      </c>
      <c r="B16" s="100" t="s">
        <v>127</v>
      </c>
      <c r="C16" s="101"/>
      <c r="D16" s="101"/>
      <c r="E16" s="101"/>
      <c r="F16" s="101"/>
    </row>
    <row r="17" spans="1:6" s="105" customFormat="1" ht="90.75" customHeight="1" hidden="1">
      <c r="A17" s="99">
        <v>11010200</v>
      </c>
      <c r="B17" s="100" t="s">
        <v>128</v>
      </c>
      <c r="C17" s="101"/>
      <c r="D17" s="101"/>
      <c r="E17" s="101"/>
      <c r="F17" s="101"/>
    </row>
    <row r="18" spans="1:6" s="105" customFormat="1" ht="51.75" customHeight="1" hidden="1">
      <c r="A18" s="99">
        <v>11010400</v>
      </c>
      <c r="B18" s="100" t="s">
        <v>129</v>
      </c>
      <c r="C18" s="101"/>
      <c r="D18" s="101"/>
      <c r="E18" s="101"/>
      <c r="F18" s="101"/>
    </row>
    <row r="19" spans="1:6" s="105" customFormat="1" ht="50.25" customHeight="1" hidden="1">
      <c r="A19" s="99">
        <v>11010500</v>
      </c>
      <c r="B19" s="100" t="s">
        <v>130</v>
      </c>
      <c r="C19" s="101"/>
      <c r="D19" s="101"/>
      <c r="E19" s="101"/>
      <c r="F19" s="101"/>
    </row>
    <row r="20" spans="1:6" s="105" customFormat="1" ht="81.75" customHeight="1" hidden="1">
      <c r="A20" s="99">
        <v>11010900</v>
      </c>
      <c r="B20" s="100" t="s">
        <v>131</v>
      </c>
      <c r="C20" s="101"/>
      <c r="D20" s="101"/>
      <c r="E20" s="101"/>
      <c r="F20" s="101"/>
    </row>
    <row r="21" spans="1:6" s="105" customFormat="1" ht="34.5" customHeight="1" hidden="1">
      <c r="A21" s="99"/>
      <c r="B21" s="100"/>
      <c r="C21" s="101"/>
      <c r="D21" s="101"/>
      <c r="E21" s="101"/>
      <c r="F21" s="101"/>
    </row>
    <row r="22" spans="1:6" s="103" customFormat="1" ht="20.25" customHeight="1" hidden="1">
      <c r="A22" s="99">
        <v>11020000</v>
      </c>
      <c r="B22" s="100" t="s">
        <v>132</v>
      </c>
      <c r="C22" s="101"/>
      <c r="D22" s="101"/>
      <c r="E22" s="101"/>
      <c r="F22" s="101"/>
    </row>
    <row r="23" spans="1:253" s="104" customFormat="1" ht="20.25" customHeight="1" hidden="1">
      <c r="A23" s="99" t="s">
        <v>133</v>
      </c>
      <c r="B23" s="100" t="s">
        <v>133</v>
      </c>
      <c r="C23" s="101"/>
      <c r="D23" s="102"/>
      <c r="E23" s="102"/>
      <c r="F23" s="102"/>
      <c r="G23" s="103"/>
      <c r="H23" s="103"/>
      <c r="I23" s="103"/>
      <c r="J23" s="103"/>
      <c r="K23" s="103"/>
      <c r="L23" s="103"/>
      <c r="IK23" s="103"/>
      <c r="IL23" s="103"/>
      <c r="IM23" s="103"/>
      <c r="IN23" s="103"/>
      <c r="IO23" s="103"/>
      <c r="IP23" s="103"/>
      <c r="IQ23" s="103"/>
      <c r="IR23" s="103"/>
      <c r="IS23" s="103"/>
    </row>
    <row r="24" spans="1:253" s="104" customFormat="1" ht="20.25" customHeight="1" hidden="1">
      <c r="A24" s="99">
        <v>12000000</v>
      </c>
      <c r="B24" s="100" t="s">
        <v>134</v>
      </c>
      <c r="C24" s="101"/>
      <c r="D24" s="102"/>
      <c r="E24" s="102"/>
      <c r="F24" s="102"/>
      <c r="G24" s="103"/>
      <c r="H24" s="103"/>
      <c r="I24" s="103"/>
      <c r="J24" s="103"/>
      <c r="K24" s="103"/>
      <c r="L24" s="103"/>
      <c r="IK24" s="103"/>
      <c r="IL24" s="103"/>
      <c r="IM24" s="103"/>
      <c r="IN24" s="103"/>
      <c r="IO24" s="103"/>
      <c r="IP24" s="103"/>
      <c r="IQ24" s="103"/>
      <c r="IR24" s="103"/>
      <c r="IS24" s="103"/>
    </row>
    <row r="25" spans="1:253" s="104" customFormat="1" ht="20.25" customHeight="1" hidden="1">
      <c r="A25" s="99" t="s">
        <v>133</v>
      </c>
      <c r="B25" s="100" t="s">
        <v>133</v>
      </c>
      <c r="C25" s="101"/>
      <c r="D25" s="102"/>
      <c r="E25" s="102"/>
      <c r="F25" s="102"/>
      <c r="G25" s="103"/>
      <c r="H25" s="103"/>
      <c r="I25" s="103"/>
      <c r="J25" s="103"/>
      <c r="K25" s="103"/>
      <c r="L25" s="103"/>
      <c r="IK25" s="103"/>
      <c r="IL25" s="103"/>
      <c r="IM25" s="103"/>
      <c r="IN25" s="103"/>
      <c r="IO25" s="103"/>
      <c r="IP25" s="103"/>
      <c r="IQ25" s="103"/>
      <c r="IR25" s="103"/>
      <c r="IS25" s="103"/>
    </row>
    <row r="26" spans="1:253" s="104" customFormat="1" ht="30.75" customHeight="1" hidden="1">
      <c r="A26" s="99">
        <v>13000000</v>
      </c>
      <c r="B26" s="100" t="s">
        <v>135</v>
      </c>
      <c r="C26" s="101"/>
      <c r="D26" s="102"/>
      <c r="E26" s="102"/>
      <c r="F26" s="102"/>
      <c r="G26" s="103"/>
      <c r="H26" s="103"/>
      <c r="I26" s="103"/>
      <c r="J26" s="103"/>
      <c r="K26" s="103"/>
      <c r="L26" s="103"/>
      <c r="IK26" s="103"/>
      <c r="IL26" s="103"/>
      <c r="IM26" s="103"/>
      <c r="IN26" s="103"/>
      <c r="IO26" s="103"/>
      <c r="IP26" s="103"/>
      <c r="IQ26" s="103"/>
      <c r="IR26" s="103"/>
      <c r="IS26" s="103"/>
    </row>
    <row r="27" spans="1:253" s="104" customFormat="1" ht="20.25" customHeight="1" hidden="1">
      <c r="A27" s="99" t="s">
        <v>133</v>
      </c>
      <c r="B27" s="100" t="s">
        <v>133</v>
      </c>
      <c r="C27" s="101"/>
      <c r="D27" s="102"/>
      <c r="E27" s="102"/>
      <c r="F27" s="102"/>
      <c r="G27" s="103"/>
      <c r="H27" s="103"/>
      <c r="I27" s="103"/>
      <c r="J27" s="103"/>
      <c r="K27" s="103"/>
      <c r="L27" s="103"/>
      <c r="IK27" s="103"/>
      <c r="IL27" s="103"/>
      <c r="IM27" s="103"/>
      <c r="IN27" s="103"/>
      <c r="IO27" s="103"/>
      <c r="IP27" s="103"/>
      <c r="IQ27" s="103"/>
      <c r="IR27" s="103"/>
      <c r="IS27" s="103"/>
    </row>
    <row r="28" spans="1:253" s="104" customFormat="1" ht="20.25" customHeight="1" hidden="1">
      <c r="A28" s="99">
        <v>14000000</v>
      </c>
      <c r="B28" s="100" t="s">
        <v>136</v>
      </c>
      <c r="C28" s="101"/>
      <c r="D28" s="102"/>
      <c r="E28" s="102"/>
      <c r="F28" s="102"/>
      <c r="G28" s="103"/>
      <c r="H28" s="103"/>
      <c r="I28" s="103"/>
      <c r="J28" s="103"/>
      <c r="K28" s="103"/>
      <c r="L28" s="103"/>
      <c r="IK28" s="103"/>
      <c r="IL28" s="103"/>
      <c r="IM28" s="103"/>
      <c r="IN28" s="103"/>
      <c r="IO28" s="103"/>
      <c r="IP28" s="103"/>
      <c r="IQ28" s="103"/>
      <c r="IR28" s="103"/>
      <c r="IS28" s="103"/>
    </row>
    <row r="29" spans="1:253" s="104" customFormat="1" ht="20.25" customHeight="1" hidden="1">
      <c r="A29" s="99" t="s">
        <v>133</v>
      </c>
      <c r="B29" s="100" t="s">
        <v>133</v>
      </c>
      <c r="C29" s="101"/>
      <c r="D29" s="102"/>
      <c r="E29" s="102"/>
      <c r="F29" s="102"/>
      <c r="G29" s="103"/>
      <c r="H29" s="103"/>
      <c r="I29" s="103"/>
      <c r="J29" s="103"/>
      <c r="K29" s="103"/>
      <c r="L29" s="103"/>
      <c r="IK29" s="103"/>
      <c r="IL29" s="103"/>
      <c r="IM29" s="103"/>
      <c r="IN29" s="103"/>
      <c r="IO29" s="103"/>
      <c r="IP29" s="103"/>
      <c r="IQ29" s="103"/>
      <c r="IR29" s="103"/>
      <c r="IS29" s="103"/>
    </row>
    <row r="30" spans="1:253" s="104" customFormat="1" ht="29.25" customHeight="1" hidden="1">
      <c r="A30" s="99">
        <v>15000000</v>
      </c>
      <c r="B30" s="100" t="s">
        <v>137</v>
      </c>
      <c r="C30" s="101"/>
      <c r="D30" s="102"/>
      <c r="E30" s="102"/>
      <c r="F30" s="102"/>
      <c r="G30" s="103"/>
      <c r="H30" s="103"/>
      <c r="I30" s="103"/>
      <c r="J30" s="103"/>
      <c r="K30" s="103"/>
      <c r="L30" s="103"/>
      <c r="IK30" s="103"/>
      <c r="IL30" s="103"/>
      <c r="IM30" s="103"/>
      <c r="IN30" s="103"/>
      <c r="IO30" s="103"/>
      <c r="IP30" s="103"/>
      <c r="IQ30" s="103"/>
      <c r="IR30" s="103"/>
      <c r="IS30" s="103"/>
    </row>
    <row r="31" spans="1:253" s="104" customFormat="1" ht="20.25" customHeight="1" hidden="1">
      <c r="A31" s="99" t="s">
        <v>133</v>
      </c>
      <c r="B31" s="100" t="s">
        <v>133</v>
      </c>
      <c r="C31" s="101"/>
      <c r="D31" s="102"/>
      <c r="E31" s="102"/>
      <c r="F31" s="102"/>
      <c r="G31" s="103"/>
      <c r="H31" s="103"/>
      <c r="I31" s="103"/>
      <c r="J31" s="103"/>
      <c r="K31" s="103"/>
      <c r="L31" s="103"/>
      <c r="IK31" s="103"/>
      <c r="IL31" s="103"/>
      <c r="IM31" s="103"/>
      <c r="IN31" s="103"/>
      <c r="IO31" s="103"/>
      <c r="IP31" s="103"/>
      <c r="IQ31" s="103"/>
      <c r="IR31" s="103"/>
      <c r="IS31" s="103"/>
    </row>
    <row r="32" spans="1:253" s="104" customFormat="1" ht="29.25" customHeight="1" hidden="1">
      <c r="A32" s="99">
        <v>16000000</v>
      </c>
      <c r="B32" s="100" t="s">
        <v>138</v>
      </c>
      <c r="C32" s="101"/>
      <c r="D32" s="102"/>
      <c r="E32" s="102"/>
      <c r="F32" s="102"/>
      <c r="G32" s="103"/>
      <c r="H32" s="103"/>
      <c r="I32" s="103"/>
      <c r="J32" s="103"/>
      <c r="K32" s="103"/>
      <c r="L32" s="103"/>
      <c r="IK32" s="103"/>
      <c r="IL32" s="103"/>
      <c r="IM32" s="103"/>
      <c r="IN32" s="103"/>
      <c r="IO32" s="103"/>
      <c r="IP32" s="103"/>
      <c r="IQ32" s="103"/>
      <c r="IR32" s="103"/>
      <c r="IS32" s="103"/>
    </row>
    <row r="33" spans="1:253" s="104" customFormat="1" ht="20.25" customHeight="1" hidden="1">
      <c r="A33" s="99" t="s">
        <v>133</v>
      </c>
      <c r="B33" s="100" t="s">
        <v>133</v>
      </c>
      <c r="C33" s="101"/>
      <c r="D33" s="102"/>
      <c r="E33" s="102"/>
      <c r="F33" s="102"/>
      <c r="G33" s="103"/>
      <c r="H33" s="103"/>
      <c r="I33" s="103"/>
      <c r="J33" s="103"/>
      <c r="K33" s="103"/>
      <c r="L33" s="103"/>
      <c r="IK33" s="103"/>
      <c r="IL33" s="103"/>
      <c r="IM33" s="103"/>
      <c r="IN33" s="103"/>
      <c r="IO33" s="103"/>
      <c r="IP33" s="103"/>
      <c r="IQ33" s="103"/>
      <c r="IR33" s="103"/>
      <c r="IS33" s="103"/>
    </row>
    <row r="34" spans="1:253" s="104" customFormat="1" ht="28.5" customHeight="1" hidden="1">
      <c r="A34" s="99">
        <v>17000000</v>
      </c>
      <c r="B34" s="100" t="s">
        <v>139</v>
      </c>
      <c r="C34" s="101"/>
      <c r="D34" s="102"/>
      <c r="E34" s="102"/>
      <c r="F34" s="102"/>
      <c r="G34" s="103"/>
      <c r="H34" s="103"/>
      <c r="I34" s="103"/>
      <c r="J34" s="103"/>
      <c r="K34" s="103"/>
      <c r="L34" s="103"/>
      <c r="IK34" s="103"/>
      <c r="IL34" s="103"/>
      <c r="IM34" s="103"/>
      <c r="IN34" s="103"/>
      <c r="IO34" s="103"/>
      <c r="IP34" s="103"/>
      <c r="IQ34" s="103"/>
      <c r="IR34" s="103"/>
      <c r="IS34" s="103"/>
    </row>
    <row r="35" spans="1:253" s="104" customFormat="1" ht="20.25" customHeight="1" hidden="1">
      <c r="A35" s="99" t="s">
        <v>133</v>
      </c>
      <c r="B35" s="100" t="s">
        <v>133</v>
      </c>
      <c r="C35" s="101"/>
      <c r="D35" s="102"/>
      <c r="E35" s="102"/>
      <c r="F35" s="102"/>
      <c r="G35" s="103"/>
      <c r="H35" s="103"/>
      <c r="I35" s="103"/>
      <c r="J35" s="103"/>
      <c r="K35" s="103"/>
      <c r="L35" s="103"/>
      <c r="IK35" s="103"/>
      <c r="IL35" s="103"/>
      <c r="IM35" s="103"/>
      <c r="IN35" s="103"/>
      <c r="IO35" s="103"/>
      <c r="IP35" s="103"/>
      <c r="IQ35" s="103"/>
      <c r="IR35" s="103"/>
      <c r="IS35" s="103"/>
    </row>
    <row r="36" spans="1:253" s="104" customFormat="1" ht="20.25" customHeight="1" hidden="1">
      <c r="A36" s="99">
        <v>18000000</v>
      </c>
      <c r="B36" s="100" t="s">
        <v>140</v>
      </c>
      <c r="C36" s="101"/>
      <c r="D36" s="102"/>
      <c r="E36" s="102"/>
      <c r="F36" s="102"/>
      <c r="G36" s="103"/>
      <c r="H36" s="103"/>
      <c r="I36" s="103"/>
      <c r="J36" s="103"/>
      <c r="K36" s="103"/>
      <c r="L36" s="103"/>
      <c r="IK36" s="103"/>
      <c r="IL36" s="103"/>
      <c r="IM36" s="103"/>
      <c r="IN36" s="103"/>
      <c r="IO36" s="103"/>
      <c r="IP36" s="103"/>
      <c r="IQ36" s="103"/>
      <c r="IR36" s="103"/>
      <c r="IS36" s="103"/>
    </row>
    <row r="37" spans="1:253" s="104" customFormat="1" ht="20.25" customHeight="1" hidden="1">
      <c r="A37" s="99" t="s">
        <v>133</v>
      </c>
      <c r="B37" s="100" t="s">
        <v>133</v>
      </c>
      <c r="C37" s="101"/>
      <c r="D37" s="102"/>
      <c r="E37" s="102"/>
      <c r="F37" s="102"/>
      <c r="G37" s="103"/>
      <c r="H37" s="103"/>
      <c r="I37" s="103"/>
      <c r="J37" s="103"/>
      <c r="K37" s="103"/>
      <c r="L37" s="103"/>
      <c r="IK37" s="103"/>
      <c r="IL37" s="103"/>
      <c r="IM37" s="103"/>
      <c r="IN37" s="103"/>
      <c r="IO37" s="103"/>
      <c r="IP37" s="103"/>
      <c r="IQ37" s="103"/>
      <c r="IR37" s="103"/>
      <c r="IS37" s="103"/>
    </row>
    <row r="38" spans="1:253" s="104" customFormat="1" ht="20.25" customHeight="1" hidden="1">
      <c r="A38" s="99">
        <v>19000000</v>
      </c>
      <c r="B38" s="100" t="s">
        <v>141</v>
      </c>
      <c r="C38" s="101"/>
      <c r="D38" s="102"/>
      <c r="E38" s="102"/>
      <c r="F38" s="102"/>
      <c r="G38" s="103"/>
      <c r="H38" s="103"/>
      <c r="I38" s="103"/>
      <c r="J38" s="103"/>
      <c r="K38" s="103"/>
      <c r="L38" s="103"/>
      <c r="IK38" s="103"/>
      <c r="IL38" s="103"/>
      <c r="IM38" s="103"/>
      <c r="IN38" s="103"/>
      <c r="IO38" s="103"/>
      <c r="IP38" s="103"/>
      <c r="IQ38" s="103"/>
      <c r="IR38" s="103"/>
      <c r="IS38" s="103"/>
    </row>
    <row r="39" spans="1:253" s="104" customFormat="1" ht="20.25" customHeight="1" hidden="1">
      <c r="A39" s="99" t="s">
        <v>133</v>
      </c>
      <c r="B39" s="100" t="s">
        <v>133</v>
      </c>
      <c r="C39" s="101"/>
      <c r="D39" s="102"/>
      <c r="E39" s="102"/>
      <c r="F39" s="102"/>
      <c r="G39" s="103"/>
      <c r="H39" s="103"/>
      <c r="I39" s="103"/>
      <c r="J39" s="103"/>
      <c r="K39" s="103"/>
      <c r="L39" s="103"/>
      <c r="IK39" s="103"/>
      <c r="IL39" s="103"/>
      <c r="IM39" s="103"/>
      <c r="IN39" s="103"/>
      <c r="IO39" s="103"/>
      <c r="IP39" s="103"/>
      <c r="IQ39" s="103"/>
      <c r="IR39" s="103"/>
      <c r="IS39" s="103"/>
    </row>
    <row r="40" spans="1:253" s="107" customFormat="1" ht="20.25" customHeight="1" hidden="1">
      <c r="A40" s="55">
        <v>20000000</v>
      </c>
      <c r="B40" s="94" t="s">
        <v>142</v>
      </c>
      <c r="C40" s="95"/>
      <c r="D40" s="95"/>
      <c r="E40" s="96"/>
      <c r="F40" s="102"/>
      <c r="G40" s="106"/>
      <c r="H40" s="106"/>
      <c r="I40" s="106"/>
      <c r="J40" s="106"/>
      <c r="K40" s="106"/>
      <c r="L40" s="106"/>
      <c r="IK40" s="106"/>
      <c r="IL40" s="106"/>
      <c r="IM40" s="106"/>
      <c r="IN40" s="106"/>
      <c r="IO40" s="106"/>
      <c r="IP40" s="106"/>
      <c r="IQ40" s="106"/>
      <c r="IR40" s="106"/>
      <c r="IS40" s="106"/>
    </row>
    <row r="41" spans="1:253" s="104" customFormat="1" ht="28.5" customHeight="1" hidden="1">
      <c r="A41" s="99">
        <v>21000000</v>
      </c>
      <c r="B41" s="100" t="s">
        <v>143</v>
      </c>
      <c r="C41" s="101"/>
      <c r="D41" s="101"/>
      <c r="E41" s="102"/>
      <c r="F41" s="102"/>
      <c r="G41" s="103"/>
      <c r="H41" s="103"/>
      <c r="I41" s="103"/>
      <c r="J41" s="103"/>
      <c r="K41" s="103"/>
      <c r="L41" s="103"/>
      <c r="IK41" s="103"/>
      <c r="IL41" s="103"/>
      <c r="IM41" s="103"/>
      <c r="IN41" s="103"/>
      <c r="IO41" s="103"/>
      <c r="IP41" s="103"/>
      <c r="IQ41" s="103"/>
      <c r="IR41" s="103"/>
      <c r="IS41" s="103"/>
    </row>
    <row r="42" spans="1:253" s="104" customFormat="1" ht="56.25" customHeight="1" hidden="1">
      <c r="A42" s="99">
        <v>21010300</v>
      </c>
      <c r="B42" s="100" t="s">
        <v>144</v>
      </c>
      <c r="C42" s="101"/>
      <c r="D42" s="101"/>
      <c r="E42" s="102"/>
      <c r="F42" s="102"/>
      <c r="G42" s="103"/>
      <c r="H42" s="103"/>
      <c r="I42" s="103"/>
      <c r="J42" s="103"/>
      <c r="K42" s="103"/>
      <c r="L42" s="103"/>
      <c r="IK42" s="103"/>
      <c r="IL42" s="103"/>
      <c r="IM42" s="103"/>
      <c r="IN42" s="103"/>
      <c r="IO42" s="103"/>
      <c r="IP42" s="103"/>
      <c r="IQ42" s="103"/>
      <c r="IR42" s="103"/>
      <c r="IS42" s="103"/>
    </row>
    <row r="43" spans="1:253" s="104" customFormat="1" ht="46.5" customHeight="1" hidden="1">
      <c r="A43" s="99">
        <v>22000000</v>
      </c>
      <c r="B43" s="100" t="s">
        <v>145</v>
      </c>
      <c r="C43" s="101"/>
      <c r="D43" s="101"/>
      <c r="E43" s="102"/>
      <c r="F43" s="102"/>
      <c r="G43" s="103"/>
      <c r="H43" s="103"/>
      <c r="I43" s="103"/>
      <c r="J43" s="103"/>
      <c r="K43" s="103"/>
      <c r="L43" s="103"/>
      <c r="IK43" s="103"/>
      <c r="IL43" s="103"/>
      <c r="IM43" s="103"/>
      <c r="IN43" s="103"/>
      <c r="IO43" s="103"/>
      <c r="IP43" s="103"/>
      <c r="IQ43" s="103"/>
      <c r="IR43" s="103"/>
      <c r="IS43" s="103"/>
    </row>
    <row r="44" spans="1:253" s="104" customFormat="1" ht="42" customHeight="1" hidden="1">
      <c r="A44" s="99">
        <v>22080400</v>
      </c>
      <c r="B44" s="108" t="s">
        <v>146</v>
      </c>
      <c r="C44" s="101"/>
      <c r="D44" s="101"/>
      <c r="E44" s="102"/>
      <c r="F44" s="102"/>
      <c r="G44" s="103"/>
      <c r="H44" s="103"/>
      <c r="I44" s="103"/>
      <c r="J44" s="103"/>
      <c r="K44" s="103"/>
      <c r="L44" s="103"/>
      <c r="IK44" s="103"/>
      <c r="IL44" s="103"/>
      <c r="IM44" s="103"/>
      <c r="IN44" s="103"/>
      <c r="IO44" s="103"/>
      <c r="IP44" s="103"/>
      <c r="IQ44" s="103"/>
      <c r="IR44" s="103"/>
      <c r="IS44" s="103"/>
    </row>
    <row r="45" spans="1:253" s="104" customFormat="1" ht="27" customHeight="1" hidden="1">
      <c r="A45" s="99">
        <v>23000000</v>
      </c>
      <c r="B45" s="108" t="s">
        <v>147</v>
      </c>
      <c r="C45" s="101"/>
      <c r="D45" s="102"/>
      <c r="E45" s="102"/>
      <c r="F45" s="102"/>
      <c r="G45" s="103"/>
      <c r="H45" s="103"/>
      <c r="I45" s="103"/>
      <c r="J45" s="103"/>
      <c r="K45" s="103"/>
      <c r="L45" s="103"/>
      <c r="IK45" s="103"/>
      <c r="IL45" s="103"/>
      <c r="IM45" s="103"/>
      <c r="IN45" s="103"/>
      <c r="IO45" s="103"/>
      <c r="IP45" s="103"/>
      <c r="IQ45" s="103"/>
      <c r="IR45" s="103"/>
      <c r="IS45" s="103"/>
    </row>
    <row r="46" spans="1:253" s="104" customFormat="1" ht="20.25" customHeight="1" hidden="1">
      <c r="A46" s="99" t="s">
        <v>133</v>
      </c>
      <c r="B46" s="108" t="s">
        <v>133</v>
      </c>
      <c r="C46" s="101"/>
      <c r="D46" s="102"/>
      <c r="E46" s="102"/>
      <c r="F46" s="102"/>
      <c r="G46" s="103"/>
      <c r="H46" s="103"/>
      <c r="I46" s="103"/>
      <c r="J46" s="103"/>
      <c r="K46" s="103"/>
      <c r="L46" s="103"/>
      <c r="IK46" s="103"/>
      <c r="IL46" s="103"/>
      <c r="IM46" s="103"/>
      <c r="IN46" s="103"/>
      <c r="IO46" s="103"/>
      <c r="IP46" s="103"/>
      <c r="IQ46" s="103"/>
      <c r="IR46" s="103"/>
      <c r="IS46" s="103"/>
    </row>
    <row r="47" spans="1:253" s="104" customFormat="1" ht="20.25" customHeight="1" hidden="1">
      <c r="A47" s="99">
        <v>24000000</v>
      </c>
      <c r="B47" s="108" t="s">
        <v>148</v>
      </c>
      <c r="C47" s="101"/>
      <c r="D47" s="102"/>
      <c r="E47" s="102"/>
      <c r="F47" s="102"/>
      <c r="G47" s="103"/>
      <c r="H47" s="103"/>
      <c r="I47" s="103"/>
      <c r="J47" s="103"/>
      <c r="K47" s="103"/>
      <c r="L47" s="103"/>
      <c r="IK47" s="103"/>
      <c r="IL47" s="103"/>
      <c r="IM47" s="103"/>
      <c r="IN47" s="103"/>
      <c r="IO47" s="103"/>
      <c r="IP47" s="103"/>
      <c r="IQ47" s="103"/>
      <c r="IR47" s="103"/>
      <c r="IS47" s="103"/>
    </row>
    <row r="48" spans="1:253" s="104" customFormat="1" ht="20.25" customHeight="1" hidden="1">
      <c r="A48" s="99" t="s">
        <v>133</v>
      </c>
      <c r="B48" s="108" t="s">
        <v>133</v>
      </c>
      <c r="C48" s="101"/>
      <c r="D48" s="101"/>
      <c r="E48" s="101"/>
      <c r="F48" s="101"/>
      <c r="G48" s="103"/>
      <c r="H48" s="103"/>
      <c r="I48" s="103"/>
      <c r="J48" s="103"/>
      <c r="K48" s="103"/>
      <c r="L48" s="103"/>
      <c r="IK48" s="103"/>
      <c r="IL48" s="103"/>
      <c r="IM48" s="103"/>
      <c r="IN48" s="103"/>
      <c r="IO48" s="103"/>
      <c r="IP48" s="103"/>
      <c r="IQ48" s="103"/>
      <c r="IR48" s="103"/>
      <c r="IS48" s="103"/>
    </row>
    <row r="49" spans="1:253" s="104" customFormat="1" ht="33" customHeight="1" hidden="1">
      <c r="A49" s="99">
        <v>25000000</v>
      </c>
      <c r="B49" s="108" t="s">
        <v>149</v>
      </c>
      <c r="C49" s="101"/>
      <c r="D49" s="101"/>
      <c r="E49" s="101"/>
      <c r="F49" s="101"/>
      <c r="G49" s="103"/>
      <c r="H49" s="103"/>
      <c r="I49" s="103"/>
      <c r="J49" s="103"/>
      <c r="K49" s="103"/>
      <c r="L49" s="103"/>
      <c r="IK49" s="103"/>
      <c r="IL49" s="103"/>
      <c r="IM49" s="103"/>
      <c r="IN49" s="103"/>
      <c r="IO49" s="103"/>
      <c r="IP49" s="103"/>
      <c r="IQ49" s="103"/>
      <c r="IR49" s="103"/>
      <c r="IS49" s="103"/>
    </row>
    <row r="50" spans="1:253" s="104" customFormat="1" ht="44.25" customHeight="1" hidden="1">
      <c r="A50" s="109">
        <v>25010000</v>
      </c>
      <c r="B50" s="110" t="s">
        <v>150</v>
      </c>
      <c r="C50" s="101"/>
      <c r="D50" s="101"/>
      <c r="E50" s="101"/>
      <c r="F50" s="101"/>
      <c r="G50" s="103"/>
      <c r="H50" s="103"/>
      <c r="I50" s="103"/>
      <c r="J50" s="103"/>
      <c r="K50" s="103"/>
      <c r="L50" s="103"/>
      <c r="IK50" s="103"/>
      <c r="IL50" s="103"/>
      <c r="IM50" s="103"/>
      <c r="IN50" s="103"/>
      <c r="IO50" s="103"/>
      <c r="IP50" s="103"/>
      <c r="IQ50" s="103"/>
      <c r="IR50" s="103"/>
      <c r="IS50" s="103"/>
    </row>
    <row r="51" spans="1:253" s="104" customFormat="1" ht="45.75" customHeight="1" hidden="1">
      <c r="A51" s="109">
        <v>25010100</v>
      </c>
      <c r="B51" s="110" t="s">
        <v>151</v>
      </c>
      <c r="C51" s="101"/>
      <c r="D51" s="101"/>
      <c r="E51" s="101"/>
      <c r="F51" s="101"/>
      <c r="G51" s="103"/>
      <c r="H51" s="103"/>
      <c r="I51" s="103"/>
      <c r="J51" s="103"/>
      <c r="K51" s="103"/>
      <c r="L51" s="103"/>
      <c r="IK51" s="103"/>
      <c r="IL51" s="103"/>
      <c r="IM51" s="103"/>
      <c r="IN51" s="103"/>
      <c r="IO51" s="103"/>
      <c r="IP51" s="103"/>
      <c r="IQ51" s="103"/>
      <c r="IR51" s="103"/>
      <c r="IS51" s="103"/>
    </row>
    <row r="52" spans="1:253" s="104" customFormat="1" ht="29.25" customHeight="1" hidden="1">
      <c r="A52" s="109">
        <v>25010300</v>
      </c>
      <c r="B52" s="111" t="s">
        <v>152</v>
      </c>
      <c r="C52" s="101"/>
      <c r="D52" s="101"/>
      <c r="E52" s="101"/>
      <c r="F52" s="101"/>
      <c r="G52" s="103"/>
      <c r="H52" s="103"/>
      <c r="I52" s="103"/>
      <c r="J52" s="103"/>
      <c r="K52" s="103"/>
      <c r="L52" s="103"/>
      <c r="IK52" s="103"/>
      <c r="IL52" s="103"/>
      <c r="IM52" s="103"/>
      <c r="IN52" s="103"/>
      <c r="IO52" s="103"/>
      <c r="IP52" s="103"/>
      <c r="IQ52" s="103"/>
      <c r="IR52" s="103"/>
      <c r="IS52" s="103"/>
    </row>
    <row r="53" spans="1:253" s="107" customFormat="1" ht="20.25" customHeight="1" hidden="1">
      <c r="A53" s="55">
        <v>30000000</v>
      </c>
      <c r="B53" s="94" t="s">
        <v>153</v>
      </c>
      <c r="C53" s="101"/>
      <c r="D53" s="101"/>
      <c r="E53" s="101"/>
      <c r="F53" s="101"/>
      <c r="G53" s="106"/>
      <c r="H53" s="106"/>
      <c r="I53" s="106"/>
      <c r="J53" s="106"/>
      <c r="K53" s="106"/>
      <c r="L53" s="106"/>
      <c r="IK53" s="106"/>
      <c r="IL53" s="106"/>
      <c r="IM53" s="106"/>
      <c r="IN53" s="106"/>
      <c r="IO53" s="106"/>
      <c r="IP53" s="106"/>
      <c r="IQ53" s="106"/>
      <c r="IR53" s="106"/>
      <c r="IS53" s="106"/>
    </row>
    <row r="54" spans="1:253" s="104" customFormat="1" ht="26.25" customHeight="1" hidden="1">
      <c r="A54" s="99">
        <v>31000000</v>
      </c>
      <c r="B54" s="100" t="s">
        <v>154</v>
      </c>
      <c r="C54" s="101"/>
      <c r="D54" s="102"/>
      <c r="E54" s="102"/>
      <c r="F54" s="102"/>
      <c r="G54" s="103"/>
      <c r="H54" s="103"/>
      <c r="I54" s="103"/>
      <c r="J54" s="103"/>
      <c r="K54" s="103"/>
      <c r="L54" s="103"/>
      <c r="IK54" s="103"/>
      <c r="IL54" s="103"/>
      <c r="IM54" s="103"/>
      <c r="IN54" s="103"/>
      <c r="IO54" s="103"/>
      <c r="IP54" s="103"/>
      <c r="IQ54" s="103"/>
      <c r="IR54" s="103"/>
      <c r="IS54" s="103"/>
    </row>
    <row r="55" spans="1:253" s="104" customFormat="1" ht="20.25" customHeight="1" hidden="1">
      <c r="A55" s="99" t="s">
        <v>133</v>
      </c>
      <c r="B55" s="100" t="s">
        <v>133</v>
      </c>
      <c r="C55" s="101"/>
      <c r="D55" s="102"/>
      <c r="E55" s="102"/>
      <c r="F55" s="102"/>
      <c r="G55" s="103"/>
      <c r="H55" s="103"/>
      <c r="I55" s="103"/>
      <c r="J55" s="103"/>
      <c r="K55" s="103"/>
      <c r="L55" s="103"/>
      <c r="IK55" s="103"/>
      <c r="IL55" s="103"/>
      <c r="IM55" s="103"/>
      <c r="IN55" s="103"/>
      <c r="IO55" s="103"/>
      <c r="IP55" s="103"/>
      <c r="IQ55" s="103"/>
      <c r="IR55" s="103"/>
      <c r="IS55" s="103"/>
    </row>
    <row r="56" spans="1:253" s="104" customFormat="1" ht="27.75" customHeight="1" hidden="1">
      <c r="A56" s="99">
        <v>32000000</v>
      </c>
      <c r="B56" s="100" t="s">
        <v>155</v>
      </c>
      <c r="C56" s="101"/>
      <c r="D56" s="102"/>
      <c r="E56" s="102"/>
      <c r="F56" s="102"/>
      <c r="G56" s="103"/>
      <c r="H56" s="103"/>
      <c r="I56" s="103"/>
      <c r="J56" s="103"/>
      <c r="K56" s="103"/>
      <c r="L56" s="103"/>
      <c r="IK56" s="103"/>
      <c r="IL56" s="103"/>
      <c r="IM56" s="103"/>
      <c r="IN56" s="103"/>
      <c r="IO56" s="103"/>
      <c r="IP56" s="103"/>
      <c r="IQ56" s="103"/>
      <c r="IR56" s="103"/>
      <c r="IS56" s="103"/>
    </row>
    <row r="57" spans="1:253" s="104" customFormat="1" ht="20.25" customHeight="1" hidden="1">
      <c r="A57" s="99" t="s">
        <v>133</v>
      </c>
      <c r="B57" s="100" t="s">
        <v>133</v>
      </c>
      <c r="C57" s="101"/>
      <c r="D57" s="102"/>
      <c r="E57" s="102"/>
      <c r="F57" s="102"/>
      <c r="G57" s="103"/>
      <c r="H57" s="103"/>
      <c r="I57" s="103"/>
      <c r="J57" s="103"/>
      <c r="K57" s="103"/>
      <c r="L57" s="103"/>
      <c r="IK57" s="103"/>
      <c r="IL57" s="103"/>
      <c r="IM57" s="103"/>
      <c r="IN57" s="103"/>
      <c r="IO57" s="103"/>
      <c r="IP57" s="103"/>
      <c r="IQ57" s="103"/>
      <c r="IR57" s="103"/>
      <c r="IS57" s="103"/>
    </row>
    <row r="58" spans="1:253" s="104" customFormat="1" ht="31.5" customHeight="1" hidden="1">
      <c r="A58" s="99">
        <v>33000000</v>
      </c>
      <c r="B58" s="100" t="s">
        <v>156</v>
      </c>
      <c r="C58" s="101"/>
      <c r="D58" s="102"/>
      <c r="E58" s="102"/>
      <c r="F58" s="102"/>
      <c r="G58" s="103"/>
      <c r="H58" s="103"/>
      <c r="I58" s="103"/>
      <c r="J58" s="103"/>
      <c r="K58" s="103"/>
      <c r="L58" s="103"/>
      <c r="IK58" s="103"/>
      <c r="IL58" s="103"/>
      <c r="IM58" s="103"/>
      <c r="IN58" s="103"/>
      <c r="IO58" s="103"/>
      <c r="IP58" s="103"/>
      <c r="IQ58" s="103"/>
      <c r="IR58" s="103"/>
      <c r="IS58" s="103"/>
    </row>
    <row r="59" spans="1:253" s="104" customFormat="1" ht="20.25" customHeight="1" hidden="1">
      <c r="A59" s="99" t="s">
        <v>133</v>
      </c>
      <c r="B59" s="100" t="s">
        <v>133</v>
      </c>
      <c r="C59" s="101"/>
      <c r="D59" s="102"/>
      <c r="E59" s="102"/>
      <c r="F59" s="102"/>
      <c r="G59" s="103"/>
      <c r="H59" s="103"/>
      <c r="I59" s="103"/>
      <c r="J59" s="103"/>
      <c r="K59" s="103"/>
      <c r="L59" s="103"/>
      <c r="IK59" s="103"/>
      <c r="IL59" s="103"/>
      <c r="IM59" s="103"/>
      <c r="IN59" s="103"/>
      <c r="IO59" s="103"/>
      <c r="IP59" s="103"/>
      <c r="IQ59" s="103"/>
      <c r="IR59" s="103"/>
      <c r="IS59" s="103"/>
    </row>
    <row r="60" spans="1:253" s="107" customFormat="1" ht="20.25" customHeight="1">
      <c r="A60" s="114">
        <v>40000000</v>
      </c>
      <c r="B60" s="115" t="s">
        <v>157</v>
      </c>
      <c r="C60" s="116">
        <f>D60+E60</f>
        <v>1378.27</v>
      </c>
      <c r="D60" s="116">
        <f>D84</f>
        <v>110.27000000000001</v>
      </c>
      <c r="E60" s="116">
        <f>E84</f>
        <v>1268</v>
      </c>
      <c r="F60" s="116">
        <f>F84</f>
        <v>1268</v>
      </c>
      <c r="G60" s="106"/>
      <c r="H60" s="106"/>
      <c r="I60" s="106"/>
      <c r="J60" s="106"/>
      <c r="K60" s="106"/>
      <c r="L60" s="106"/>
      <c r="IK60" s="106"/>
      <c r="IL60" s="106"/>
      <c r="IM60" s="106"/>
      <c r="IN60" s="106"/>
      <c r="IO60" s="106"/>
      <c r="IP60" s="106"/>
      <c r="IQ60" s="106"/>
      <c r="IR60" s="106"/>
      <c r="IS60" s="106"/>
    </row>
    <row r="61" spans="1:253" s="104" customFormat="1" ht="20.25" customHeight="1" hidden="1">
      <c r="A61" s="117">
        <v>41000000</v>
      </c>
      <c r="B61" s="118" t="s">
        <v>158</v>
      </c>
      <c r="C61" s="112"/>
      <c r="D61" s="113"/>
      <c r="E61" s="113"/>
      <c r="F61" s="113"/>
      <c r="G61" s="103"/>
      <c r="H61" s="103"/>
      <c r="I61" s="103"/>
      <c r="J61" s="103"/>
      <c r="K61" s="103"/>
      <c r="L61" s="103"/>
      <c r="IK61" s="103"/>
      <c r="IL61" s="103"/>
      <c r="IM61" s="103"/>
      <c r="IN61" s="103"/>
      <c r="IO61" s="103"/>
      <c r="IP61" s="103"/>
      <c r="IQ61" s="103"/>
      <c r="IR61" s="103"/>
      <c r="IS61" s="103"/>
    </row>
    <row r="62" spans="1:253" s="104" customFormat="1" ht="20.25" customHeight="1" hidden="1">
      <c r="A62" s="117">
        <v>41010000</v>
      </c>
      <c r="B62" s="118" t="s">
        <v>159</v>
      </c>
      <c r="C62" s="112"/>
      <c r="D62" s="113"/>
      <c r="E62" s="113"/>
      <c r="F62" s="113"/>
      <c r="G62" s="103"/>
      <c r="H62" s="103"/>
      <c r="I62" s="103"/>
      <c r="J62" s="103"/>
      <c r="K62" s="103"/>
      <c r="L62" s="103"/>
      <c r="IK62" s="103"/>
      <c r="IL62" s="103"/>
      <c r="IM62" s="103"/>
      <c r="IN62" s="103"/>
      <c r="IO62" s="103"/>
      <c r="IP62" s="103"/>
      <c r="IQ62" s="103"/>
      <c r="IR62" s="103"/>
      <c r="IS62" s="103"/>
    </row>
    <row r="63" spans="1:253" s="104" customFormat="1" ht="20.25" customHeight="1" hidden="1">
      <c r="A63" s="117" t="s">
        <v>160</v>
      </c>
      <c r="B63" s="118" t="s">
        <v>161</v>
      </c>
      <c r="C63" s="112"/>
      <c r="D63" s="113"/>
      <c r="E63" s="113"/>
      <c r="F63" s="113"/>
      <c r="G63" s="103"/>
      <c r="H63" s="103"/>
      <c r="I63" s="103"/>
      <c r="J63" s="103"/>
      <c r="K63" s="103"/>
      <c r="L63" s="103"/>
      <c r="IK63" s="103"/>
      <c r="IL63" s="103"/>
      <c r="IM63" s="103"/>
      <c r="IN63" s="103"/>
      <c r="IO63" s="103"/>
      <c r="IP63" s="103"/>
      <c r="IQ63" s="103"/>
      <c r="IR63" s="103"/>
      <c r="IS63" s="103"/>
    </row>
    <row r="64" spans="1:253" s="104" customFormat="1" ht="20.25" customHeight="1" hidden="1">
      <c r="A64" s="117">
        <v>41020000</v>
      </c>
      <c r="B64" s="118" t="s">
        <v>162</v>
      </c>
      <c r="C64" s="112"/>
      <c r="D64" s="112"/>
      <c r="E64" s="112"/>
      <c r="F64" s="112"/>
      <c r="G64" s="103"/>
      <c r="H64" s="103"/>
      <c r="I64" s="103"/>
      <c r="J64" s="103"/>
      <c r="K64" s="103"/>
      <c r="L64" s="103"/>
      <c r="IK64" s="103"/>
      <c r="IL64" s="103"/>
      <c r="IM64" s="103"/>
      <c r="IN64" s="103"/>
      <c r="IO64" s="103"/>
      <c r="IP64" s="103"/>
      <c r="IQ64" s="103"/>
      <c r="IR64" s="103"/>
      <c r="IS64" s="103"/>
    </row>
    <row r="65" spans="1:253" s="104" customFormat="1" ht="20.25" customHeight="1" hidden="1">
      <c r="A65" s="117">
        <v>41020100</v>
      </c>
      <c r="B65" s="118" t="s">
        <v>163</v>
      </c>
      <c r="C65" s="112"/>
      <c r="D65" s="112"/>
      <c r="E65" s="112"/>
      <c r="F65" s="112"/>
      <c r="G65" s="103"/>
      <c r="H65" s="103"/>
      <c r="I65" s="103"/>
      <c r="J65" s="103"/>
      <c r="K65" s="103"/>
      <c r="L65" s="103"/>
      <c r="IK65" s="103"/>
      <c r="IL65" s="103"/>
      <c r="IM65" s="103"/>
      <c r="IN65" s="103"/>
      <c r="IO65" s="103"/>
      <c r="IP65" s="103"/>
      <c r="IQ65" s="103"/>
      <c r="IR65" s="103"/>
      <c r="IS65" s="103"/>
    </row>
    <row r="66" spans="1:253" s="104" customFormat="1" ht="20.25" customHeight="1" hidden="1">
      <c r="A66" s="117">
        <v>41030000</v>
      </c>
      <c r="B66" s="118" t="s">
        <v>164</v>
      </c>
      <c r="C66" s="112"/>
      <c r="D66" s="112"/>
      <c r="E66" s="113"/>
      <c r="F66" s="113"/>
      <c r="G66" s="103"/>
      <c r="H66" s="103"/>
      <c r="I66" s="103"/>
      <c r="J66" s="103"/>
      <c r="K66" s="103"/>
      <c r="L66" s="103"/>
      <c r="IK66" s="103"/>
      <c r="IL66" s="103"/>
      <c r="IM66" s="103"/>
      <c r="IN66" s="103"/>
      <c r="IO66" s="103"/>
      <c r="IP66" s="103"/>
      <c r="IQ66" s="103"/>
      <c r="IR66" s="103"/>
      <c r="IS66" s="103"/>
    </row>
    <row r="67" spans="1:253" s="104" customFormat="1" ht="83.25" customHeight="1" hidden="1">
      <c r="A67" s="119">
        <v>41030600</v>
      </c>
      <c r="B67" s="120" t="s">
        <v>165</v>
      </c>
      <c r="C67" s="121"/>
      <c r="D67" s="121"/>
      <c r="E67" s="113"/>
      <c r="F67" s="113"/>
      <c r="G67" s="103"/>
      <c r="H67" s="103"/>
      <c r="I67" s="103"/>
      <c r="J67" s="103"/>
      <c r="K67" s="103"/>
      <c r="L67" s="103"/>
      <c r="IK67" s="103"/>
      <c r="IL67" s="103"/>
      <c r="IM67" s="103"/>
      <c r="IN67" s="103"/>
      <c r="IO67" s="103"/>
      <c r="IP67" s="103"/>
      <c r="IQ67" s="103"/>
      <c r="IR67" s="103"/>
      <c r="IS67" s="103"/>
    </row>
    <row r="68" spans="1:253" s="104" customFormat="1" ht="83.25" customHeight="1" hidden="1">
      <c r="A68" s="119">
        <v>41030800</v>
      </c>
      <c r="B68" s="122" t="s">
        <v>166</v>
      </c>
      <c r="C68" s="121"/>
      <c r="D68" s="121"/>
      <c r="E68" s="113"/>
      <c r="F68" s="113"/>
      <c r="G68" s="103"/>
      <c r="H68" s="103"/>
      <c r="I68" s="103"/>
      <c r="J68" s="103"/>
      <c r="K68" s="103"/>
      <c r="L68" s="103"/>
      <c r="IK68" s="103"/>
      <c r="IL68" s="103"/>
      <c r="IM68" s="103"/>
      <c r="IN68" s="103"/>
      <c r="IO68" s="103"/>
      <c r="IP68" s="103"/>
      <c r="IQ68" s="103"/>
      <c r="IR68" s="103"/>
      <c r="IS68" s="103"/>
    </row>
    <row r="69" spans="1:253" s="104" customFormat="1" ht="189" customHeight="1" hidden="1">
      <c r="A69" s="119">
        <v>41030900</v>
      </c>
      <c r="B69" s="122" t="s">
        <v>167</v>
      </c>
      <c r="C69" s="121"/>
      <c r="D69" s="121"/>
      <c r="E69" s="113"/>
      <c r="F69" s="113"/>
      <c r="G69" s="103"/>
      <c r="H69" s="103"/>
      <c r="I69" s="103"/>
      <c r="J69" s="103"/>
      <c r="K69" s="103"/>
      <c r="L69" s="103"/>
      <c r="IK69" s="103"/>
      <c r="IL69" s="103"/>
      <c r="IM69" s="103"/>
      <c r="IN69" s="103"/>
      <c r="IO69" s="103"/>
      <c r="IP69" s="103"/>
      <c r="IQ69" s="103"/>
      <c r="IR69" s="103"/>
      <c r="IS69" s="103"/>
    </row>
    <row r="70" spans="1:253" s="104" customFormat="1" ht="58.5" customHeight="1" hidden="1">
      <c r="A70" s="119">
        <v>41031000</v>
      </c>
      <c r="B70" s="122" t="s">
        <v>168</v>
      </c>
      <c r="C70" s="121"/>
      <c r="D70" s="121"/>
      <c r="E70" s="113"/>
      <c r="F70" s="113"/>
      <c r="G70" s="103"/>
      <c r="H70" s="103"/>
      <c r="I70" s="103"/>
      <c r="J70" s="103"/>
      <c r="K70" s="103"/>
      <c r="L70" s="103"/>
      <c r="IK70" s="103"/>
      <c r="IL70" s="103"/>
      <c r="IM70" s="103"/>
      <c r="IN70" s="103"/>
      <c r="IO70" s="103"/>
      <c r="IP70" s="103"/>
      <c r="IQ70" s="103"/>
      <c r="IR70" s="103"/>
      <c r="IS70" s="103"/>
    </row>
    <row r="71" spans="1:253" s="104" customFormat="1" ht="30" customHeight="1" hidden="1">
      <c r="A71" s="123">
        <v>41033900</v>
      </c>
      <c r="B71" s="124" t="s">
        <v>169</v>
      </c>
      <c r="C71" s="125"/>
      <c r="D71" s="125"/>
      <c r="E71" s="113"/>
      <c r="F71" s="113"/>
      <c r="G71" s="103"/>
      <c r="H71" s="103"/>
      <c r="I71" s="103"/>
      <c r="J71" s="103"/>
      <c r="K71" s="103"/>
      <c r="L71" s="103"/>
      <c r="IK71" s="103"/>
      <c r="IL71" s="103"/>
      <c r="IM71" s="103"/>
      <c r="IN71" s="103"/>
      <c r="IO71" s="103"/>
      <c r="IP71" s="103"/>
      <c r="IQ71" s="103"/>
      <c r="IR71" s="103"/>
      <c r="IS71" s="103"/>
    </row>
    <row r="72" spans="1:253" s="104" customFormat="1" ht="30.75" customHeight="1" hidden="1">
      <c r="A72" s="123"/>
      <c r="B72" s="124"/>
      <c r="C72" s="125"/>
      <c r="D72" s="125"/>
      <c r="E72" s="113"/>
      <c r="F72" s="113"/>
      <c r="G72" s="103"/>
      <c r="H72" s="103"/>
      <c r="I72" s="103"/>
      <c r="J72" s="103"/>
      <c r="K72" s="103"/>
      <c r="L72" s="103"/>
      <c r="IK72" s="103"/>
      <c r="IL72" s="103"/>
      <c r="IM72" s="103"/>
      <c r="IN72" s="103"/>
      <c r="IO72" s="103"/>
      <c r="IP72" s="103"/>
      <c r="IQ72" s="103"/>
      <c r="IR72" s="103"/>
      <c r="IS72" s="103"/>
    </row>
    <row r="73" spans="1:253" s="104" customFormat="1" ht="100.5" customHeight="1" hidden="1">
      <c r="A73" s="119">
        <v>41035800</v>
      </c>
      <c r="B73" s="122" t="s">
        <v>170</v>
      </c>
      <c r="C73" s="121"/>
      <c r="D73" s="121"/>
      <c r="E73" s="113"/>
      <c r="F73" s="113"/>
      <c r="G73" s="103"/>
      <c r="H73" s="103"/>
      <c r="I73" s="103"/>
      <c r="J73" s="103"/>
      <c r="K73" s="103"/>
      <c r="L73" s="103"/>
      <c r="IK73" s="103"/>
      <c r="IL73" s="103"/>
      <c r="IM73" s="103"/>
      <c r="IN73" s="103"/>
      <c r="IO73" s="103"/>
      <c r="IP73" s="103"/>
      <c r="IQ73" s="103"/>
      <c r="IR73" s="103"/>
      <c r="IS73" s="103"/>
    </row>
    <row r="74" spans="1:253" s="104" customFormat="1" ht="38.25" customHeight="1" hidden="1">
      <c r="A74" s="119"/>
      <c r="B74" s="122"/>
      <c r="C74" s="121"/>
      <c r="D74" s="121"/>
      <c r="E74" s="113"/>
      <c r="F74" s="113"/>
      <c r="G74" s="103"/>
      <c r="H74" s="103"/>
      <c r="I74" s="103"/>
      <c r="J74" s="103"/>
      <c r="K74" s="103"/>
      <c r="L74" s="103"/>
      <c r="IK74" s="103"/>
      <c r="IL74" s="103"/>
      <c r="IM74" s="103"/>
      <c r="IN74" s="103"/>
      <c r="IO74" s="103"/>
      <c r="IP74" s="103"/>
      <c r="IQ74" s="103"/>
      <c r="IR74" s="103"/>
      <c r="IS74" s="103"/>
    </row>
    <row r="75" spans="1:253" s="104" customFormat="1" ht="122.25" customHeight="1" hidden="1">
      <c r="A75" s="119"/>
      <c r="B75" s="122"/>
      <c r="C75" s="121"/>
      <c r="D75" s="121"/>
      <c r="E75" s="113"/>
      <c r="F75" s="113"/>
      <c r="G75" s="103"/>
      <c r="H75" s="103"/>
      <c r="I75" s="103"/>
      <c r="J75" s="103"/>
      <c r="K75" s="103"/>
      <c r="L75" s="103"/>
      <c r="IK75" s="103"/>
      <c r="IL75" s="103"/>
      <c r="IM75" s="103"/>
      <c r="IN75" s="103"/>
      <c r="IO75" s="103"/>
      <c r="IP75" s="103"/>
      <c r="IQ75" s="103"/>
      <c r="IR75" s="103"/>
      <c r="IS75" s="103"/>
    </row>
    <row r="76" spans="1:253" s="104" customFormat="1" ht="60.75" customHeight="1" hidden="1">
      <c r="A76" s="119"/>
      <c r="B76" s="122"/>
      <c r="C76" s="121"/>
      <c r="D76" s="121"/>
      <c r="E76" s="113"/>
      <c r="F76" s="113"/>
      <c r="G76" s="103"/>
      <c r="H76" s="103"/>
      <c r="I76" s="103"/>
      <c r="J76" s="103"/>
      <c r="K76" s="103"/>
      <c r="L76" s="103"/>
      <c r="IK76" s="103"/>
      <c r="IL76" s="103"/>
      <c r="IM76" s="103"/>
      <c r="IN76" s="103"/>
      <c r="IO76" s="103"/>
      <c r="IP76" s="103"/>
      <c r="IQ76" s="103"/>
      <c r="IR76" s="103"/>
      <c r="IS76" s="103"/>
    </row>
    <row r="77" spans="1:253" s="104" customFormat="1" ht="61.5" customHeight="1" hidden="1">
      <c r="A77" s="119"/>
      <c r="B77" s="120"/>
      <c r="C77" s="121"/>
      <c r="D77" s="121"/>
      <c r="E77" s="113"/>
      <c r="F77" s="113"/>
      <c r="G77" s="103"/>
      <c r="H77" s="103"/>
      <c r="I77" s="103"/>
      <c r="J77" s="103"/>
      <c r="K77" s="103"/>
      <c r="L77" s="103"/>
      <c r="IK77" s="103"/>
      <c r="IL77" s="103"/>
      <c r="IM77" s="103"/>
      <c r="IN77" s="103"/>
      <c r="IO77" s="103"/>
      <c r="IP77" s="103"/>
      <c r="IQ77" s="103"/>
      <c r="IR77" s="103"/>
      <c r="IS77" s="103"/>
    </row>
    <row r="78" spans="1:253" s="104" customFormat="1" ht="20.25" customHeight="1" hidden="1">
      <c r="A78" s="117"/>
      <c r="B78" s="118"/>
      <c r="C78" s="112"/>
      <c r="D78" s="113"/>
      <c r="E78" s="113"/>
      <c r="F78" s="113"/>
      <c r="G78" s="103"/>
      <c r="H78" s="103"/>
      <c r="I78" s="103"/>
      <c r="J78" s="103"/>
      <c r="K78" s="103"/>
      <c r="L78" s="103"/>
      <c r="IK78" s="103"/>
      <c r="IL78" s="103"/>
      <c r="IM78" s="103"/>
      <c r="IN78" s="103"/>
      <c r="IO78" s="103"/>
      <c r="IP78" s="103"/>
      <c r="IQ78" s="103"/>
      <c r="IR78" s="103"/>
      <c r="IS78" s="103"/>
    </row>
    <row r="79" spans="1:253" s="104" customFormat="1" ht="20.25" customHeight="1" hidden="1">
      <c r="A79" s="117" t="s">
        <v>161</v>
      </c>
      <c r="B79" s="118" t="s">
        <v>161</v>
      </c>
      <c r="C79" s="112"/>
      <c r="D79" s="113"/>
      <c r="E79" s="113"/>
      <c r="F79" s="113"/>
      <c r="G79" s="103"/>
      <c r="H79" s="103"/>
      <c r="I79" s="103"/>
      <c r="J79" s="103"/>
      <c r="K79" s="103"/>
      <c r="L79" s="103"/>
      <c r="IK79" s="103"/>
      <c r="IL79" s="103"/>
      <c r="IM79" s="103"/>
      <c r="IN79" s="103"/>
      <c r="IO79" s="103"/>
      <c r="IP79" s="103"/>
      <c r="IQ79" s="103"/>
      <c r="IR79" s="103"/>
      <c r="IS79" s="103"/>
    </row>
    <row r="80" spans="1:253" s="104" customFormat="1" ht="29.25" customHeight="1" hidden="1">
      <c r="A80" s="117">
        <v>42000000</v>
      </c>
      <c r="B80" s="118" t="s">
        <v>171</v>
      </c>
      <c r="C80" s="112"/>
      <c r="D80" s="113"/>
      <c r="E80" s="113"/>
      <c r="F80" s="113"/>
      <c r="G80" s="103"/>
      <c r="H80" s="103"/>
      <c r="I80" s="103"/>
      <c r="J80" s="103"/>
      <c r="K80" s="103"/>
      <c r="L80" s="103"/>
      <c r="IK80" s="103"/>
      <c r="IL80" s="103"/>
      <c r="IM80" s="103"/>
      <c r="IN80" s="103"/>
      <c r="IO80" s="103"/>
      <c r="IP80" s="103"/>
      <c r="IQ80" s="103"/>
      <c r="IR80" s="103"/>
      <c r="IS80" s="103"/>
    </row>
    <row r="81" spans="1:253" s="104" customFormat="1" ht="20.25" customHeight="1" hidden="1">
      <c r="A81" s="117" t="s">
        <v>161</v>
      </c>
      <c r="B81" s="118" t="s">
        <v>161</v>
      </c>
      <c r="C81" s="112"/>
      <c r="D81" s="113"/>
      <c r="E81" s="113"/>
      <c r="F81" s="113"/>
      <c r="G81" s="103"/>
      <c r="H81" s="103"/>
      <c r="I81" s="103"/>
      <c r="J81" s="103"/>
      <c r="K81" s="103"/>
      <c r="L81" s="103"/>
      <c r="IK81" s="103"/>
      <c r="IL81" s="103"/>
      <c r="IM81" s="103"/>
      <c r="IN81" s="103"/>
      <c r="IO81" s="103"/>
      <c r="IP81" s="103"/>
      <c r="IQ81" s="103"/>
      <c r="IR81" s="103"/>
      <c r="IS81" s="103"/>
    </row>
    <row r="82" spans="1:253" s="107" customFormat="1" ht="20.25" customHeight="1" hidden="1">
      <c r="A82" s="114">
        <v>50000000</v>
      </c>
      <c r="B82" s="115" t="s">
        <v>172</v>
      </c>
      <c r="C82" s="112"/>
      <c r="D82" s="113"/>
      <c r="E82" s="113"/>
      <c r="F82" s="113"/>
      <c r="G82" s="106"/>
      <c r="H82" s="106"/>
      <c r="I82" s="106"/>
      <c r="J82" s="106"/>
      <c r="K82" s="106"/>
      <c r="L82" s="106"/>
      <c r="IK82" s="106"/>
      <c r="IL82" s="106"/>
      <c r="IM82" s="106"/>
      <c r="IN82" s="106"/>
      <c r="IO82" s="106"/>
      <c r="IP82" s="106"/>
      <c r="IQ82" s="106"/>
      <c r="IR82" s="106"/>
      <c r="IS82" s="106"/>
    </row>
    <row r="83" spans="1:253" s="107" customFormat="1" ht="20.25" customHeight="1" hidden="1">
      <c r="A83" s="117" t="s">
        <v>161</v>
      </c>
      <c r="B83" s="126" t="s">
        <v>161</v>
      </c>
      <c r="C83" s="112"/>
      <c r="D83" s="113"/>
      <c r="E83" s="113"/>
      <c r="F83" s="113"/>
      <c r="G83" s="106"/>
      <c r="H83" s="106"/>
      <c r="I83" s="106"/>
      <c r="J83" s="106"/>
      <c r="K83" s="106"/>
      <c r="L83" s="106"/>
      <c r="IK83" s="106"/>
      <c r="IL83" s="106"/>
      <c r="IM83" s="106"/>
      <c r="IN83" s="106"/>
      <c r="IO83" s="106"/>
      <c r="IP83" s="106"/>
      <c r="IQ83" s="106"/>
      <c r="IR83" s="106"/>
      <c r="IS83" s="106"/>
    </row>
    <row r="84" spans="1:253" s="107" customFormat="1" ht="20.25" customHeight="1">
      <c r="A84" s="117">
        <v>41030000</v>
      </c>
      <c r="B84" s="118" t="s">
        <v>164</v>
      </c>
      <c r="C84" s="112">
        <f>C85+C87</f>
        <v>1378.27</v>
      </c>
      <c r="D84" s="112">
        <f>D85+D87</f>
        <v>110.27000000000001</v>
      </c>
      <c r="E84" s="112">
        <f>E85+E87</f>
        <v>1268</v>
      </c>
      <c r="F84" s="112">
        <f>F85+F87</f>
        <v>1268</v>
      </c>
      <c r="G84" s="106"/>
      <c r="H84" s="106"/>
      <c r="I84" s="106"/>
      <c r="J84" s="106"/>
      <c r="K84" s="106"/>
      <c r="L84" s="106"/>
      <c r="IK84" s="106"/>
      <c r="IL84" s="106"/>
      <c r="IM84" s="106"/>
      <c r="IN84" s="106"/>
      <c r="IO84" s="106"/>
      <c r="IP84" s="106"/>
      <c r="IQ84" s="106"/>
      <c r="IR84" s="106"/>
      <c r="IS84" s="106"/>
    </row>
    <row r="85" spans="1:253" s="107" customFormat="1" ht="38.25" customHeight="1">
      <c r="A85" s="128">
        <v>41035000</v>
      </c>
      <c r="B85" s="127" t="s">
        <v>173</v>
      </c>
      <c r="C85" s="112">
        <f>D85+E85</f>
        <v>110.27000000000001</v>
      </c>
      <c r="D85" s="112">
        <f>D86</f>
        <v>110.27000000000001</v>
      </c>
      <c r="E85" s="112">
        <f>E86</f>
        <v>0</v>
      </c>
      <c r="F85" s="112">
        <f>F86</f>
        <v>0</v>
      </c>
      <c r="G85" s="106"/>
      <c r="H85" s="106"/>
      <c r="I85" s="106"/>
      <c r="J85" s="106"/>
      <c r="K85" s="106"/>
      <c r="L85" s="106"/>
      <c r="IK85" s="106"/>
      <c r="IL85" s="106"/>
      <c r="IM85" s="106"/>
      <c r="IN85" s="106"/>
      <c r="IO85" s="106"/>
      <c r="IP85" s="106"/>
      <c r="IQ85" s="106"/>
      <c r="IR85" s="106"/>
      <c r="IS85" s="106"/>
    </row>
    <row r="86" spans="1:253" s="107" customFormat="1" ht="34.5" customHeight="1">
      <c r="A86" s="128"/>
      <c r="B86" s="127" t="s">
        <v>119</v>
      </c>
      <c r="C86" s="112">
        <f>D86+E86</f>
        <v>110.27000000000001</v>
      </c>
      <c r="D86" s="112">
        <f>45+20+45.27</f>
        <v>110.27000000000001</v>
      </c>
      <c r="E86" s="112">
        <v>0</v>
      </c>
      <c r="F86" s="112">
        <v>0</v>
      </c>
      <c r="G86" s="106"/>
      <c r="H86" s="106"/>
      <c r="I86" s="106"/>
      <c r="J86" s="106"/>
      <c r="K86" s="106"/>
      <c r="L86" s="106"/>
      <c r="IK86" s="106"/>
      <c r="IL86" s="106"/>
      <c r="IM86" s="106"/>
      <c r="IN86" s="106"/>
      <c r="IO86" s="106"/>
      <c r="IP86" s="106"/>
      <c r="IQ86" s="106"/>
      <c r="IR86" s="106"/>
      <c r="IS86" s="106"/>
    </row>
    <row r="87" spans="1:253" s="107" customFormat="1" ht="78.75" customHeight="1">
      <c r="A87" s="117">
        <v>41035200</v>
      </c>
      <c r="B87" s="206" t="s">
        <v>263</v>
      </c>
      <c r="C87" s="112">
        <f>D87+E87</f>
        <v>1268</v>
      </c>
      <c r="D87" s="112">
        <v>0</v>
      </c>
      <c r="E87" s="112">
        <v>1268</v>
      </c>
      <c r="F87" s="112">
        <v>1268</v>
      </c>
      <c r="G87" s="106"/>
      <c r="H87" s="106"/>
      <c r="I87" s="106"/>
      <c r="J87" s="106"/>
      <c r="K87" s="106"/>
      <c r="L87" s="106"/>
      <c r="IK87" s="106"/>
      <c r="IL87" s="106"/>
      <c r="IM87" s="106"/>
      <c r="IN87" s="106"/>
      <c r="IO87" s="106"/>
      <c r="IP87" s="106"/>
      <c r="IQ87" s="106"/>
      <c r="IR87" s="106"/>
      <c r="IS87" s="106"/>
    </row>
    <row r="88" spans="1:253" s="107" customFormat="1" ht="27.75" customHeight="1">
      <c r="A88" s="126"/>
      <c r="B88" s="129" t="s">
        <v>174</v>
      </c>
      <c r="C88" s="116">
        <f>C60</f>
        <v>1378.27</v>
      </c>
      <c r="D88" s="116">
        <f>D60</f>
        <v>110.27000000000001</v>
      </c>
      <c r="E88" s="116">
        <f>E60</f>
        <v>1268</v>
      </c>
      <c r="F88" s="116">
        <f>F60</f>
        <v>1268</v>
      </c>
      <c r="G88" s="106"/>
      <c r="H88" s="106"/>
      <c r="I88" s="106"/>
      <c r="J88" s="106"/>
      <c r="K88" s="106"/>
      <c r="L88" s="106"/>
      <c r="IK88" s="106"/>
      <c r="IL88" s="106"/>
      <c r="IM88" s="106"/>
      <c r="IN88" s="106"/>
      <c r="IO88" s="106"/>
      <c r="IP88" s="106"/>
      <c r="IQ88" s="106"/>
      <c r="IR88" s="106"/>
      <c r="IS88" s="106"/>
    </row>
    <row r="89" spans="3:6" ht="12.75">
      <c r="C89" s="130"/>
      <c r="D89" s="130"/>
      <c r="E89" s="131"/>
      <c r="F89" s="131"/>
    </row>
    <row r="90" spans="3:6" ht="12.75" hidden="1">
      <c r="C90" s="131"/>
      <c r="D90" s="131"/>
      <c r="E90" s="131"/>
      <c r="F90" s="131"/>
    </row>
    <row r="91" spans="1:6" ht="12.75" hidden="1">
      <c r="A91" s="132" t="s">
        <v>175</v>
      </c>
      <c r="B91" s="133"/>
      <c r="C91" s="131"/>
      <c r="D91" s="131"/>
      <c r="E91" s="131"/>
      <c r="F91" s="131"/>
    </row>
    <row r="92" spans="3:6" ht="12.75" hidden="1">
      <c r="C92" s="131"/>
      <c r="D92" s="131"/>
      <c r="E92" s="131"/>
      <c r="F92" s="131"/>
    </row>
    <row r="93" spans="3:6" ht="12.75">
      <c r="C93" s="134"/>
      <c r="D93" s="134"/>
      <c r="E93" s="131"/>
      <c r="F93" s="131"/>
    </row>
    <row r="94" spans="3:6" ht="12.75">
      <c r="C94" s="130"/>
      <c r="D94" s="131"/>
      <c r="E94" s="131"/>
      <c r="F94" s="131"/>
    </row>
    <row r="95" spans="3:6" ht="12.75">
      <c r="C95" s="135"/>
      <c r="D95" s="135"/>
      <c r="E95" s="131"/>
      <c r="F95" s="131"/>
    </row>
    <row r="96" spans="3:6" ht="12.75">
      <c r="C96" s="131"/>
      <c r="D96" s="131"/>
      <c r="E96" s="131"/>
      <c r="F96" s="131"/>
    </row>
    <row r="97" spans="3:6" ht="12.75">
      <c r="C97" s="131"/>
      <c r="D97" s="131"/>
      <c r="E97" s="131"/>
      <c r="F97" s="131"/>
    </row>
    <row r="98" spans="3:6" ht="12.75">
      <c r="C98" s="134"/>
      <c r="D98" s="134"/>
      <c r="E98" s="131"/>
      <c r="F98" s="131"/>
    </row>
    <row r="99" spans="3:6" ht="12.75">
      <c r="C99" s="131"/>
      <c r="D99" s="134"/>
      <c r="E99" s="131"/>
      <c r="F99" s="131"/>
    </row>
    <row r="100" spans="3:6" ht="12.75">
      <c r="C100" s="131"/>
      <c r="D100" s="131"/>
      <c r="E100" s="131"/>
      <c r="F100" s="131"/>
    </row>
    <row r="101" spans="3:6" ht="12.75">
      <c r="C101" s="131"/>
      <c r="D101" s="131"/>
      <c r="E101" s="131"/>
      <c r="F101" s="131"/>
    </row>
    <row r="102" spans="3:6" ht="12.75">
      <c r="C102" s="131"/>
      <c r="D102" s="131"/>
      <c r="E102" s="131"/>
      <c r="F102" s="131"/>
    </row>
    <row r="103" spans="3:6" ht="12.75">
      <c r="C103" s="131"/>
      <c r="D103" s="131"/>
      <c r="E103" s="131"/>
      <c r="F103" s="131"/>
    </row>
    <row r="104" spans="3:6" ht="12.75">
      <c r="C104" s="131"/>
      <c r="D104" s="131"/>
      <c r="E104" s="131"/>
      <c r="F104" s="131"/>
    </row>
    <row r="105" spans="3:6" ht="12.75">
      <c r="C105" s="131"/>
      <c r="D105" s="131"/>
      <c r="E105" s="131"/>
      <c r="F105" s="131"/>
    </row>
    <row r="106" spans="2:6" ht="12.75">
      <c r="B106" s="136"/>
      <c r="C106" s="131"/>
      <c r="D106" s="134"/>
      <c r="E106" s="131"/>
      <c r="F106" s="131"/>
    </row>
    <row r="107" ht="12.75">
      <c r="B107" s="136"/>
    </row>
  </sheetData>
  <mergeCells count="8">
    <mergeCell ref="C5:G5"/>
    <mergeCell ref="A8:G8"/>
    <mergeCell ref="A12:A13"/>
    <mergeCell ref="B12:B13"/>
    <mergeCell ref="C12:C13"/>
    <mergeCell ref="D12:D13"/>
    <mergeCell ref="E12:F12"/>
    <mergeCell ref="D6:F6"/>
  </mergeCells>
  <printOptions/>
  <pageMargins left="0.25" right="0.16" top="1" bottom="1" header="0.5" footer="0.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29">
      <selection activeCell="F44" sqref="F44"/>
    </sheetView>
  </sheetViews>
  <sheetFormatPr defaultColWidth="9.16015625" defaultRowHeight="12.75"/>
  <cols>
    <col min="1" max="1" width="16.16015625" style="35" customWidth="1"/>
    <col min="2" max="2" width="57.5" style="35" customWidth="1"/>
    <col min="3" max="3" width="23.83203125" style="35" customWidth="1"/>
    <col min="4" max="4" width="24" style="35" customWidth="1"/>
    <col min="5" max="5" width="23" style="35" customWidth="1"/>
    <col min="6" max="6" width="27.16015625" style="35" customWidth="1"/>
    <col min="7" max="12" width="9.16015625" style="35" customWidth="1"/>
    <col min="13" max="16384" width="9.16015625" style="36" customWidth="1"/>
  </cols>
  <sheetData>
    <row r="1" spans="1:12" s="34" customFormat="1" ht="12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ht="12.75" customHeight="1"/>
    <row r="3" spans="4:13" ht="78.75" customHeight="1">
      <c r="D3" s="340" t="s">
        <v>301</v>
      </c>
      <c r="E3" s="340"/>
      <c r="F3" s="340"/>
      <c r="M3" s="35"/>
    </row>
    <row r="5" spans="1:6" ht="60.75" customHeight="1">
      <c r="A5" s="343" t="s">
        <v>294</v>
      </c>
      <c r="B5" s="344"/>
      <c r="C5" s="344"/>
      <c r="D5" s="344"/>
      <c r="E5" s="344"/>
      <c r="F5" s="344"/>
    </row>
    <row r="9" spans="1:6" ht="14.25">
      <c r="A9" s="341" t="s">
        <v>71</v>
      </c>
      <c r="B9" s="341" t="s">
        <v>72</v>
      </c>
      <c r="C9" s="342" t="s">
        <v>73</v>
      </c>
      <c r="D9" s="341" t="s">
        <v>14</v>
      </c>
      <c r="E9" s="342" t="s">
        <v>15</v>
      </c>
      <c r="F9" s="342"/>
    </row>
    <row r="10" spans="1:6" ht="28.5">
      <c r="A10" s="341"/>
      <c r="B10" s="341"/>
      <c r="C10" s="342"/>
      <c r="D10" s="341"/>
      <c r="E10" s="289" t="s">
        <v>16</v>
      </c>
      <c r="F10" s="288" t="s">
        <v>74</v>
      </c>
    </row>
    <row r="11" spans="1:6" ht="12.75">
      <c r="A11" s="290">
        <v>1</v>
      </c>
      <c r="B11" s="290">
        <v>2</v>
      </c>
      <c r="C11" s="291">
        <v>3</v>
      </c>
      <c r="D11" s="290">
        <v>4</v>
      </c>
      <c r="E11" s="290">
        <v>5</v>
      </c>
      <c r="F11" s="290">
        <v>6</v>
      </c>
    </row>
    <row r="12" spans="1:6" ht="20.25">
      <c r="A12" s="306">
        <v>200000</v>
      </c>
      <c r="B12" s="307" t="s">
        <v>56</v>
      </c>
      <c r="C12" s="308">
        <f aca="true" t="shared" si="0" ref="C12:C37">SUM(D12:E12)</f>
        <v>2077.90102</v>
      </c>
      <c r="D12" s="295">
        <f>D13</f>
        <v>449.9999999999998</v>
      </c>
      <c r="E12" s="295">
        <f>E13</f>
        <v>1627.90102</v>
      </c>
      <c r="F12" s="295">
        <f>F13</f>
        <v>1627.90102</v>
      </c>
    </row>
    <row r="13" spans="1:6" ht="40.5">
      <c r="A13" s="293">
        <v>208000</v>
      </c>
      <c r="B13" s="294" t="s">
        <v>57</v>
      </c>
      <c r="C13" s="308">
        <f t="shared" si="0"/>
        <v>2077.90102</v>
      </c>
      <c r="D13" s="309">
        <f>D16-D18+D20</f>
        <v>449.9999999999998</v>
      </c>
      <c r="E13" s="309">
        <f>E16-E18+E20</f>
        <v>1627.90102</v>
      </c>
      <c r="F13" s="309">
        <f>F16-F18+F20</f>
        <v>1627.90102</v>
      </c>
    </row>
    <row r="14" spans="1:6" ht="60.75">
      <c r="A14" s="293"/>
      <c r="B14" s="292" t="s">
        <v>58</v>
      </c>
      <c r="C14" s="308">
        <f t="shared" si="0"/>
        <v>2077.90102</v>
      </c>
      <c r="D14" s="309">
        <f aca="true" t="shared" si="1" ref="D14:F15">D16-D18</f>
        <v>2061.58087</v>
      </c>
      <c r="E14" s="309">
        <f t="shared" si="1"/>
        <v>16.320149999999998</v>
      </c>
      <c r="F14" s="309">
        <f t="shared" si="1"/>
        <v>16.320149999999998</v>
      </c>
    </row>
    <row r="15" spans="1:6" ht="40.5">
      <c r="A15" s="293"/>
      <c r="B15" s="292" t="s">
        <v>59</v>
      </c>
      <c r="C15" s="308">
        <f t="shared" si="0"/>
        <v>663.6010200000001</v>
      </c>
      <c r="D15" s="309">
        <f t="shared" si="1"/>
        <v>647.28087</v>
      </c>
      <c r="E15" s="309">
        <f t="shared" si="1"/>
        <v>16.32015</v>
      </c>
      <c r="F15" s="309">
        <f t="shared" si="1"/>
        <v>16.32015</v>
      </c>
    </row>
    <row r="16" spans="1:6" ht="20.25">
      <c r="A16" s="293">
        <v>208100</v>
      </c>
      <c r="B16" s="294" t="s">
        <v>28</v>
      </c>
      <c r="C16" s="308">
        <f t="shared" si="0"/>
        <v>10142.24613</v>
      </c>
      <c r="D16" s="295">
        <v>10108.59548</v>
      </c>
      <c r="E16" s="295">
        <v>33.65065</v>
      </c>
      <c r="F16" s="295">
        <v>30.56025</v>
      </c>
    </row>
    <row r="17" spans="1:6" ht="40.5">
      <c r="A17" s="293"/>
      <c r="B17" s="292" t="s">
        <v>59</v>
      </c>
      <c r="C17" s="308">
        <f t="shared" si="0"/>
        <v>991.84637</v>
      </c>
      <c r="D17" s="309">
        <v>975.52622</v>
      </c>
      <c r="E17" s="309">
        <v>16.32015</v>
      </c>
      <c r="F17" s="309">
        <v>16.32015</v>
      </c>
    </row>
    <row r="18" spans="1:6" ht="20.25">
      <c r="A18" s="293">
        <v>208200</v>
      </c>
      <c r="B18" s="294" t="s">
        <v>60</v>
      </c>
      <c r="C18" s="308">
        <f t="shared" si="0"/>
        <v>8064.34511</v>
      </c>
      <c r="D18" s="295">
        <v>8047.01461</v>
      </c>
      <c r="E18" s="295">
        <v>17.3305</v>
      </c>
      <c r="F18" s="295">
        <v>14.2401</v>
      </c>
    </row>
    <row r="19" spans="1:6" ht="40.5">
      <c r="A19" s="293"/>
      <c r="B19" s="292" t="s">
        <v>59</v>
      </c>
      <c r="C19" s="308">
        <f t="shared" si="0"/>
        <v>328.24535</v>
      </c>
      <c r="D19" s="309">
        <v>328.24535</v>
      </c>
      <c r="E19" s="309">
        <v>0</v>
      </c>
      <c r="F19" s="309">
        <v>0</v>
      </c>
    </row>
    <row r="20" spans="1:6" ht="81">
      <c r="A20" s="296">
        <v>208400</v>
      </c>
      <c r="B20" s="297" t="s">
        <v>61</v>
      </c>
      <c r="C20" s="309">
        <f t="shared" si="0"/>
        <v>0</v>
      </c>
      <c r="D20" s="295">
        <v>-1611.58087</v>
      </c>
      <c r="E20" s="295">
        <v>1611.58087</v>
      </c>
      <c r="F20" s="295">
        <f>E20</f>
        <v>1611.58087</v>
      </c>
    </row>
    <row r="21" spans="1:6" ht="19.5" customHeight="1">
      <c r="A21" s="296"/>
      <c r="B21" s="311" t="s">
        <v>62</v>
      </c>
      <c r="C21" s="309">
        <f>SUM(D21:E21)</f>
        <v>0</v>
      </c>
      <c r="D21" s="295"/>
      <c r="E21" s="295"/>
      <c r="F21" s="295"/>
    </row>
    <row r="22" spans="1:6" ht="20.25" hidden="1">
      <c r="A22" s="296"/>
      <c r="B22" s="311" t="s">
        <v>272</v>
      </c>
      <c r="C22" s="309">
        <f>SUM(D22:E22)</f>
        <v>0</v>
      </c>
      <c r="D22" s="295"/>
      <c r="E22" s="295"/>
      <c r="F22" s="295">
        <f>E22</f>
        <v>0</v>
      </c>
    </row>
    <row r="23" spans="1:6" ht="40.5">
      <c r="A23" s="296"/>
      <c r="B23" s="298" t="s">
        <v>63</v>
      </c>
      <c r="C23" s="309">
        <f t="shared" si="0"/>
        <v>0</v>
      </c>
      <c r="D23" s="309">
        <v>-647.28087</v>
      </c>
      <c r="E23" s="295">
        <v>647.28087</v>
      </c>
      <c r="F23" s="295">
        <f>E23</f>
        <v>647.28087</v>
      </c>
    </row>
    <row r="24" spans="1:6" ht="20.25">
      <c r="A24" s="293"/>
      <c r="B24" s="294" t="s">
        <v>64</v>
      </c>
      <c r="C24" s="308">
        <f t="shared" si="0"/>
        <v>2077.90102</v>
      </c>
      <c r="D24" s="309">
        <f>D12</f>
        <v>449.9999999999998</v>
      </c>
      <c r="E24" s="309">
        <f>E12</f>
        <v>1627.90102</v>
      </c>
      <c r="F24" s="309">
        <f>F12</f>
        <v>1627.90102</v>
      </c>
    </row>
    <row r="25" spans="1:6" ht="40.5">
      <c r="A25" s="293">
        <v>600000</v>
      </c>
      <c r="B25" s="294" t="s">
        <v>26</v>
      </c>
      <c r="C25" s="308">
        <f t="shared" si="0"/>
        <v>2077.90102</v>
      </c>
      <c r="D25" s="295">
        <f>D26</f>
        <v>449.9999999999998</v>
      </c>
      <c r="E25" s="295">
        <f>E26</f>
        <v>1627.90102</v>
      </c>
      <c r="F25" s="295">
        <f>F26</f>
        <v>1627.90102</v>
      </c>
    </row>
    <row r="26" spans="1:6" ht="20.25">
      <c r="A26" s="300" t="s">
        <v>65</v>
      </c>
      <c r="B26" s="301" t="s">
        <v>27</v>
      </c>
      <c r="C26" s="310">
        <f t="shared" si="0"/>
        <v>2077.90102</v>
      </c>
      <c r="D26" s="295">
        <f>D29-D31+D33</f>
        <v>449.9999999999998</v>
      </c>
      <c r="E26" s="302">
        <f>E29-E31+E33</f>
        <v>1627.90102</v>
      </c>
      <c r="F26" s="302">
        <f>F29-F31+F33</f>
        <v>1627.90102</v>
      </c>
    </row>
    <row r="27" spans="1:6" ht="60.75">
      <c r="A27" s="300"/>
      <c r="B27" s="292" t="s">
        <v>58</v>
      </c>
      <c r="C27" s="310">
        <f t="shared" si="0"/>
        <v>2077.90102</v>
      </c>
      <c r="D27" s="309">
        <f aca="true" t="shared" si="2" ref="D27:F28">D29-D31</f>
        <v>2061.58087</v>
      </c>
      <c r="E27" s="312">
        <f t="shared" si="2"/>
        <v>16.320149999999998</v>
      </c>
      <c r="F27" s="312">
        <f t="shared" si="2"/>
        <v>16.320149999999998</v>
      </c>
    </row>
    <row r="28" spans="1:6" ht="40.5">
      <c r="A28" s="300"/>
      <c r="B28" s="292" t="s">
        <v>66</v>
      </c>
      <c r="C28" s="310">
        <f>SUM(D28:E28)</f>
        <v>663.6010200000001</v>
      </c>
      <c r="D28" s="309">
        <f t="shared" si="2"/>
        <v>647.28087</v>
      </c>
      <c r="E28" s="312">
        <f t="shared" si="2"/>
        <v>16.32015</v>
      </c>
      <c r="F28" s="312">
        <f t="shared" si="2"/>
        <v>16.32015</v>
      </c>
    </row>
    <row r="29" spans="1:6" ht="20.25">
      <c r="A29" s="300" t="s">
        <v>67</v>
      </c>
      <c r="B29" s="301" t="s">
        <v>28</v>
      </c>
      <c r="C29" s="310">
        <f t="shared" si="0"/>
        <v>10142.24613</v>
      </c>
      <c r="D29" s="295">
        <f aca="true" t="shared" si="3" ref="D29:F36">D16</f>
        <v>10108.59548</v>
      </c>
      <c r="E29" s="302">
        <f t="shared" si="3"/>
        <v>33.65065</v>
      </c>
      <c r="F29" s="302">
        <f t="shared" si="3"/>
        <v>30.56025</v>
      </c>
    </row>
    <row r="30" spans="1:6" ht="40.5">
      <c r="A30" s="300"/>
      <c r="B30" s="292" t="s">
        <v>66</v>
      </c>
      <c r="C30" s="310">
        <f>SUM(D30:E30)</f>
        <v>991.84637</v>
      </c>
      <c r="D30" s="309">
        <f t="shared" si="3"/>
        <v>975.52622</v>
      </c>
      <c r="E30" s="312">
        <f t="shared" si="3"/>
        <v>16.32015</v>
      </c>
      <c r="F30" s="312">
        <f t="shared" si="3"/>
        <v>16.32015</v>
      </c>
    </row>
    <row r="31" spans="1:6" ht="20.25">
      <c r="A31" s="300" t="s">
        <v>68</v>
      </c>
      <c r="B31" s="301" t="s">
        <v>60</v>
      </c>
      <c r="C31" s="310">
        <f t="shared" si="0"/>
        <v>8064.34511</v>
      </c>
      <c r="D31" s="295">
        <f t="shared" si="3"/>
        <v>8047.01461</v>
      </c>
      <c r="E31" s="302">
        <f t="shared" si="3"/>
        <v>17.3305</v>
      </c>
      <c r="F31" s="302">
        <f t="shared" si="3"/>
        <v>14.2401</v>
      </c>
    </row>
    <row r="32" spans="1:6" ht="40.5">
      <c r="A32" s="300"/>
      <c r="B32" s="292" t="s">
        <v>59</v>
      </c>
      <c r="C32" s="310">
        <f>SUM(D32:E32)</f>
        <v>328.24535</v>
      </c>
      <c r="D32" s="309">
        <f t="shared" si="3"/>
        <v>328.24535</v>
      </c>
      <c r="E32" s="312">
        <f t="shared" si="3"/>
        <v>0</v>
      </c>
      <c r="F32" s="312">
        <f t="shared" si="3"/>
        <v>0</v>
      </c>
    </row>
    <row r="33" spans="1:6" ht="81">
      <c r="A33" s="300" t="s">
        <v>69</v>
      </c>
      <c r="B33" s="294" t="s">
        <v>61</v>
      </c>
      <c r="C33" s="310">
        <f t="shared" si="0"/>
        <v>0</v>
      </c>
      <c r="D33" s="295">
        <f t="shared" si="3"/>
        <v>-1611.58087</v>
      </c>
      <c r="E33" s="302">
        <f t="shared" si="3"/>
        <v>1611.58087</v>
      </c>
      <c r="F33" s="302">
        <f t="shared" si="3"/>
        <v>1611.58087</v>
      </c>
    </row>
    <row r="34" spans="1:6" ht="20.25">
      <c r="A34" s="296"/>
      <c r="B34" s="311" t="s">
        <v>62</v>
      </c>
      <c r="C34" s="310">
        <f>SUM(D34:E34)</f>
        <v>0</v>
      </c>
      <c r="D34" s="309">
        <f t="shared" si="3"/>
        <v>0</v>
      </c>
      <c r="E34" s="312">
        <f t="shared" si="3"/>
        <v>0</v>
      </c>
      <c r="F34" s="312">
        <f t="shared" si="3"/>
        <v>0</v>
      </c>
    </row>
    <row r="35" spans="1:6" ht="20.25" hidden="1">
      <c r="A35" s="296"/>
      <c r="B35" s="311" t="s">
        <v>272</v>
      </c>
      <c r="C35" s="310">
        <f>SUM(D35:E35)</f>
        <v>0</v>
      </c>
      <c r="D35" s="309">
        <f t="shared" si="3"/>
        <v>0</v>
      </c>
      <c r="E35" s="312">
        <f t="shared" si="3"/>
        <v>0</v>
      </c>
      <c r="F35" s="312">
        <f t="shared" si="3"/>
        <v>0</v>
      </c>
    </row>
    <row r="36" spans="1:6" ht="40.5">
      <c r="A36" s="296"/>
      <c r="B36" s="298" t="s">
        <v>63</v>
      </c>
      <c r="C36" s="310">
        <f t="shared" si="0"/>
        <v>0</v>
      </c>
      <c r="D36" s="295">
        <f t="shared" si="3"/>
        <v>-647.28087</v>
      </c>
      <c r="E36" s="302">
        <f t="shared" si="3"/>
        <v>647.28087</v>
      </c>
      <c r="F36" s="302">
        <f t="shared" si="3"/>
        <v>647.28087</v>
      </c>
    </row>
    <row r="37" spans="1:6" ht="40.5">
      <c r="A37" s="300"/>
      <c r="B37" s="299" t="s">
        <v>70</v>
      </c>
      <c r="C37" s="303">
        <f t="shared" si="0"/>
        <v>2077.90102</v>
      </c>
      <c r="D37" s="304">
        <f>D25</f>
        <v>449.9999999999998</v>
      </c>
      <c r="E37" s="305">
        <f>E25</f>
        <v>1627.90102</v>
      </c>
      <c r="F37" s="305">
        <f>F25</f>
        <v>1627.90102</v>
      </c>
    </row>
    <row r="38" spans="1:6" ht="12.75">
      <c r="A38" s="256"/>
      <c r="B38" s="257"/>
      <c r="C38" s="258"/>
      <c r="D38" s="259"/>
      <c r="E38" s="259"/>
      <c r="F38" s="259"/>
    </row>
    <row r="40" spans="3:4" ht="12.75">
      <c r="C40" s="37"/>
      <c r="D40" s="37"/>
    </row>
  </sheetData>
  <mergeCells count="7">
    <mergeCell ref="D3:F3"/>
    <mergeCell ref="A9:A10"/>
    <mergeCell ref="B9:B10"/>
    <mergeCell ref="C9:C10"/>
    <mergeCell ref="D9:D10"/>
    <mergeCell ref="E9:F9"/>
    <mergeCell ref="A5:F5"/>
  </mergeCells>
  <printOptions/>
  <pageMargins left="0.75" right="0.75" top="0.17" bottom="0.25" header="0.17" footer="0.2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workbookViewId="0" topLeftCell="B4">
      <selection activeCell="P5" sqref="P5"/>
    </sheetView>
  </sheetViews>
  <sheetFormatPr defaultColWidth="9.16015625" defaultRowHeight="12.75"/>
  <cols>
    <col min="1" max="1" width="3.83203125" style="35" hidden="1" customWidth="1"/>
    <col min="2" max="2" width="15.16015625" style="2" customWidth="1"/>
    <col min="3" max="3" width="14" style="2" customWidth="1"/>
    <col min="4" max="4" width="16" style="2" customWidth="1"/>
    <col min="5" max="5" width="78.16015625" style="35" customWidth="1"/>
    <col min="6" max="6" width="29.5" style="35" customWidth="1"/>
    <col min="7" max="7" width="18" style="35" customWidth="1"/>
    <col min="8" max="8" width="17.83203125" style="35" customWidth="1"/>
    <col min="9" max="9" width="17.33203125" style="35" customWidth="1"/>
    <col min="10" max="10" width="21.16015625" style="35" customWidth="1"/>
    <col min="11" max="11" width="15.66015625" style="40" customWidth="1"/>
    <col min="12" max="12" width="17.33203125" style="40" customWidth="1"/>
    <col min="13" max="16384" width="9.16015625" style="40" customWidth="1"/>
  </cols>
  <sheetData>
    <row r="1" spans="1:10" s="39" customFormat="1" ht="22.5" customHeight="1">
      <c r="A1" s="38"/>
      <c r="B1" s="349"/>
      <c r="C1" s="349"/>
      <c r="D1" s="349"/>
      <c r="E1" s="349"/>
      <c r="F1" s="349"/>
      <c r="G1" s="349"/>
      <c r="H1" s="349"/>
      <c r="I1" s="349"/>
      <c r="J1" s="349"/>
    </row>
    <row r="2" spans="7:10" ht="69.75" customHeight="1">
      <c r="G2" s="350" t="s">
        <v>302</v>
      </c>
      <c r="H2" s="350"/>
      <c r="I2" s="350"/>
      <c r="J2" s="350"/>
    </row>
    <row r="3" spans="2:12" ht="45" customHeight="1">
      <c r="B3" s="354" t="s">
        <v>38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</row>
    <row r="4" spans="2:10" ht="18.75">
      <c r="B4" s="3"/>
      <c r="C4" s="4"/>
      <c r="D4" s="4"/>
      <c r="E4" s="41"/>
      <c r="F4" s="42"/>
      <c r="G4" s="42"/>
      <c r="H4" s="43"/>
      <c r="I4" s="42"/>
      <c r="J4" s="1" t="s">
        <v>23</v>
      </c>
    </row>
    <row r="5" spans="1:12" ht="25.5" customHeight="1">
      <c r="A5" s="44"/>
      <c r="B5" s="347" t="s">
        <v>29</v>
      </c>
      <c r="C5" s="347" t="s">
        <v>30</v>
      </c>
      <c r="D5" s="347" t="s">
        <v>31</v>
      </c>
      <c r="E5" s="345" t="s">
        <v>32</v>
      </c>
      <c r="F5" s="352" t="s">
        <v>33</v>
      </c>
      <c r="G5" s="352" t="s">
        <v>34</v>
      </c>
      <c r="H5" s="352" t="s">
        <v>35</v>
      </c>
      <c r="I5" s="352" t="s">
        <v>36</v>
      </c>
      <c r="J5" s="352" t="s">
        <v>37</v>
      </c>
      <c r="K5" s="355" t="s">
        <v>275</v>
      </c>
      <c r="L5" s="355"/>
    </row>
    <row r="6" spans="1:12" ht="107.25" customHeight="1">
      <c r="A6" s="44"/>
      <c r="B6" s="348"/>
      <c r="C6" s="348"/>
      <c r="D6" s="348"/>
      <c r="E6" s="346"/>
      <c r="F6" s="353"/>
      <c r="G6" s="353"/>
      <c r="H6" s="353"/>
      <c r="I6" s="353"/>
      <c r="J6" s="353"/>
      <c r="K6" s="262" t="s">
        <v>274</v>
      </c>
      <c r="L6" s="262" t="s">
        <v>273</v>
      </c>
    </row>
    <row r="7" spans="1:12" ht="40.5" customHeight="1">
      <c r="A7" s="44"/>
      <c r="B7" s="65" t="s">
        <v>76</v>
      </c>
      <c r="C7" s="65"/>
      <c r="D7" s="66"/>
      <c r="E7" s="67" t="s">
        <v>77</v>
      </c>
      <c r="F7" s="45"/>
      <c r="G7" s="45"/>
      <c r="H7" s="45"/>
      <c r="I7" s="45"/>
      <c r="J7" s="204">
        <f aca="true" t="shared" si="0" ref="J7:L8">J8</f>
        <v>15</v>
      </c>
      <c r="K7" s="204">
        <f t="shared" si="0"/>
        <v>0</v>
      </c>
      <c r="L7" s="204">
        <f t="shared" si="0"/>
        <v>0</v>
      </c>
    </row>
    <row r="8" spans="1:12" ht="49.5" customHeight="1">
      <c r="A8" s="44"/>
      <c r="B8" s="68" t="s">
        <v>78</v>
      </c>
      <c r="C8" s="68"/>
      <c r="D8" s="69"/>
      <c r="E8" s="49" t="s">
        <v>79</v>
      </c>
      <c r="F8" s="45"/>
      <c r="G8" s="45"/>
      <c r="H8" s="45"/>
      <c r="I8" s="45"/>
      <c r="J8" s="204">
        <f t="shared" si="0"/>
        <v>15</v>
      </c>
      <c r="K8" s="204">
        <f t="shared" si="0"/>
        <v>0</v>
      </c>
      <c r="L8" s="204">
        <f t="shared" si="0"/>
        <v>0</v>
      </c>
    </row>
    <row r="9" spans="1:12" ht="39" customHeight="1">
      <c r="A9" s="44"/>
      <c r="B9" s="20" t="s">
        <v>226</v>
      </c>
      <c r="C9" s="21">
        <v>2010</v>
      </c>
      <c r="D9" s="22" t="s">
        <v>227</v>
      </c>
      <c r="E9" s="62" t="s">
        <v>228</v>
      </c>
      <c r="F9" s="45"/>
      <c r="G9" s="45"/>
      <c r="H9" s="45"/>
      <c r="I9" s="45"/>
      <c r="J9" s="205">
        <v>15</v>
      </c>
      <c r="K9" s="260"/>
      <c r="L9" s="260"/>
    </row>
    <row r="10" spans="1:12" ht="39.75" customHeight="1">
      <c r="A10" s="44"/>
      <c r="B10" s="19" t="s">
        <v>48</v>
      </c>
      <c r="C10" s="19"/>
      <c r="D10" s="87"/>
      <c r="E10" s="51" t="s">
        <v>49</v>
      </c>
      <c r="F10" s="45"/>
      <c r="G10" s="45"/>
      <c r="H10" s="45"/>
      <c r="I10" s="45"/>
      <c r="J10" s="193">
        <f aca="true" t="shared" si="1" ref="J10:L11">J11</f>
        <v>2200.9010200000002</v>
      </c>
      <c r="K10" s="193">
        <f t="shared" si="1"/>
        <v>550</v>
      </c>
      <c r="L10" s="193">
        <f t="shared" si="1"/>
        <v>1268</v>
      </c>
    </row>
    <row r="11" spans="1:12" ht="33.75" customHeight="1">
      <c r="A11" s="44"/>
      <c r="B11" s="20" t="s">
        <v>50</v>
      </c>
      <c r="C11" s="20"/>
      <c r="D11" s="88"/>
      <c r="E11" s="28" t="s">
        <v>51</v>
      </c>
      <c r="F11" s="45"/>
      <c r="G11" s="45"/>
      <c r="H11" s="45"/>
      <c r="I11" s="45"/>
      <c r="J11" s="193">
        <f t="shared" si="1"/>
        <v>2200.9010200000002</v>
      </c>
      <c r="K11" s="193">
        <f t="shared" si="1"/>
        <v>550</v>
      </c>
      <c r="L11" s="193">
        <f t="shared" si="1"/>
        <v>1268</v>
      </c>
    </row>
    <row r="12" spans="2:12" ht="15.75">
      <c r="B12" s="19" t="s">
        <v>8</v>
      </c>
      <c r="C12" s="19" t="s">
        <v>9</v>
      </c>
      <c r="D12" s="87"/>
      <c r="E12" s="29" t="s">
        <v>7</v>
      </c>
      <c r="F12" s="46"/>
      <c r="G12" s="46"/>
      <c r="H12" s="46"/>
      <c r="I12" s="46"/>
      <c r="J12" s="194">
        <f>J13+J14+J15</f>
        <v>2200.9010200000002</v>
      </c>
      <c r="K12" s="194">
        <f>K13+K14+K15</f>
        <v>550</v>
      </c>
      <c r="L12" s="194">
        <f>L13+L14+L15</f>
        <v>1268</v>
      </c>
    </row>
    <row r="13" spans="2:12" ht="63">
      <c r="B13" s="68" t="s">
        <v>6</v>
      </c>
      <c r="C13" s="70">
        <v>1020</v>
      </c>
      <c r="D13" s="68" t="s">
        <v>10</v>
      </c>
      <c r="E13" s="49" t="s">
        <v>0</v>
      </c>
      <c r="F13" s="46"/>
      <c r="G13" s="46"/>
      <c r="H13" s="46"/>
      <c r="I13" s="46"/>
      <c r="J13" s="194">
        <f>227+97.28087+3</f>
        <v>327.28087</v>
      </c>
      <c r="K13" s="260"/>
      <c r="L13" s="260"/>
    </row>
    <row r="14" spans="2:12" ht="47.25">
      <c r="B14" s="68" t="s">
        <v>222</v>
      </c>
      <c r="C14" s="70">
        <v>1160</v>
      </c>
      <c r="D14" s="68" t="s">
        <v>223</v>
      </c>
      <c r="E14" s="184" t="s">
        <v>221</v>
      </c>
      <c r="F14" s="46"/>
      <c r="G14" s="46"/>
      <c r="H14" s="46"/>
      <c r="I14" s="46"/>
      <c r="J14" s="194">
        <v>55.620149999999995</v>
      </c>
      <c r="K14" s="260"/>
      <c r="L14" s="260"/>
    </row>
    <row r="15" spans="2:12" ht="47.25">
      <c r="B15" s="68" t="s">
        <v>244</v>
      </c>
      <c r="C15" s="70">
        <v>1220</v>
      </c>
      <c r="D15" s="68" t="s">
        <v>241</v>
      </c>
      <c r="E15" s="184" t="s">
        <v>243</v>
      </c>
      <c r="F15" s="46"/>
      <c r="G15" s="46"/>
      <c r="H15" s="46"/>
      <c r="I15" s="46"/>
      <c r="J15" s="194">
        <v>1818</v>
      </c>
      <c r="K15" s="261">
        <v>550</v>
      </c>
      <c r="L15" s="261">
        <v>1268</v>
      </c>
    </row>
    <row r="16" spans="2:12" ht="31.5">
      <c r="B16" s="19" t="s">
        <v>92</v>
      </c>
      <c r="C16" s="21"/>
      <c r="D16" s="22"/>
      <c r="E16" s="51" t="s">
        <v>93</v>
      </c>
      <c r="F16" s="46"/>
      <c r="G16" s="46"/>
      <c r="H16" s="46"/>
      <c r="I16" s="46"/>
      <c r="J16" s="195">
        <f>J17</f>
        <v>680</v>
      </c>
      <c r="K16" s="260"/>
      <c r="L16" s="260"/>
    </row>
    <row r="17" spans="2:12" ht="31.5">
      <c r="B17" s="20" t="s">
        <v>94</v>
      </c>
      <c r="C17" s="21"/>
      <c r="D17" s="22"/>
      <c r="E17" s="28" t="s">
        <v>95</v>
      </c>
      <c r="F17" s="46"/>
      <c r="G17" s="46"/>
      <c r="H17" s="46"/>
      <c r="I17" s="46"/>
      <c r="J17" s="194">
        <f>J18</f>
        <v>680</v>
      </c>
      <c r="K17" s="260"/>
      <c r="L17" s="260"/>
    </row>
    <row r="18" spans="2:12" ht="15.75">
      <c r="B18" s="19" t="s">
        <v>89</v>
      </c>
      <c r="C18" s="60">
        <v>5000</v>
      </c>
      <c r="D18" s="22"/>
      <c r="E18" s="63" t="s">
        <v>90</v>
      </c>
      <c r="F18" s="46"/>
      <c r="G18" s="46"/>
      <c r="H18" s="46"/>
      <c r="I18" s="46"/>
      <c r="J18" s="194">
        <f>J19</f>
        <v>680</v>
      </c>
      <c r="K18" s="260"/>
      <c r="L18" s="260"/>
    </row>
    <row r="19" spans="2:12" ht="15.75">
      <c r="B19" s="60">
        <v>5030</v>
      </c>
      <c r="C19" s="60">
        <v>5030</v>
      </c>
      <c r="D19" s="22"/>
      <c r="E19" s="61" t="s">
        <v>86</v>
      </c>
      <c r="F19" s="46"/>
      <c r="G19" s="46"/>
      <c r="H19" s="46"/>
      <c r="I19" s="46"/>
      <c r="J19" s="194">
        <f>J20</f>
        <v>680</v>
      </c>
      <c r="K19" s="260"/>
      <c r="L19" s="260"/>
    </row>
    <row r="20" spans="2:12" ht="31.5">
      <c r="B20" s="21">
        <v>1115031</v>
      </c>
      <c r="C20" s="21">
        <v>5031</v>
      </c>
      <c r="D20" s="23" t="s">
        <v>87</v>
      </c>
      <c r="E20" s="62" t="s">
        <v>88</v>
      </c>
      <c r="F20" s="46"/>
      <c r="G20" s="46"/>
      <c r="H20" s="46"/>
      <c r="I20" s="46"/>
      <c r="J20" s="194">
        <v>680</v>
      </c>
      <c r="K20" s="260"/>
      <c r="L20" s="260"/>
    </row>
    <row r="21" spans="2:12" ht="24.75" customHeight="1">
      <c r="B21" s="210"/>
      <c r="C21" s="210"/>
      <c r="D21" s="211"/>
      <c r="E21" s="83" t="s">
        <v>25</v>
      </c>
      <c r="F21" s="47"/>
      <c r="G21" s="47"/>
      <c r="H21" s="47"/>
      <c r="I21" s="47"/>
      <c r="J21" s="196">
        <f>J7+J10+J16</f>
        <v>2895.9010200000002</v>
      </c>
      <c r="K21" s="196">
        <f>K7+K10+K16</f>
        <v>550</v>
      </c>
      <c r="L21" s="196">
        <f>L7+L10+L16</f>
        <v>1268</v>
      </c>
    </row>
    <row r="22" ht="12.75">
      <c r="G22" s="50"/>
    </row>
    <row r="23" spans="2:17" ht="42.75" customHeight="1">
      <c r="B23" s="351"/>
      <c r="C23" s="351"/>
      <c r="D23" s="351"/>
      <c r="E23" s="351"/>
      <c r="F23" s="351"/>
      <c r="G23" s="351"/>
      <c r="H23" s="351"/>
      <c r="I23" s="351"/>
      <c r="J23" s="351"/>
      <c r="K23" s="5"/>
      <c r="L23" s="5"/>
      <c r="M23" s="5"/>
      <c r="N23" s="5"/>
      <c r="O23" s="5"/>
      <c r="P23" s="5"/>
      <c r="Q23" s="5"/>
    </row>
    <row r="24" spans="2:17" ht="20.25" customHeight="1"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</row>
    <row r="25" spans="2:17" ht="20.25" customHeight="1"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</row>
    <row r="26" spans="2:17" ht="36.75" customHeight="1">
      <c r="B26" s="356"/>
      <c r="C26" s="356"/>
      <c r="D26" s="356"/>
      <c r="E26" s="356"/>
      <c r="F26" s="356"/>
      <c r="G26" s="356"/>
      <c r="H26" s="356"/>
      <c r="I26" s="356"/>
      <c r="J26" s="356"/>
      <c r="K26" s="48"/>
      <c r="L26" s="48"/>
      <c r="M26" s="48"/>
      <c r="N26" s="48"/>
      <c r="O26" s="48"/>
      <c r="P26" s="48"/>
      <c r="Q26" s="48"/>
    </row>
    <row r="27" spans="2:17" ht="21" customHeight="1"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</row>
  </sheetData>
  <mergeCells count="18">
    <mergeCell ref="B24:Q24"/>
    <mergeCell ref="B25:Q25"/>
    <mergeCell ref="B26:J26"/>
    <mergeCell ref="B27:Q27"/>
    <mergeCell ref="B1:J1"/>
    <mergeCell ref="G2:J2"/>
    <mergeCell ref="B23:J23"/>
    <mergeCell ref="F5:F6"/>
    <mergeCell ref="G5:G6"/>
    <mergeCell ref="H5:H6"/>
    <mergeCell ref="I5:I6"/>
    <mergeCell ref="J5:J6"/>
    <mergeCell ref="B3:L3"/>
    <mergeCell ref="K5:L5"/>
    <mergeCell ref="E5:E6"/>
    <mergeCell ref="D5:D6"/>
    <mergeCell ref="B5:B6"/>
    <mergeCell ref="C5:C6"/>
  </mergeCells>
  <printOptions/>
  <pageMargins left="0.21" right="0.18" top="0.21" bottom="0.16" header="0.22" footer="0.16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showGridLines="0" showZeros="0" view="pageBreakPreview" zoomScale="90" zoomScaleNormal="120" zoomScaleSheetLayoutView="90" zoomScalePageLayoutView="0" workbookViewId="0" topLeftCell="C22">
      <selection activeCell="L36" sqref="L36"/>
    </sheetView>
  </sheetViews>
  <sheetFormatPr defaultColWidth="9.16015625" defaultRowHeight="12.75"/>
  <cols>
    <col min="1" max="1" width="0.65625" style="2" customWidth="1"/>
    <col min="2" max="2" width="6.83203125" style="2" hidden="1" customWidth="1"/>
    <col min="3" max="3" width="12.33203125" style="2" customWidth="1"/>
    <col min="4" max="5" width="11.66015625" style="2" customWidth="1"/>
    <col min="6" max="6" width="105.83203125" style="2" customWidth="1"/>
    <col min="7" max="7" width="17.33203125" style="2" customWidth="1"/>
    <col min="8" max="8" width="17.5" style="2" customWidth="1"/>
    <col min="9" max="9" width="14.83203125" style="2" customWidth="1"/>
    <col min="10" max="11" width="12.66015625" style="2" customWidth="1"/>
    <col min="12" max="12" width="16.16015625" style="2" customWidth="1"/>
    <col min="13" max="13" width="13.83203125" style="2" customWidth="1"/>
    <col min="14" max="15" width="12.66015625" style="2" customWidth="1"/>
    <col min="16" max="16" width="14.66015625" style="2" customWidth="1"/>
    <col min="17" max="18" width="15.83203125" style="2" customWidth="1"/>
    <col min="19" max="19" width="16.83203125" style="2" customWidth="1"/>
    <col min="20" max="16384" width="9.16015625" style="5" customWidth="1"/>
  </cols>
  <sheetData>
    <row r="1" spans="1:19" s="9" customFormat="1" ht="18.75" customHeight="1">
      <c r="A1" s="8"/>
      <c r="B1" s="8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</row>
    <row r="2" spans="7:19" ht="66" customHeight="1">
      <c r="G2" s="32"/>
      <c r="H2" s="10"/>
      <c r="I2" s="10"/>
      <c r="J2" s="10"/>
      <c r="K2" s="10"/>
      <c r="L2" s="10"/>
      <c r="M2" s="10"/>
      <c r="N2" s="10"/>
      <c r="O2" s="329" t="s">
        <v>303</v>
      </c>
      <c r="P2" s="329"/>
      <c r="Q2" s="329"/>
      <c r="R2" s="329"/>
      <c r="S2" s="329"/>
    </row>
    <row r="3" spans="3:19" ht="45" customHeight="1">
      <c r="C3" s="354" t="s">
        <v>295</v>
      </c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</row>
    <row r="4" spans="3:19" ht="6" customHeight="1">
      <c r="C4" s="3"/>
      <c r="D4" s="4"/>
      <c r="E4" s="4"/>
      <c r="F4" s="4"/>
      <c r="G4" s="4"/>
      <c r="H4" s="4"/>
      <c r="I4" s="11"/>
      <c r="J4" s="4"/>
      <c r="K4" s="4"/>
      <c r="L4" s="12"/>
      <c r="M4" s="13"/>
      <c r="N4" s="13"/>
      <c r="O4" s="13"/>
      <c r="P4" s="13"/>
      <c r="Q4" s="13"/>
      <c r="R4" s="13"/>
      <c r="S4" s="1" t="s">
        <v>23</v>
      </c>
    </row>
    <row r="5" spans="1:19" s="15" customFormat="1" ht="21.75" customHeight="1">
      <c r="A5" s="14"/>
      <c r="B5" s="14"/>
      <c r="C5" s="332" t="s">
        <v>3</v>
      </c>
      <c r="D5" s="332" t="s">
        <v>2</v>
      </c>
      <c r="E5" s="330" t="s">
        <v>4</v>
      </c>
      <c r="F5" s="358" t="s">
        <v>1</v>
      </c>
      <c r="G5" s="328" t="s">
        <v>14</v>
      </c>
      <c r="H5" s="328"/>
      <c r="I5" s="328"/>
      <c r="J5" s="328"/>
      <c r="K5" s="328"/>
      <c r="L5" s="328" t="s">
        <v>15</v>
      </c>
      <c r="M5" s="328"/>
      <c r="N5" s="328"/>
      <c r="O5" s="328"/>
      <c r="P5" s="328"/>
      <c r="Q5" s="328"/>
      <c r="R5" s="192" t="s">
        <v>237</v>
      </c>
      <c r="S5" s="328" t="s">
        <v>16</v>
      </c>
    </row>
    <row r="6" spans="1:19" s="15" customFormat="1" ht="16.5" customHeight="1">
      <c r="A6" s="16"/>
      <c r="B6" s="25"/>
      <c r="C6" s="333"/>
      <c r="D6" s="333"/>
      <c r="E6" s="330"/>
      <c r="F6" s="358"/>
      <c r="G6" s="358" t="s">
        <v>17</v>
      </c>
      <c r="H6" s="360" t="s">
        <v>18</v>
      </c>
      <c r="I6" s="358" t="s">
        <v>19</v>
      </c>
      <c r="J6" s="358"/>
      <c r="K6" s="360" t="s">
        <v>20</v>
      </c>
      <c r="L6" s="358" t="s">
        <v>17</v>
      </c>
      <c r="M6" s="360" t="s">
        <v>18</v>
      </c>
      <c r="N6" s="358" t="s">
        <v>19</v>
      </c>
      <c r="O6" s="358"/>
      <c r="P6" s="360" t="s">
        <v>20</v>
      </c>
      <c r="Q6" s="6" t="s">
        <v>19</v>
      </c>
      <c r="R6" s="335" t="s">
        <v>238</v>
      </c>
      <c r="S6" s="328"/>
    </row>
    <row r="7" spans="1:19" s="15" customFormat="1" ht="20.25" customHeight="1">
      <c r="A7" s="17"/>
      <c r="B7" s="25"/>
      <c r="C7" s="333"/>
      <c r="D7" s="333"/>
      <c r="E7" s="330"/>
      <c r="F7" s="358"/>
      <c r="G7" s="358"/>
      <c r="H7" s="360"/>
      <c r="I7" s="358" t="s">
        <v>21</v>
      </c>
      <c r="J7" s="358" t="s">
        <v>22</v>
      </c>
      <c r="K7" s="360"/>
      <c r="L7" s="358"/>
      <c r="M7" s="360"/>
      <c r="N7" s="358" t="s">
        <v>21</v>
      </c>
      <c r="O7" s="358" t="s">
        <v>22</v>
      </c>
      <c r="P7" s="360"/>
      <c r="Q7" s="358" t="s">
        <v>24</v>
      </c>
      <c r="R7" s="335"/>
      <c r="S7" s="328"/>
    </row>
    <row r="8" spans="1:19" s="15" customFormat="1" ht="173.25" customHeight="1">
      <c r="A8" s="18"/>
      <c r="B8" s="26"/>
      <c r="C8" s="334"/>
      <c r="D8" s="334"/>
      <c r="E8" s="361"/>
      <c r="F8" s="359"/>
      <c r="G8" s="359"/>
      <c r="H8" s="331"/>
      <c r="I8" s="359"/>
      <c r="J8" s="359"/>
      <c r="K8" s="331"/>
      <c r="L8" s="359"/>
      <c r="M8" s="331"/>
      <c r="N8" s="359"/>
      <c r="O8" s="359"/>
      <c r="P8" s="331"/>
      <c r="Q8" s="359"/>
      <c r="R8" s="326"/>
      <c r="S8" s="363"/>
    </row>
    <row r="9" spans="1:19" s="15" customFormat="1" ht="39" customHeight="1">
      <c r="A9" s="18"/>
      <c r="B9" s="26"/>
      <c r="C9" s="65" t="s">
        <v>76</v>
      </c>
      <c r="D9" s="65"/>
      <c r="E9" s="66"/>
      <c r="F9" s="67" t="s">
        <v>77</v>
      </c>
      <c r="G9" s="188">
        <f>G10</f>
        <v>347</v>
      </c>
      <c r="H9" s="188">
        <f aca="true" t="shared" si="0" ref="H9:R9">H10</f>
        <v>347</v>
      </c>
      <c r="I9" s="188">
        <f t="shared" si="0"/>
        <v>25</v>
      </c>
      <c r="J9" s="188">
        <f t="shared" si="0"/>
        <v>0</v>
      </c>
      <c r="K9" s="188">
        <f t="shared" si="0"/>
        <v>0</v>
      </c>
      <c r="L9" s="188">
        <f t="shared" si="0"/>
        <v>15</v>
      </c>
      <c r="M9" s="188">
        <f t="shared" si="0"/>
        <v>0</v>
      </c>
      <c r="N9" s="188">
        <f t="shared" si="0"/>
        <v>0</v>
      </c>
      <c r="O9" s="188">
        <f t="shared" si="0"/>
        <v>0</v>
      </c>
      <c r="P9" s="188">
        <f t="shared" si="0"/>
        <v>15</v>
      </c>
      <c r="Q9" s="188">
        <f t="shared" si="0"/>
        <v>15</v>
      </c>
      <c r="R9" s="188">
        <f t="shared" si="0"/>
        <v>15</v>
      </c>
      <c r="S9" s="189">
        <f aca="true" t="shared" si="1" ref="S9:S32">G9+L9</f>
        <v>362</v>
      </c>
    </row>
    <row r="10" spans="1:19" s="15" customFormat="1" ht="33" customHeight="1">
      <c r="A10" s="18"/>
      <c r="B10" s="26"/>
      <c r="C10" s="68" t="s">
        <v>78</v>
      </c>
      <c r="D10" s="68"/>
      <c r="E10" s="69"/>
      <c r="F10" s="49" t="s">
        <v>79</v>
      </c>
      <c r="G10" s="190">
        <f>G11+G14+G17+G21+G22+G25+G19+G20+G24</f>
        <v>347</v>
      </c>
      <c r="H10" s="190">
        <f>H11+H14+H17+H21+H22+H25+H19+H20+H24</f>
        <v>347</v>
      </c>
      <c r="I10" s="190">
        <f>I11+I14+I17+I21+I22+I25+I19+I20+I24</f>
        <v>25</v>
      </c>
      <c r="J10" s="190">
        <f>J11+J14+J17+J21+J25+J19+J20+J24</f>
        <v>0</v>
      </c>
      <c r="K10" s="190">
        <f>K11+K14+K17+K21+K25+K19+K20+K24</f>
        <v>0</v>
      </c>
      <c r="L10" s="190">
        <f>L11+L14+L17+L21+L25+L19+L20+L24</f>
        <v>15</v>
      </c>
      <c r="M10" s="190">
        <f aca="true" t="shared" si="2" ref="M10:R10">M11+M14+M17+M21+M25+M19+M20+M26</f>
        <v>0</v>
      </c>
      <c r="N10" s="190">
        <f t="shared" si="2"/>
        <v>0</v>
      </c>
      <c r="O10" s="190">
        <f t="shared" si="2"/>
        <v>0</v>
      </c>
      <c r="P10" s="190">
        <f t="shared" si="2"/>
        <v>15</v>
      </c>
      <c r="Q10" s="190">
        <f t="shared" si="2"/>
        <v>15</v>
      </c>
      <c r="R10" s="190">
        <f t="shared" si="2"/>
        <v>15</v>
      </c>
      <c r="S10" s="191">
        <f t="shared" si="1"/>
        <v>362</v>
      </c>
    </row>
    <row r="11" spans="1:19" s="15" customFormat="1" ht="33" customHeight="1">
      <c r="A11" s="18"/>
      <c r="B11" s="26"/>
      <c r="C11" s="20" t="s">
        <v>226</v>
      </c>
      <c r="D11" s="21">
        <v>2010</v>
      </c>
      <c r="E11" s="22" t="s">
        <v>227</v>
      </c>
      <c r="F11" s="62" t="s">
        <v>228</v>
      </c>
      <c r="G11" s="190">
        <f>5+22</f>
        <v>27</v>
      </c>
      <c r="H11" s="190">
        <f>5+22</f>
        <v>27</v>
      </c>
      <c r="I11" s="190"/>
      <c r="J11" s="190"/>
      <c r="K11" s="190"/>
      <c r="L11" s="190">
        <v>15</v>
      </c>
      <c r="M11" s="190"/>
      <c r="N11" s="190"/>
      <c r="O11" s="190"/>
      <c r="P11" s="190">
        <v>15</v>
      </c>
      <c r="Q11" s="190">
        <v>15</v>
      </c>
      <c r="R11" s="190">
        <v>15</v>
      </c>
      <c r="S11" s="191">
        <f t="shared" si="1"/>
        <v>42</v>
      </c>
    </row>
    <row r="12" spans="1:19" s="15" customFormat="1" ht="33" customHeight="1">
      <c r="A12" s="18"/>
      <c r="B12" s="26"/>
      <c r="C12" s="20"/>
      <c r="D12" s="21"/>
      <c r="E12" s="22"/>
      <c r="F12" s="89" t="s">
        <v>262</v>
      </c>
      <c r="G12" s="190">
        <v>5</v>
      </c>
      <c r="H12" s="190">
        <v>5</v>
      </c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1">
        <f t="shared" si="1"/>
        <v>5</v>
      </c>
    </row>
    <row r="13" spans="1:19" s="15" customFormat="1" ht="21" customHeight="1">
      <c r="A13" s="18"/>
      <c r="B13" s="26"/>
      <c r="C13" s="20"/>
      <c r="D13" s="21"/>
      <c r="E13" s="22"/>
      <c r="F13" s="89" t="s">
        <v>280</v>
      </c>
      <c r="G13" s="190">
        <v>-2615.1</v>
      </c>
      <c r="H13" s="190">
        <v>-2615.1</v>
      </c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1">
        <f t="shared" si="1"/>
        <v>-2615.1</v>
      </c>
    </row>
    <row r="14" spans="1:19" s="15" customFormat="1" ht="33" customHeight="1">
      <c r="A14" s="18"/>
      <c r="B14" s="26"/>
      <c r="C14" s="182" t="s">
        <v>217</v>
      </c>
      <c r="D14" s="182" t="s">
        <v>218</v>
      </c>
      <c r="E14" s="183" t="s">
        <v>219</v>
      </c>
      <c r="F14" s="28" t="s">
        <v>220</v>
      </c>
      <c r="G14" s="190">
        <f>13+10</f>
        <v>23</v>
      </c>
      <c r="H14" s="190">
        <f>13+10</f>
        <v>23</v>
      </c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1">
        <f t="shared" si="1"/>
        <v>23</v>
      </c>
    </row>
    <row r="15" spans="1:19" s="15" customFormat="1" ht="33" customHeight="1">
      <c r="A15" s="18"/>
      <c r="B15" s="26"/>
      <c r="C15" s="68"/>
      <c r="D15" s="68"/>
      <c r="E15" s="69"/>
      <c r="F15" s="89" t="s">
        <v>262</v>
      </c>
      <c r="G15" s="190">
        <f>13+10</f>
        <v>23</v>
      </c>
      <c r="H15" s="190">
        <f>13+10</f>
        <v>23</v>
      </c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1">
        <f t="shared" si="1"/>
        <v>23</v>
      </c>
    </row>
    <row r="16" spans="1:19" s="15" customFormat="1" ht="33" customHeight="1">
      <c r="A16" s="18"/>
      <c r="B16" s="26"/>
      <c r="C16" s="68"/>
      <c r="D16" s="68"/>
      <c r="E16" s="69"/>
      <c r="F16" s="89" t="s">
        <v>280</v>
      </c>
      <c r="G16" s="190">
        <v>-642.3</v>
      </c>
      <c r="H16" s="190">
        <v>-642.3</v>
      </c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1">
        <f t="shared" si="1"/>
        <v>-642.3</v>
      </c>
    </row>
    <row r="17" spans="1:19" s="15" customFormat="1" ht="33" customHeight="1">
      <c r="A17" s="18"/>
      <c r="B17" s="26"/>
      <c r="C17" s="19" t="s">
        <v>104</v>
      </c>
      <c r="D17" s="19" t="s">
        <v>105</v>
      </c>
      <c r="E17" s="87"/>
      <c r="F17" s="59" t="s">
        <v>106</v>
      </c>
      <c r="G17" s="190">
        <f>G18</f>
        <v>30</v>
      </c>
      <c r="H17" s="190">
        <f aca="true" t="shared" si="3" ref="H17:Q17">H18</f>
        <v>30</v>
      </c>
      <c r="I17" s="190">
        <f t="shared" si="3"/>
        <v>25</v>
      </c>
      <c r="J17" s="190">
        <f t="shared" si="3"/>
        <v>0</v>
      </c>
      <c r="K17" s="190">
        <f t="shared" si="3"/>
        <v>0</v>
      </c>
      <c r="L17" s="190">
        <f t="shared" si="3"/>
        <v>0</v>
      </c>
      <c r="M17" s="190">
        <f t="shared" si="3"/>
        <v>0</v>
      </c>
      <c r="N17" s="190">
        <f t="shared" si="3"/>
        <v>0</v>
      </c>
      <c r="O17" s="190">
        <f t="shared" si="3"/>
        <v>0</v>
      </c>
      <c r="P17" s="190">
        <f t="shared" si="3"/>
        <v>0</v>
      </c>
      <c r="Q17" s="190">
        <f t="shared" si="3"/>
        <v>0</v>
      </c>
      <c r="R17" s="190"/>
      <c r="S17" s="191">
        <f t="shared" si="1"/>
        <v>30</v>
      </c>
    </row>
    <row r="18" spans="1:19" s="15" customFormat="1" ht="33" customHeight="1">
      <c r="A18" s="18"/>
      <c r="B18" s="26"/>
      <c r="C18" s="20" t="s">
        <v>107</v>
      </c>
      <c r="D18" s="88" t="s">
        <v>108</v>
      </c>
      <c r="E18" s="88" t="s">
        <v>109</v>
      </c>
      <c r="F18" s="24" t="s">
        <v>110</v>
      </c>
      <c r="G18" s="190">
        <v>30</v>
      </c>
      <c r="H18" s="190">
        <v>30</v>
      </c>
      <c r="I18" s="190">
        <v>25</v>
      </c>
      <c r="J18" s="190"/>
      <c r="K18" s="202"/>
      <c r="L18" s="190"/>
      <c r="M18" s="202"/>
      <c r="N18" s="190"/>
      <c r="O18" s="190"/>
      <c r="P18" s="202"/>
      <c r="Q18" s="190"/>
      <c r="R18" s="190"/>
      <c r="S18" s="191">
        <f t="shared" si="1"/>
        <v>30</v>
      </c>
    </row>
    <row r="19" spans="1:19" s="15" customFormat="1" ht="33" customHeight="1">
      <c r="A19" s="18"/>
      <c r="B19" s="26"/>
      <c r="C19" s="20" t="s">
        <v>224</v>
      </c>
      <c r="D19" s="21">
        <v>3132</v>
      </c>
      <c r="E19" s="22" t="s">
        <v>109</v>
      </c>
      <c r="F19" s="62" t="s">
        <v>225</v>
      </c>
      <c r="G19" s="190">
        <v>5</v>
      </c>
      <c r="H19" s="190">
        <v>5</v>
      </c>
      <c r="I19" s="190"/>
      <c r="J19" s="190"/>
      <c r="K19" s="202"/>
      <c r="L19" s="190"/>
      <c r="M19" s="202"/>
      <c r="N19" s="190"/>
      <c r="O19" s="190"/>
      <c r="P19" s="202"/>
      <c r="Q19" s="190"/>
      <c r="R19" s="190"/>
      <c r="S19" s="191">
        <f t="shared" si="1"/>
        <v>5</v>
      </c>
    </row>
    <row r="20" spans="1:19" s="15" customFormat="1" ht="33" customHeight="1">
      <c r="A20" s="18"/>
      <c r="B20" s="26"/>
      <c r="C20" s="68" t="s">
        <v>271</v>
      </c>
      <c r="D20" s="86">
        <v>3400</v>
      </c>
      <c r="E20" s="86">
        <v>1090</v>
      </c>
      <c r="F20" s="24" t="s">
        <v>229</v>
      </c>
      <c r="G20" s="190">
        <v>15</v>
      </c>
      <c r="H20" s="190">
        <v>15</v>
      </c>
      <c r="I20" s="190"/>
      <c r="J20" s="190"/>
      <c r="K20" s="202"/>
      <c r="L20" s="190"/>
      <c r="M20" s="202"/>
      <c r="N20" s="190"/>
      <c r="O20" s="190"/>
      <c r="P20" s="202"/>
      <c r="Q20" s="190"/>
      <c r="R20" s="190"/>
      <c r="S20" s="191">
        <f t="shared" si="1"/>
        <v>15</v>
      </c>
    </row>
    <row r="21" spans="1:19" s="15" customFormat="1" ht="33" customHeight="1">
      <c r="A21" s="18"/>
      <c r="B21" s="26"/>
      <c r="C21" s="68" t="s">
        <v>81</v>
      </c>
      <c r="D21" s="70">
        <v>7500</v>
      </c>
      <c r="E21" s="68" t="s">
        <v>82</v>
      </c>
      <c r="F21" s="49" t="s">
        <v>83</v>
      </c>
      <c r="G21" s="190">
        <v>12</v>
      </c>
      <c r="H21" s="190">
        <v>12</v>
      </c>
      <c r="I21" s="190"/>
      <c r="J21" s="190"/>
      <c r="K21" s="202"/>
      <c r="L21" s="190"/>
      <c r="M21" s="202"/>
      <c r="N21" s="190"/>
      <c r="O21" s="190"/>
      <c r="P21" s="202"/>
      <c r="Q21" s="190"/>
      <c r="R21" s="190"/>
      <c r="S21" s="191">
        <f t="shared" si="1"/>
        <v>12</v>
      </c>
    </row>
    <row r="22" spans="1:19" s="15" customFormat="1" ht="33" customHeight="1">
      <c r="A22" s="18"/>
      <c r="B22" s="26"/>
      <c r="C22" s="19" t="s">
        <v>287</v>
      </c>
      <c r="D22" s="321">
        <v>7800</v>
      </c>
      <c r="E22" s="322"/>
      <c r="F22" s="59" t="s">
        <v>288</v>
      </c>
      <c r="G22" s="190">
        <f>G23</f>
        <v>20</v>
      </c>
      <c r="H22" s="190">
        <f>H23</f>
        <v>20</v>
      </c>
      <c r="I22" s="190"/>
      <c r="J22" s="190"/>
      <c r="K22" s="202"/>
      <c r="L22" s="190"/>
      <c r="M22" s="202"/>
      <c r="N22" s="190"/>
      <c r="O22" s="190"/>
      <c r="P22" s="202"/>
      <c r="Q22" s="190"/>
      <c r="R22" s="190"/>
      <c r="S22" s="191">
        <f t="shared" si="1"/>
        <v>20</v>
      </c>
    </row>
    <row r="23" spans="1:19" s="15" customFormat="1" ht="33" customHeight="1">
      <c r="A23" s="18"/>
      <c r="B23" s="26"/>
      <c r="C23" s="20" t="s">
        <v>289</v>
      </c>
      <c r="D23" s="185">
        <v>7810</v>
      </c>
      <c r="E23" s="23" t="s">
        <v>290</v>
      </c>
      <c r="F23" s="24" t="s">
        <v>291</v>
      </c>
      <c r="G23" s="190">
        <v>20</v>
      </c>
      <c r="H23" s="190">
        <v>20</v>
      </c>
      <c r="I23" s="190"/>
      <c r="J23" s="190"/>
      <c r="K23" s="202"/>
      <c r="L23" s="190"/>
      <c r="M23" s="202"/>
      <c r="N23" s="190"/>
      <c r="O23" s="190"/>
      <c r="P23" s="202"/>
      <c r="Q23" s="190"/>
      <c r="R23" s="190"/>
      <c r="S23" s="191">
        <f t="shared" si="1"/>
        <v>20</v>
      </c>
    </row>
    <row r="24" spans="1:19" s="15" customFormat="1" ht="33" customHeight="1">
      <c r="A24" s="18"/>
      <c r="B24" s="26"/>
      <c r="C24" s="20" t="s">
        <v>230</v>
      </c>
      <c r="D24" s="185">
        <v>7830</v>
      </c>
      <c r="E24" s="23" t="s">
        <v>231</v>
      </c>
      <c r="F24" s="24" t="s">
        <v>232</v>
      </c>
      <c r="G24" s="190">
        <v>25</v>
      </c>
      <c r="H24" s="190">
        <v>25</v>
      </c>
      <c r="I24" s="190"/>
      <c r="J24" s="190"/>
      <c r="K24" s="202"/>
      <c r="L24" s="190"/>
      <c r="M24" s="202"/>
      <c r="N24" s="190"/>
      <c r="O24" s="190"/>
      <c r="P24" s="202"/>
      <c r="Q24" s="190"/>
      <c r="R24" s="190"/>
      <c r="S24" s="191">
        <f t="shared" si="1"/>
        <v>25</v>
      </c>
    </row>
    <row r="25" spans="1:19" s="15" customFormat="1" ht="39" customHeight="1">
      <c r="A25" s="18"/>
      <c r="B25" s="26"/>
      <c r="C25" s="71" t="s">
        <v>80</v>
      </c>
      <c r="D25" s="71" t="s">
        <v>40</v>
      </c>
      <c r="E25" s="72" t="s">
        <v>41</v>
      </c>
      <c r="F25" s="73" t="s">
        <v>39</v>
      </c>
      <c r="G25" s="190">
        <f>75+10+25+80</f>
        <v>190</v>
      </c>
      <c r="H25" s="190">
        <f>75+10+25+80</f>
        <v>190</v>
      </c>
      <c r="I25" s="190"/>
      <c r="J25" s="190"/>
      <c r="K25" s="202"/>
      <c r="L25" s="190"/>
      <c r="M25" s="202"/>
      <c r="N25" s="190"/>
      <c r="O25" s="190"/>
      <c r="P25" s="202"/>
      <c r="Q25" s="190"/>
      <c r="R25" s="190"/>
      <c r="S25" s="191">
        <f t="shared" si="1"/>
        <v>190</v>
      </c>
    </row>
    <row r="26" spans="1:19" s="15" customFormat="1" ht="39" customHeight="1" hidden="1">
      <c r="A26" s="18"/>
      <c r="B26" s="26"/>
      <c r="C26" s="20"/>
      <c r="D26" s="185"/>
      <c r="E26" s="23"/>
      <c r="F26" s="24"/>
      <c r="G26" s="190"/>
      <c r="H26" s="190"/>
      <c r="I26" s="190"/>
      <c r="J26" s="190"/>
      <c r="K26" s="202"/>
      <c r="L26" s="190"/>
      <c r="M26" s="202"/>
      <c r="N26" s="190"/>
      <c r="O26" s="190"/>
      <c r="P26" s="202"/>
      <c r="Q26" s="190"/>
      <c r="R26" s="190"/>
      <c r="S26" s="191">
        <f t="shared" si="1"/>
        <v>0</v>
      </c>
    </row>
    <row r="27" spans="1:19" s="15" customFormat="1" ht="18" customHeight="1">
      <c r="A27" s="18"/>
      <c r="B27" s="26"/>
      <c r="C27" s="20"/>
      <c r="D27" s="185"/>
      <c r="E27" s="23"/>
      <c r="F27" s="24" t="s">
        <v>283</v>
      </c>
      <c r="G27" s="190"/>
      <c r="H27" s="190"/>
      <c r="I27" s="190"/>
      <c r="J27" s="190"/>
      <c r="K27" s="202"/>
      <c r="L27" s="190"/>
      <c r="M27" s="202"/>
      <c r="N27" s="190"/>
      <c r="O27" s="190"/>
      <c r="P27" s="202"/>
      <c r="Q27" s="190"/>
      <c r="R27" s="190"/>
      <c r="S27" s="191">
        <f t="shared" si="1"/>
        <v>0</v>
      </c>
    </row>
    <row r="28" spans="1:19" s="15" customFormat="1" ht="39" customHeight="1">
      <c r="A28" s="18"/>
      <c r="B28" s="26"/>
      <c r="C28" s="20"/>
      <c r="D28" s="185"/>
      <c r="E28" s="23"/>
      <c r="F28" s="24" t="s">
        <v>281</v>
      </c>
      <c r="G28" s="190">
        <v>75</v>
      </c>
      <c r="H28" s="190">
        <v>75</v>
      </c>
      <c r="I28" s="190"/>
      <c r="J28" s="190"/>
      <c r="K28" s="202"/>
      <c r="L28" s="190"/>
      <c r="M28" s="202"/>
      <c r="N28" s="190"/>
      <c r="O28" s="190"/>
      <c r="P28" s="202"/>
      <c r="Q28" s="190"/>
      <c r="R28" s="190"/>
      <c r="S28" s="191">
        <f t="shared" si="1"/>
        <v>75</v>
      </c>
    </row>
    <row r="29" spans="1:19" s="15" customFormat="1" ht="39" customHeight="1">
      <c r="A29" s="18"/>
      <c r="B29" s="26"/>
      <c r="C29" s="20"/>
      <c r="D29" s="185"/>
      <c r="E29" s="23"/>
      <c r="F29" s="24" t="s">
        <v>282</v>
      </c>
      <c r="G29" s="190">
        <v>35</v>
      </c>
      <c r="H29" s="190">
        <v>35</v>
      </c>
      <c r="I29" s="190"/>
      <c r="J29" s="190"/>
      <c r="K29" s="202"/>
      <c r="L29" s="190"/>
      <c r="M29" s="202"/>
      <c r="N29" s="190"/>
      <c r="O29" s="190"/>
      <c r="P29" s="202"/>
      <c r="Q29" s="190"/>
      <c r="R29" s="190"/>
      <c r="S29" s="191">
        <f t="shared" si="1"/>
        <v>35</v>
      </c>
    </row>
    <row r="30" spans="1:19" s="15" customFormat="1" ht="42" customHeight="1">
      <c r="A30" s="18"/>
      <c r="B30" s="26"/>
      <c r="C30" s="20"/>
      <c r="D30" s="185"/>
      <c r="E30" s="23"/>
      <c r="F30" s="24" t="s">
        <v>297</v>
      </c>
      <c r="G30" s="190">
        <v>80</v>
      </c>
      <c r="H30" s="190">
        <v>80</v>
      </c>
      <c r="I30" s="190"/>
      <c r="J30" s="190"/>
      <c r="K30" s="202"/>
      <c r="L30" s="190"/>
      <c r="M30" s="202"/>
      <c r="N30" s="190"/>
      <c r="O30" s="190"/>
      <c r="P30" s="202"/>
      <c r="Q30" s="190"/>
      <c r="R30" s="190"/>
      <c r="S30" s="191">
        <f t="shared" si="1"/>
        <v>80</v>
      </c>
    </row>
    <row r="31" spans="1:19" s="15" customFormat="1" ht="36.75" customHeight="1">
      <c r="A31" s="18"/>
      <c r="B31" s="26"/>
      <c r="C31" s="65" t="s">
        <v>48</v>
      </c>
      <c r="D31" s="65"/>
      <c r="E31" s="66"/>
      <c r="F31" s="74" t="s">
        <v>49</v>
      </c>
      <c r="G31" s="188">
        <f>G32</f>
        <v>154</v>
      </c>
      <c r="H31" s="188">
        <f aca="true" t="shared" si="4" ref="H31:R31">H32</f>
        <v>154</v>
      </c>
      <c r="I31" s="188">
        <f t="shared" si="4"/>
        <v>0</v>
      </c>
      <c r="J31" s="188">
        <f t="shared" si="4"/>
        <v>0</v>
      </c>
      <c r="K31" s="188">
        <f t="shared" si="4"/>
        <v>0</v>
      </c>
      <c r="L31" s="188">
        <f t="shared" si="4"/>
        <v>2200.9010200000002</v>
      </c>
      <c r="M31" s="188">
        <f t="shared" si="4"/>
        <v>0</v>
      </c>
      <c r="N31" s="188">
        <f t="shared" si="4"/>
        <v>0</v>
      </c>
      <c r="O31" s="188">
        <f t="shared" si="4"/>
        <v>0</v>
      </c>
      <c r="P31" s="188">
        <f t="shared" si="4"/>
        <v>2200.9010200000002</v>
      </c>
      <c r="Q31" s="188">
        <f t="shared" si="4"/>
        <v>2200.9010200000002</v>
      </c>
      <c r="R31" s="188">
        <f t="shared" si="4"/>
        <v>916.58087</v>
      </c>
      <c r="S31" s="189">
        <f t="shared" si="1"/>
        <v>2354.9010200000002</v>
      </c>
    </row>
    <row r="32" spans="1:19" s="15" customFormat="1" ht="33" customHeight="1">
      <c r="A32" s="18"/>
      <c r="B32" s="26"/>
      <c r="C32" s="68" t="s">
        <v>50</v>
      </c>
      <c r="D32" s="68"/>
      <c r="E32" s="69"/>
      <c r="F32" s="75" t="s">
        <v>51</v>
      </c>
      <c r="G32" s="190">
        <f>G33</f>
        <v>154</v>
      </c>
      <c r="H32" s="190">
        <f aca="true" t="shared" si="5" ref="H32:R32">H33</f>
        <v>154</v>
      </c>
      <c r="I32" s="190">
        <f t="shared" si="5"/>
        <v>0</v>
      </c>
      <c r="J32" s="190">
        <f t="shared" si="5"/>
        <v>0</v>
      </c>
      <c r="K32" s="190">
        <f t="shared" si="5"/>
        <v>0</v>
      </c>
      <c r="L32" s="190">
        <f t="shared" si="5"/>
        <v>2200.9010200000002</v>
      </c>
      <c r="M32" s="190">
        <f t="shared" si="5"/>
        <v>0</v>
      </c>
      <c r="N32" s="190">
        <f t="shared" si="5"/>
        <v>0</v>
      </c>
      <c r="O32" s="190">
        <f t="shared" si="5"/>
        <v>0</v>
      </c>
      <c r="P32" s="190">
        <f t="shared" si="5"/>
        <v>2200.9010200000002</v>
      </c>
      <c r="Q32" s="190">
        <f t="shared" si="5"/>
        <v>2200.9010200000002</v>
      </c>
      <c r="R32" s="190">
        <f t="shared" si="5"/>
        <v>916.58087</v>
      </c>
      <c r="S32" s="191">
        <f t="shared" si="1"/>
        <v>2354.9010200000002</v>
      </c>
    </row>
    <row r="33" spans="1:19" s="15" customFormat="1" ht="15.75">
      <c r="A33" s="7"/>
      <c r="B33" s="27"/>
      <c r="C33" s="68" t="s">
        <v>8</v>
      </c>
      <c r="D33" s="68" t="s">
        <v>9</v>
      </c>
      <c r="E33" s="69"/>
      <c r="F33" s="72" t="s">
        <v>7</v>
      </c>
      <c r="G33" s="191">
        <f aca="true" t="shared" si="6" ref="G33:L33">G34+G39+G40+G42+G43+G44+G45</f>
        <v>154</v>
      </c>
      <c r="H33" s="191">
        <f t="shared" si="6"/>
        <v>154</v>
      </c>
      <c r="I33" s="191">
        <f t="shared" si="6"/>
        <v>0</v>
      </c>
      <c r="J33" s="191">
        <f t="shared" si="6"/>
        <v>0</v>
      </c>
      <c r="K33" s="191">
        <f t="shared" si="6"/>
        <v>0</v>
      </c>
      <c r="L33" s="191">
        <f t="shared" si="6"/>
        <v>2200.9010200000002</v>
      </c>
      <c r="M33" s="191">
        <f aca="true" t="shared" si="7" ref="M33:R33">M34+M40+M45</f>
        <v>0</v>
      </c>
      <c r="N33" s="191">
        <f t="shared" si="7"/>
        <v>0</v>
      </c>
      <c r="O33" s="191">
        <f t="shared" si="7"/>
        <v>0</v>
      </c>
      <c r="P33" s="191">
        <f t="shared" si="7"/>
        <v>2200.9010200000002</v>
      </c>
      <c r="Q33" s="191">
        <f t="shared" si="7"/>
        <v>2200.9010200000002</v>
      </c>
      <c r="R33" s="191">
        <f t="shared" si="7"/>
        <v>916.58087</v>
      </c>
      <c r="S33" s="191">
        <f aca="true" t="shared" si="8" ref="S33:S54">G33+L33</f>
        <v>2354.9010200000002</v>
      </c>
    </row>
    <row r="34" spans="1:19" s="15" customFormat="1" ht="57" customHeight="1">
      <c r="A34" s="7"/>
      <c r="B34" s="27"/>
      <c r="C34" s="68" t="s">
        <v>6</v>
      </c>
      <c r="D34" s="70">
        <v>1020</v>
      </c>
      <c r="E34" s="68" t="s">
        <v>10</v>
      </c>
      <c r="F34" s="49" t="s">
        <v>293</v>
      </c>
      <c r="G34" s="191">
        <f>10+32+20+53</f>
        <v>115</v>
      </c>
      <c r="H34" s="191">
        <f>10+32+20+53</f>
        <v>115</v>
      </c>
      <c r="I34" s="191">
        <v>0</v>
      </c>
      <c r="J34" s="191"/>
      <c r="K34" s="191"/>
      <c r="L34" s="191">
        <f>170+49+8+3+97.28087</f>
        <v>327.28087</v>
      </c>
      <c r="M34" s="191"/>
      <c r="N34" s="191"/>
      <c r="O34" s="191"/>
      <c r="P34" s="191">
        <f>170+49+8+3+97.28087</f>
        <v>327.28087</v>
      </c>
      <c r="Q34" s="191">
        <f>170+49+8+3+97.28087</f>
        <v>327.28087</v>
      </c>
      <c r="R34" s="191">
        <f>170+49+8+3+97.28087</f>
        <v>327.28087</v>
      </c>
      <c r="S34" s="191">
        <f t="shared" si="8"/>
        <v>442.28087</v>
      </c>
    </row>
    <row r="35" spans="1:19" s="15" customFormat="1" ht="15.75" hidden="1">
      <c r="A35" s="7"/>
      <c r="B35" s="27"/>
      <c r="C35" s="68"/>
      <c r="D35" s="70"/>
      <c r="E35" s="68"/>
      <c r="F35" s="49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>
        <f t="shared" si="8"/>
        <v>0</v>
      </c>
    </row>
    <row r="36" spans="1:19" s="15" customFormat="1" ht="31.5">
      <c r="A36" s="7"/>
      <c r="B36" s="27"/>
      <c r="C36" s="68"/>
      <c r="D36" s="70"/>
      <c r="E36" s="68"/>
      <c r="F36" s="203" t="s">
        <v>264</v>
      </c>
      <c r="G36" s="191"/>
      <c r="H36" s="191"/>
      <c r="I36" s="191"/>
      <c r="J36" s="191"/>
      <c r="K36" s="191"/>
      <c r="L36" s="191">
        <v>97.28087</v>
      </c>
      <c r="M36" s="191"/>
      <c r="N36" s="191"/>
      <c r="O36" s="191"/>
      <c r="P36" s="191">
        <v>97.28087</v>
      </c>
      <c r="Q36" s="191">
        <v>97.28087</v>
      </c>
      <c r="R36" s="191">
        <v>97.28087</v>
      </c>
      <c r="S36" s="191">
        <f t="shared" si="8"/>
        <v>97.28087</v>
      </c>
    </row>
    <row r="37" spans="1:19" s="15" customFormat="1" ht="15.75">
      <c r="A37" s="7"/>
      <c r="B37" s="27"/>
      <c r="C37" s="68"/>
      <c r="D37" s="70"/>
      <c r="E37" s="68"/>
      <c r="F37" s="255" t="s">
        <v>119</v>
      </c>
      <c r="G37" s="191">
        <f>32+20</f>
        <v>52</v>
      </c>
      <c r="H37" s="191">
        <f>32+20</f>
        <v>52</v>
      </c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>
        <f t="shared" si="8"/>
        <v>52</v>
      </c>
    </row>
    <row r="38" spans="1:19" s="15" customFormat="1" ht="15.75">
      <c r="A38" s="7"/>
      <c r="B38" s="27"/>
      <c r="C38" s="68"/>
      <c r="D38" s="70"/>
      <c r="E38" s="68"/>
      <c r="F38" s="89" t="s">
        <v>280</v>
      </c>
      <c r="G38" s="191">
        <v>3257.4</v>
      </c>
      <c r="H38" s="191">
        <v>3257.4</v>
      </c>
      <c r="I38" s="191">
        <v>2683.1</v>
      </c>
      <c r="J38" s="191"/>
      <c r="K38" s="191"/>
      <c r="L38" s="191"/>
      <c r="M38" s="191"/>
      <c r="N38" s="191"/>
      <c r="O38" s="191"/>
      <c r="P38" s="191"/>
      <c r="Q38" s="191"/>
      <c r="R38" s="191"/>
      <c r="S38" s="191">
        <f t="shared" si="8"/>
        <v>3257.4</v>
      </c>
    </row>
    <row r="39" spans="1:19" s="15" customFormat="1" ht="63">
      <c r="A39" s="7"/>
      <c r="B39" s="27"/>
      <c r="C39" s="64" t="s">
        <v>239</v>
      </c>
      <c r="D39" s="70">
        <v>1090</v>
      </c>
      <c r="E39" s="64" t="s">
        <v>240</v>
      </c>
      <c r="F39" s="24" t="s">
        <v>261</v>
      </c>
      <c r="G39" s="191">
        <v>30</v>
      </c>
      <c r="H39" s="191">
        <v>30</v>
      </c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>
        <f t="shared" si="8"/>
        <v>30</v>
      </c>
    </row>
    <row r="40" spans="1:19" s="15" customFormat="1" ht="47.25">
      <c r="A40" s="7"/>
      <c r="B40" s="27"/>
      <c r="C40" s="68" t="s">
        <v>222</v>
      </c>
      <c r="D40" s="70">
        <v>1160</v>
      </c>
      <c r="E40" s="68" t="s">
        <v>223</v>
      </c>
      <c r="F40" s="184" t="s">
        <v>221</v>
      </c>
      <c r="G40" s="191"/>
      <c r="H40" s="191"/>
      <c r="I40" s="191"/>
      <c r="J40" s="191"/>
      <c r="K40" s="191"/>
      <c r="L40" s="191">
        <f>16.32015+39.3</f>
        <v>55.620149999999995</v>
      </c>
      <c r="M40" s="191"/>
      <c r="N40" s="191"/>
      <c r="O40" s="191"/>
      <c r="P40" s="191">
        <f>16.32015+39.3</f>
        <v>55.620149999999995</v>
      </c>
      <c r="Q40" s="191">
        <f>16.32015+39.3</f>
        <v>55.620149999999995</v>
      </c>
      <c r="R40" s="191">
        <v>39.3</v>
      </c>
      <c r="S40" s="191">
        <f t="shared" si="8"/>
        <v>55.620149999999995</v>
      </c>
    </row>
    <row r="41" spans="1:19" s="15" customFormat="1" ht="31.5">
      <c r="A41" s="7"/>
      <c r="B41" s="27"/>
      <c r="C41" s="68"/>
      <c r="D41" s="70"/>
      <c r="E41" s="68"/>
      <c r="F41" s="203" t="s">
        <v>264</v>
      </c>
      <c r="G41" s="191"/>
      <c r="H41" s="191"/>
      <c r="I41" s="191"/>
      <c r="J41" s="191"/>
      <c r="K41" s="191"/>
      <c r="L41" s="191">
        <v>16.32015</v>
      </c>
      <c r="M41" s="191"/>
      <c r="N41" s="191"/>
      <c r="O41" s="191"/>
      <c r="P41" s="191">
        <v>16.32015</v>
      </c>
      <c r="Q41" s="191">
        <v>16.32015</v>
      </c>
      <c r="R41" s="191"/>
      <c r="S41" s="191">
        <f t="shared" si="8"/>
        <v>16.32015</v>
      </c>
    </row>
    <row r="42" spans="1:19" s="15" customFormat="1" ht="47.25">
      <c r="A42" s="7"/>
      <c r="B42" s="27"/>
      <c r="C42" s="68" t="s">
        <v>259</v>
      </c>
      <c r="D42" s="70">
        <v>1170</v>
      </c>
      <c r="E42" s="68" t="s">
        <v>241</v>
      </c>
      <c r="F42" s="184" t="s">
        <v>260</v>
      </c>
      <c r="G42" s="191">
        <v>2</v>
      </c>
      <c r="H42" s="191">
        <v>2</v>
      </c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>
        <f t="shared" si="8"/>
        <v>2</v>
      </c>
    </row>
    <row r="43" spans="1:19" s="15" customFormat="1" ht="15.75" hidden="1">
      <c r="A43" s="7"/>
      <c r="B43" s="27"/>
      <c r="C43" s="64"/>
      <c r="D43" s="70"/>
      <c r="E43" s="64"/>
      <c r="F43" s="24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>
        <f t="shared" si="8"/>
        <v>0</v>
      </c>
    </row>
    <row r="44" spans="1:19" s="15" customFormat="1" ht="40.5" customHeight="1">
      <c r="A44" s="7"/>
      <c r="B44" s="27"/>
      <c r="C44" s="77">
        <v>1011200</v>
      </c>
      <c r="D44" s="70">
        <v>1200</v>
      </c>
      <c r="E44" s="64" t="s">
        <v>241</v>
      </c>
      <c r="F44" s="24" t="s">
        <v>242</v>
      </c>
      <c r="G44" s="191">
        <v>7</v>
      </c>
      <c r="H44" s="191">
        <v>7</v>
      </c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>
        <f t="shared" si="8"/>
        <v>7</v>
      </c>
    </row>
    <row r="45" spans="1:19" s="15" customFormat="1" ht="47.25">
      <c r="A45" s="7"/>
      <c r="B45" s="27"/>
      <c r="C45" s="68" t="s">
        <v>244</v>
      </c>
      <c r="D45" s="70">
        <v>1220</v>
      </c>
      <c r="E45" s="68" t="s">
        <v>241</v>
      </c>
      <c r="F45" s="184" t="s">
        <v>243</v>
      </c>
      <c r="G45" s="191"/>
      <c r="H45" s="191"/>
      <c r="I45" s="191"/>
      <c r="J45" s="191"/>
      <c r="K45" s="191"/>
      <c r="L45" s="191">
        <f>550+L46</f>
        <v>1818</v>
      </c>
      <c r="M45" s="191"/>
      <c r="N45" s="191"/>
      <c r="O45" s="191"/>
      <c r="P45" s="191">
        <f>550+P46</f>
        <v>1818</v>
      </c>
      <c r="Q45" s="191">
        <f>550+Q46</f>
        <v>1818</v>
      </c>
      <c r="R45" s="191">
        <f>550+R46</f>
        <v>550</v>
      </c>
      <c r="S45" s="191">
        <f t="shared" si="8"/>
        <v>1818</v>
      </c>
    </row>
    <row r="46" spans="1:19" s="15" customFormat="1" ht="50.25" customHeight="1">
      <c r="A46" s="7"/>
      <c r="B46" s="27"/>
      <c r="C46" s="68"/>
      <c r="D46" s="70"/>
      <c r="E46" s="68"/>
      <c r="F46" s="207" t="s">
        <v>306</v>
      </c>
      <c r="G46" s="191"/>
      <c r="H46" s="191"/>
      <c r="I46" s="191"/>
      <c r="J46" s="191"/>
      <c r="K46" s="191"/>
      <c r="L46" s="191">
        <v>1268</v>
      </c>
      <c r="M46" s="191"/>
      <c r="N46" s="191"/>
      <c r="O46" s="191"/>
      <c r="P46" s="191">
        <v>1268</v>
      </c>
      <c r="Q46" s="191">
        <v>1268</v>
      </c>
      <c r="R46" s="191"/>
      <c r="S46" s="191">
        <f t="shared" si="8"/>
        <v>1268</v>
      </c>
    </row>
    <row r="47" spans="1:19" s="15" customFormat="1" ht="23.25" customHeight="1">
      <c r="A47" s="7"/>
      <c r="B47" s="27"/>
      <c r="C47" s="68"/>
      <c r="D47" s="70"/>
      <c r="E47" s="68"/>
      <c r="F47" s="263" t="s">
        <v>276</v>
      </c>
      <c r="G47" s="191"/>
      <c r="H47" s="191"/>
      <c r="I47" s="191"/>
      <c r="J47" s="191"/>
      <c r="K47" s="191"/>
      <c r="L47" s="191">
        <v>550</v>
      </c>
      <c r="M47" s="191"/>
      <c r="N47" s="191"/>
      <c r="O47" s="191"/>
      <c r="P47" s="191">
        <v>550</v>
      </c>
      <c r="Q47" s="191">
        <v>550</v>
      </c>
      <c r="R47" s="191">
        <v>550</v>
      </c>
      <c r="S47" s="191">
        <f t="shared" si="8"/>
        <v>550</v>
      </c>
    </row>
    <row r="48" spans="1:19" s="15" customFormat="1" ht="50.25" customHeight="1">
      <c r="A48" s="7"/>
      <c r="B48" s="27"/>
      <c r="C48" s="19" t="s">
        <v>266</v>
      </c>
      <c r="D48" s="19"/>
      <c r="E48" s="87"/>
      <c r="F48" s="59" t="s">
        <v>267</v>
      </c>
      <c r="G48" s="189">
        <f aca="true" t="shared" si="9" ref="G48:H50">G49</f>
        <v>16</v>
      </c>
      <c r="H48" s="189">
        <f t="shared" si="9"/>
        <v>16</v>
      </c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>
        <f t="shared" si="8"/>
        <v>16</v>
      </c>
    </row>
    <row r="49" spans="1:19" s="15" customFormat="1" ht="50.25" customHeight="1">
      <c r="A49" s="7"/>
      <c r="B49" s="27"/>
      <c r="C49" s="19" t="s">
        <v>268</v>
      </c>
      <c r="D49" s="19" t="s">
        <v>269</v>
      </c>
      <c r="E49" s="88"/>
      <c r="F49" s="24" t="s">
        <v>270</v>
      </c>
      <c r="G49" s="191">
        <f t="shared" si="9"/>
        <v>16</v>
      </c>
      <c r="H49" s="191">
        <f t="shared" si="9"/>
        <v>16</v>
      </c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>
        <f t="shared" si="8"/>
        <v>16</v>
      </c>
    </row>
    <row r="50" spans="1:19" s="15" customFormat="1" ht="15.75">
      <c r="A50" s="7"/>
      <c r="B50" s="27"/>
      <c r="C50" s="19" t="s">
        <v>113</v>
      </c>
      <c r="D50" s="19" t="s">
        <v>114</v>
      </c>
      <c r="E50" s="87"/>
      <c r="F50" s="59" t="s">
        <v>115</v>
      </c>
      <c r="G50" s="189">
        <f t="shared" si="9"/>
        <v>16</v>
      </c>
      <c r="H50" s="189">
        <f t="shared" si="9"/>
        <v>16</v>
      </c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>
        <f t="shared" si="8"/>
        <v>16</v>
      </c>
    </row>
    <row r="51" spans="1:19" s="15" customFormat="1" ht="31.5">
      <c r="A51" s="7"/>
      <c r="B51" s="27"/>
      <c r="C51" s="20" t="s">
        <v>116</v>
      </c>
      <c r="D51" s="86">
        <v>3202</v>
      </c>
      <c r="E51" s="86">
        <v>1030</v>
      </c>
      <c r="F51" s="24" t="s">
        <v>117</v>
      </c>
      <c r="G51" s="191">
        <v>16</v>
      </c>
      <c r="H51" s="191">
        <v>16</v>
      </c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>
        <f t="shared" si="8"/>
        <v>16</v>
      </c>
    </row>
    <row r="52" spans="1:19" s="15" customFormat="1" ht="15.75">
      <c r="A52" s="7"/>
      <c r="B52" s="27"/>
      <c r="C52" s="68"/>
      <c r="D52" s="70"/>
      <c r="E52" s="68"/>
      <c r="F52" s="208" t="s">
        <v>265</v>
      </c>
      <c r="G52" s="191">
        <v>16</v>
      </c>
      <c r="H52" s="191">
        <v>16</v>
      </c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>
        <f t="shared" si="8"/>
        <v>16</v>
      </c>
    </row>
    <row r="53" spans="1:19" s="15" customFormat="1" ht="15.75">
      <c r="A53" s="7"/>
      <c r="B53" s="27"/>
      <c r="C53" s="65" t="s">
        <v>92</v>
      </c>
      <c r="D53" s="77"/>
      <c r="E53" s="78"/>
      <c r="F53" s="79" t="s">
        <v>93</v>
      </c>
      <c r="G53" s="191">
        <f>G54</f>
        <v>30.27</v>
      </c>
      <c r="H53" s="191">
        <f>H54</f>
        <v>30.27</v>
      </c>
      <c r="I53" s="191">
        <v>18.3</v>
      </c>
      <c r="J53" s="191"/>
      <c r="K53" s="191"/>
      <c r="L53" s="191">
        <f>L54</f>
        <v>680</v>
      </c>
      <c r="M53" s="191">
        <f aca="true" t="shared" si="10" ref="M53:R54">M54</f>
        <v>0</v>
      </c>
      <c r="N53" s="191">
        <f t="shared" si="10"/>
        <v>0</v>
      </c>
      <c r="O53" s="191">
        <f t="shared" si="10"/>
        <v>0</v>
      </c>
      <c r="P53" s="191">
        <f t="shared" si="10"/>
        <v>680</v>
      </c>
      <c r="Q53" s="191">
        <f t="shared" si="10"/>
        <v>680</v>
      </c>
      <c r="R53" s="191">
        <f t="shared" si="10"/>
        <v>680</v>
      </c>
      <c r="S53" s="191">
        <f t="shared" si="8"/>
        <v>710.27</v>
      </c>
    </row>
    <row r="54" spans="1:19" s="15" customFormat="1" ht="15.75">
      <c r="A54" s="7"/>
      <c r="B54" s="27"/>
      <c r="C54" s="68" t="s">
        <v>94</v>
      </c>
      <c r="D54" s="77"/>
      <c r="E54" s="78"/>
      <c r="F54" s="80" t="s">
        <v>95</v>
      </c>
      <c r="G54" s="191">
        <f>G57</f>
        <v>30.27</v>
      </c>
      <c r="H54" s="191">
        <f>H57</f>
        <v>30.27</v>
      </c>
      <c r="I54" s="191">
        <v>18.3</v>
      </c>
      <c r="J54" s="191"/>
      <c r="K54" s="191"/>
      <c r="L54" s="191">
        <f>L55</f>
        <v>680</v>
      </c>
      <c r="M54" s="191">
        <f t="shared" si="10"/>
        <v>0</v>
      </c>
      <c r="N54" s="191">
        <f t="shared" si="10"/>
        <v>0</v>
      </c>
      <c r="O54" s="191">
        <f t="shared" si="10"/>
        <v>0</v>
      </c>
      <c r="P54" s="191">
        <f t="shared" si="10"/>
        <v>680</v>
      </c>
      <c r="Q54" s="191">
        <f t="shared" si="10"/>
        <v>680</v>
      </c>
      <c r="R54" s="191">
        <f t="shared" si="10"/>
        <v>680</v>
      </c>
      <c r="S54" s="191">
        <f t="shared" si="8"/>
        <v>710.27</v>
      </c>
    </row>
    <row r="55" spans="1:19" s="15" customFormat="1" ht="15.75">
      <c r="A55" s="7"/>
      <c r="B55" s="27"/>
      <c r="C55" s="65" t="s">
        <v>89</v>
      </c>
      <c r="D55" s="81">
        <v>5000</v>
      </c>
      <c r="E55" s="78"/>
      <c r="F55" s="82" t="s">
        <v>90</v>
      </c>
      <c r="G55" s="191">
        <f>G56</f>
        <v>30.27</v>
      </c>
      <c r="H55" s="191">
        <f aca="true" t="shared" si="11" ref="H55:R56">H56</f>
        <v>30.27</v>
      </c>
      <c r="I55" s="191">
        <f t="shared" si="11"/>
        <v>18.3</v>
      </c>
      <c r="J55" s="191">
        <f t="shared" si="11"/>
        <v>0</v>
      </c>
      <c r="K55" s="191">
        <f t="shared" si="11"/>
        <v>0</v>
      </c>
      <c r="L55" s="189">
        <f t="shared" si="11"/>
        <v>680</v>
      </c>
      <c r="M55" s="189">
        <f t="shared" si="11"/>
        <v>0</v>
      </c>
      <c r="N55" s="189">
        <f t="shared" si="11"/>
        <v>0</v>
      </c>
      <c r="O55" s="189">
        <f t="shared" si="11"/>
        <v>0</v>
      </c>
      <c r="P55" s="189">
        <f t="shared" si="11"/>
        <v>680</v>
      </c>
      <c r="Q55" s="189">
        <f t="shared" si="11"/>
        <v>680</v>
      </c>
      <c r="R55" s="189">
        <f t="shared" si="11"/>
        <v>680</v>
      </c>
      <c r="S55" s="189">
        <f aca="true" t="shared" si="12" ref="S55:S70">G55+L55</f>
        <v>710.27</v>
      </c>
    </row>
    <row r="56" spans="1:19" s="15" customFormat="1" ht="15.75">
      <c r="A56" s="7"/>
      <c r="B56" s="27"/>
      <c r="C56" s="81">
        <v>5030</v>
      </c>
      <c r="D56" s="81">
        <v>5030</v>
      </c>
      <c r="E56" s="78"/>
      <c r="F56" s="81" t="s">
        <v>86</v>
      </c>
      <c r="G56" s="191">
        <f>G57</f>
        <v>30.27</v>
      </c>
      <c r="H56" s="191">
        <f t="shared" si="11"/>
        <v>30.27</v>
      </c>
      <c r="I56" s="191">
        <f t="shared" si="11"/>
        <v>18.3</v>
      </c>
      <c r="J56" s="191">
        <f t="shared" si="11"/>
        <v>0</v>
      </c>
      <c r="K56" s="191">
        <f t="shared" si="11"/>
        <v>0</v>
      </c>
      <c r="L56" s="191">
        <f t="shared" si="11"/>
        <v>680</v>
      </c>
      <c r="M56" s="191">
        <f t="shared" si="11"/>
        <v>0</v>
      </c>
      <c r="N56" s="191">
        <f t="shared" si="11"/>
        <v>0</v>
      </c>
      <c r="O56" s="191">
        <f t="shared" si="11"/>
        <v>0</v>
      </c>
      <c r="P56" s="191">
        <f t="shared" si="11"/>
        <v>680</v>
      </c>
      <c r="Q56" s="191">
        <f t="shared" si="11"/>
        <v>680</v>
      </c>
      <c r="R56" s="191">
        <f t="shared" si="11"/>
        <v>680</v>
      </c>
      <c r="S56" s="191">
        <f t="shared" si="12"/>
        <v>710.27</v>
      </c>
    </row>
    <row r="57" spans="1:19" s="15" customFormat="1" ht="31.5">
      <c r="A57" s="7"/>
      <c r="B57" s="27"/>
      <c r="C57" s="77">
        <v>1115031</v>
      </c>
      <c r="D57" s="77">
        <v>5031</v>
      </c>
      <c r="E57" s="68" t="s">
        <v>87</v>
      </c>
      <c r="F57" s="77" t="s">
        <v>88</v>
      </c>
      <c r="G57" s="191">
        <v>30.27</v>
      </c>
      <c r="H57" s="191">
        <v>30.27</v>
      </c>
      <c r="I57" s="191">
        <v>18.3</v>
      </c>
      <c r="J57" s="191"/>
      <c r="K57" s="191"/>
      <c r="L57" s="191">
        <v>680</v>
      </c>
      <c r="M57" s="191"/>
      <c r="N57" s="191"/>
      <c r="O57" s="191"/>
      <c r="P57" s="191">
        <v>680</v>
      </c>
      <c r="Q57" s="191">
        <v>680</v>
      </c>
      <c r="R57" s="191">
        <v>680</v>
      </c>
      <c r="S57" s="191">
        <f t="shared" si="12"/>
        <v>710.27</v>
      </c>
    </row>
    <row r="58" spans="1:19" s="15" customFormat="1" ht="15.75">
      <c r="A58" s="7"/>
      <c r="B58" s="27"/>
      <c r="C58" s="77"/>
      <c r="D58" s="77"/>
      <c r="E58" s="68"/>
      <c r="F58" s="89" t="s">
        <v>262</v>
      </c>
      <c r="G58" s="191">
        <v>30.27</v>
      </c>
      <c r="H58" s="191">
        <v>30.27</v>
      </c>
      <c r="I58" s="191">
        <v>18.3</v>
      </c>
      <c r="J58" s="191"/>
      <c r="K58" s="191"/>
      <c r="L58" s="191"/>
      <c r="M58" s="191"/>
      <c r="N58" s="191"/>
      <c r="O58" s="191"/>
      <c r="P58" s="191"/>
      <c r="Q58" s="191"/>
      <c r="R58" s="191"/>
      <c r="S58" s="191">
        <f t="shared" si="12"/>
        <v>30.27</v>
      </c>
    </row>
    <row r="59" spans="1:19" s="15" customFormat="1" ht="15.75">
      <c r="A59" s="7"/>
      <c r="B59" s="27"/>
      <c r="C59" s="19" t="s">
        <v>97</v>
      </c>
      <c r="D59" s="19"/>
      <c r="E59" s="84"/>
      <c r="F59" s="59" t="s">
        <v>98</v>
      </c>
      <c r="G59" s="191">
        <f>G60</f>
        <v>3</v>
      </c>
      <c r="H59" s="191">
        <f aca="true" t="shared" si="13" ref="H59:Q59">H60</f>
        <v>3</v>
      </c>
      <c r="I59" s="191"/>
      <c r="J59" s="191">
        <f t="shared" si="13"/>
        <v>0</v>
      </c>
      <c r="K59" s="191">
        <f t="shared" si="13"/>
        <v>0</v>
      </c>
      <c r="L59" s="191">
        <f t="shared" si="13"/>
        <v>0</v>
      </c>
      <c r="M59" s="191">
        <f t="shared" si="13"/>
        <v>0</v>
      </c>
      <c r="N59" s="191">
        <f t="shared" si="13"/>
        <v>0</v>
      </c>
      <c r="O59" s="191">
        <f t="shared" si="13"/>
        <v>0</v>
      </c>
      <c r="P59" s="191">
        <f t="shared" si="13"/>
        <v>0</v>
      </c>
      <c r="Q59" s="191">
        <f t="shared" si="13"/>
        <v>0</v>
      </c>
      <c r="R59" s="191"/>
      <c r="S59" s="191">
        <f t="shared" si="12"/>
        <v>3</v>
      </c>
    </row>
    <row r="60" spans="1:19" s="15" customFormat="1" ht="15.75">
      <c r="A60" s="7"/>
      <c r="B60" s="27"/>
      <c r="C60" s="20" t="s">
        <v>99</v>
      </c>
      <c r="D60" s="20"/>
      <c r="E60" s="85"/>
      <c r="F60" s="24" t="s">
        <v>100</v>
      </c>
      <c r="G60" s="191">
        <f>G61</f>
        <v>3</v>
      </c>
      <c r="H60" s="191">
        <f aca="true" t="shared" si="14" ref="H60:Q60">H61</f>
        <v>3</v>
      </c>
      <c r="I60" s="191">
        <f t="shared" si="14"/>
        <v>0</v>
      </c>
      <c r="J60" s="191">
        <f t="shared" si="14"/>
        <v>0</v>
      </c>
      <c r="K60" s="191">
        <f t="shared" si="14"/>
        <v>0</v>
      </c>
      <c r="L60" s="191">
        <f t="shared" si="14"/>
        <v>0</v>
      </c>
      <c r="M60" s="191">
        <f t="shared" si="14"/>
        <v>0</v>
      </c>
      <c r="N60" s="191">
        <f t="shared" si="14"/>
        <v>0</v>
      </c>
      <c r="O60" s="191">
        <f t="shared" si="14"/>
        <v>0</v>
      </c>
      <c r="P60" s="191">
        <f t="shared" si="14"/>
        <v>0</v>
      </c>
      <c r="Q60" s="191">
        <f t="shared" si="14"/>
        <v>0</v>
      </c>
      <c r="R60" s="191"/>
      <c r="S60" s="191">
        <f t="shared" si="12"/>
        <v>3</v>
      </c>
    </row>
    <row r="61" spans="1:19" s="15" customFormat="1" ht="15.75">
      <c r="A61" s="7"/>
      <c r="B61" s="27"/>
      <c r="C61" s="20" t="s">
        <v>101</v>
      </c>
      <c r="D61" s="20" t="s">
        <v>102</v>
      </c>
      <c r="E61" s="85"/>
      <c r="F61" s="24" t="s">
        <v>103</v>
      </c>
      <c r="G61" s="191">
        <f>G62</f>
        <v>3</v>
      </c>
      <c r="H61" s="191">
        <f aca="true" t="shared" si="15" ref="H61:Q61">H62</f>
        <v>3</v>
      </c>
      <c r="I61" s="191">
        <f t="shared" si="15"/>
        <v>0</v>
      </c>
      <c r="J61" s="191">
        <f t="shared" si="15"/>
        <v>0</v>
      </c>
      <c r="K61" s="191">
        <f t="shared" si="15"/>
        <v>0</v>
      </c>
      <c r="L61" s="191">
        <f t="shared" si="15"/>
        <v>0</v>
      </c>
      <c r="M61" s="191">
        <f t="shared" si="15"/>
        <v>0</v>
      </c>
      <c r="N61" s="191">
        <f t="shared" si="15"/>
        <v>0</v>
      </c>
      <c r="O61" s="191">
        <f t="shared" si="15"/>
        <v>0</v>
      </c>
      <c r="P61" s="191">
        <f t="shared" si="15"/>
        <v>0</v>
      </c>
      <c r="Q61" s="191">
        <f t="shared" si="15"/>
        <v>0</v>
      </c>
      <c r="R61" s="191"/>
      <c r="S61" s="191">
        <f t="shared" si="12"/>
        <v>3</v>
      </c>
    </row>
    <row r="62" spans="1:19" s="15" customFormat="1" ht="15.75">
      <c r="A62" s="7"/>
      <c r="B62" s="27"/>
      <c r="C62" s="21">
        <v>2414070</v>
      </c>
      <c r="D62" s="86">
        <v>4070</v>
      </c>
      <c r="E62" s="20" t="s">
        <v>111</v>
      </c>
      <c r="F62" s="24" t="s">
        <v>112</v>
      </c>
      <c r="G62" s="191">
        <v>3</v>
      </c>
      <c r="H62" s="191">
        <v>3</v>
      </c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>
        <f t="shared" si="12"/>
        <v>3</v>
      </c>
    </row>
    <row r="63" spans="1:19" s="15" customFormat="1" ht="15.75">
      <c r="A63" s="7"/>
      <c r="B63" s="27"/>
      <c r="C63" s="60">
        <v>7500000</v>
      </c>
      <c r="D63" s="21"/>
      <c r="E63" s="22"/>
      <c r="F63" s="51" t="s">
        <v>233</v>
      </c>
      <c r="G63" s="189">
        <f aca="true" t="shared" si="16" ref="G63:H65">G64</f>
        <v>30</v>
      </c>
      <c r="H63" s="189">
        <f t="shared" si="16"/>
        <v>30</v>
      </c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>
        <f t="shared" si="12"/>
        <v>30</v>
      </c>
    </row>
    <row r="64" spans="1:19" s="15" customFormat="1" ht="15.75">
      <c r="A64" s="7"/>
      <c r="B64" s="27"/>
      <c r="C64" s="21">
        <v>7510000</v>
      </c>
      <c r="D64" s="21"/>
      <c r="E64" s="22"/>
      <c r="F64" s="186" t="s">
        <v>234</v>
      </c>
      <c r="G64" s="191">
        <f t="shared" si="16"/>
        <v>30</v>
      </c>
      <c r="H64" s="191">
        <f t="shared" si="16"/>
        <v>30</v>
      </c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>
        <f t="shared" si="12"/>
        <v>30</v>
      </c>
    </row>
    <row r="65" spans="1:19" s="15" customFormat="1" ht="15.75">
      <c r="A65" s="7"/>
      <c r="B65" s="27"/>
      <c r="C65" s="60">
        <v>7518000</v>
      </c>
      <c r="D65" s="60">
        <v>8000</v>
      </c>
      <c r="E65" s="22"/>
      <c r="F65" s="51" t="s">
        <v>235</v>
      </c>
      <c r="G65" s="191">
        <f t="shared" si="16"/>
        <v>30</v>
      </c>
      <c r="H65" s="191">
        <f t="shared" si="16"/>
        <v>30</v>
      </c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>
        <f t="shared" si="12"/>
        <v>30</v>
      </c>
    </row>
    <row r="66" spans="1:19" s="15" customFormat="1" ht="15.75">
      <c r="A66" s="7"/>
      <c r="B66" s="27"/>
      <c r="C66" s="21">
        <v>7518700</v>
      </c>
      <c r="D66" s="21">
        <v>8700</v>
      </c>
      <c r="E66" s="22" t="s">
        <v>41</v>
      </c>
      <c r="F66" s="187" t="s">
        <v>236</v>
      </c>
      <c r="G66" s="191">
        <v>30</v>
      </c>
      <c r="H66" s="191">
        <v>30</v>
      </c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>
        <f t="shared" si="12"/>
        <v>30</v>
      </c>
    </row>
    <row r="67" spans="1:19" s="15" customFormat="1" ht="47.25">
      <c r="A67" s="7"/>
      <c r="B67" s="27"/>
      <c r="C67" s="60">
        <v>7600000</v>
      </c>
      <c r="D67" s="60"/>
      <c r="E67" s="276"/>
      <c r="F67" s="29" t="s">
        <v>284</v>
      </c>
      <c r="G67" s="191">
        <f>G68</f>
        <v>-20</v>
      </c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>
        <f t="shared" si="12"/>
        <v>-20</v>
      </c>
    </row>
    <row r="68" spans="1:19" s="15" customFormat="1" ht="47.25">
      <c r="A68" s="7"/>
      <c r="B68" s="27"/>
      <c r="C68" s="21">
        <v>7610000</v>
      </c>
      <c r="D68" s="21"/>
      <c r="E68" s="22"/>
      <c r="F68" s="183" t="s">
        <v>284</v>
      </c>
      <c r="G68" s="191">
        <f>G69</f>
        <v>-20</v>
      </c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>
        <f t="shared" si="12"/>
        <v>-20</v>
      </c>
    </row>
    <row r="69" spans="1:19" s="15" customFormat="1" ht="15.75">
      <c r="A69" s="7"/>
      <c r="B69" s="27"/>
      <c r="C69" s="277">
        <v>7618000</v>
      </c>
      <c r="D69" s="60">
        <v>8000</v>
      </c>
      <c r="E69" s="22"/>
      <c r="F69" s="51" t="s">
        <v>235</v>
      </c>
      <c r="G69" s="191">
        <f>G70</f>
        <v>-20</v>
      </c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>
        <f t="shared" si="12"/>
        <v>-20</v>
      </c>
    </row>
    <row r="70" spans="1:19" s="15" customFormat="1" ht="15.75">
      <c r="A70" s="7"/>
      <c r="B70" s="27"/>
      <c r="C70" s="278">
        <v>7618010</v>
      </c>
      <c r="D70" s="278">
        <v>8010</v>
      </c>
      <c r="E70" s="279" t="s">
        <v>285</v>
      </c>
      <c r="F70" s="280" t="s">
        <v>286</v>
      </c>
      <c r="G70" s="191">
        <v>-20</v>
      </c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>
        <f t="shared" si="12"/>
        <v>-20</v>
      </c>
    </row>
    <row r="71" spans="1:19" s="15" customFormat="1" ht="18.75">
      <c r="A71" s="7"/>
      <c r="B71" s="27"/>
      <c r="C71" s="21"/>
      <c r="D71" s="21"/>
      <c r="E71" s="22"/>
      <c r="F71" s="30" t="s">
        <v>25</v>
      </c>
      <c r="G71" s="189">
        <f>G9+G31+G48+G53+G59+G63+G67</f>
        <v>560.27</v>
      </c>
      <c r="H71" s="189">
        <f aca="true" t="shared" si="17" ref="H71:R71">H9+H31+H48+H53+H59+H63+H67</f>
        <v>580.27</v>
      </c>
      <c r="I71" s="189">
        <f t="shared" si="17"/>
        <v>43.3</v>
      </c>
      <c r="J71" s="189">
        <f t="shared" si="17"/>
        <v>0</v>
      </c>
      <c r="K71" s="189">
        <f t="shared" si="17"/>
        <v>0</v>
      </c>
      <c r="L71" s="189">
        <f t="shared" si="17"/>
        <v>2895.9010200000002</v>
      </c>
      <c r="M71" s="189">
        <f t="shared" si="17"/>
        <v>0</v>
      </c>
      <c r="N71" s="189">
        <f t="shared" si="17"/>
        <v>0</v>
      </c>
      <c r="O71" s="189">
        <f t="shared" si="17"/>
        <v>0</v>
      </c>
      <c r="P71" s="189">
        <f t="shared" si="17"/>
        <v>2895.9010200000002</v>
      </c>
      <c r="Q71" s="189">
        <f t="shared" si="17"/>
        <v>2895.9010200000002</v>
      </c>
      <c r="R71" s="189">
        <f t="shared" si="17"/>
        <v>1611.58087</v>
      </c>
      <c r="S71" s="189">
        <f>G71+L71</f>
        <v>3456.17102</v>
      </c>
    </row>
    <row r="72" spans="1:19" s="15" customFormat="1" ht="15.75">
      <c r="A72" s="7"/>
      <c r="B72" s="7"/>
      <c r="C72" s="7"/>
      <c r="D72" s="7"/>
      <c r="E72" s="7"/>
      <c r="F72" s="7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s="15" customFormat="1" ht="23.25" customHeight="1" hidden="1">
      <c r="A73" s="7"/>
      <c r="B73" s="7"/>
      <c r="C73" s="357" t="s">
        <v>11</v>
      </c>
      <c r="D73" s="357"/>
      <c r="E73" s="357"/>
      <c r="F73" s="357"/>
      <c r="G73" s="357"/>
      <c r="H73" s="357"/>
      <c r="I73" s="357"/>
      <c r="J73" s="357"/>
      <c r="K73" s="357"/>
      <c r="L73" s="357"/>
      <c r="M73" s="357"/>
      <c r="N73" s="357"/>
      <c r="O73" s="357"/>
      <c r="P73" s="357"/>
      <c r="Q73" s="357"/>
      <c r="R73" s="357"/>
      <c r="S73" s="357"/>
    </row>
    <row r="74" spans="1:19" s="15" customFormat="1" ht="23.25" customHeight="1" hidden="1">
      <c r="A74" s="7"/>
      <c r="B74" s="7"/>
      <c r="C74" s="357" t="s">
        <v>5</v>
      </c>
      <c r="D74" s="357"/>
      <c r="E74" s="357"/>
      <c r="F74" s="357"/>
      <c r="G74" s="357"/>
      <c r="H74" s="357"/>
      <c r="I74" s="357"/>
      <c r="J74" s="357"/>
      <c r="K74" s="357"/>
      <c r="L74" s="357"/>
      <c r="M74" s="357"/>
      <c r="N74" s="357"/>
      <c r="O74" s="357"/>
      <c r="P74" s="357"/>
      <c r="Q74" s="357"/>
      <c r="R74" s="357"/>
      <c r="S74" s="357"/>
    </row>
    <row r="75" spans="1:19" s="15" customFormat="1" ht="29.25" customHeight="1" hidden="1">
      <c r="A75" s="7"/>
      <c r="B75" s="7"/>
      <c r="C75" s="357" t="s">
        <v>12</v>
      </c>
      <c r="D75" s="357"/>
      <c r="E75" s="357"/>
      <c r="F75" s="357"/>
      <c r="G75" s="357"/>
      <c r="H75" s="357"/>
      <c r="I75" s="357"/>
      <c r="J75" s="357"/>
      <c r="K75" s="357"/>
      <c r="L75" s="357"/>
      <c r="M75" s="357"/>
      <c r="N75" s="357"/>
      <c r="O75" s="357"/>
      <c r="P75" s="357"/>
      <c r="Q75" s="357"/>
      <c r="R75" s="357"/>
      <c r="S75" s="357"/>
    </row>
    <row r="76" spans="1:19" s="15" customFormat="1" ht="27.75" customHeight="1" hidden="1">
      <c r="A76" s="7"/>
      <c r="B76" s="7"/>
      <c r="C76" s="357" t="s">
        <v>13</v>
      </c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7"/>
      <c r="Q76" s="357"/>
      <c r="R76" s="357"/>
      <c r="S76" s="357"/>
    </row>
  </sheetData>
  <sheetProtection/>
  <mergeCells count="28">
    <mergeCell ref="C3:S3"/>
    <mergeCell ref="I6:J6"/>
    <mergeCell ref="S5:S8"/>
    <mergeCell ref="C76:S76"/>
    <mergeCell ref="I7:I8"/>
    <mergeCell ref="J7:J8"/>
    <mergeCell ref="D5:D8"/>
    <mergeCell ref="L6:L8"/>
    <mergeCell ref="C74:S74"/>
    <mergeCell ref="C75:S75"/>
    <mergeCell ref="C1:S1"/>
    <mergeCell ref="N6:O6"/>
    <mergeCell ref="G5:K5"/>
    <mergeCell ref="K6:K8"/>
    <mergeCell ref="O2:S2"/>
    <mergeCell ref="N7:N8"/>
    <mergeCell ref="E5:E8"/>
    <mergeCell ref="F5:F8"/>
    <mergeCell ref="G6:G8"/>
    <mergeCell ref="L5:Q5"/>
    <mergeCell ref="C73:S73"/>
    <mergeCell ref="O7:O8"/>
    <mergeCell ref="P6:P8"/>
    <mergeCell ref="Q7:Q8"/>
    <mergeCell ref="H6:H8"/>
    <mergeCell ref="M6:M8"/>
    <mergeCell ref="C5:C8"/>
    <mergeCell ref="R6:R8"/>
  </mergeCells>
  <printOptions horizontalCentered="1"/>
  <pageMargins left="0.15" right="0.14" top="0.16" bottom="0.13" header="0.13" footer="0.13"/>
  <pageSetup fitToHeight="0" fitToWidth="1" horizontalDpi="300" verticalDpi="300" orientation="landscape" paperSize="9" scale="48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"/>
  <sheetViews>
    <sheetView workbookViewId="0" topLeftCell="D25">
      <selection activeCell="S5" sqref="S5"/>
    </sheetView>
  </sheetViews>
  <sheetFormatPr defaultColWidth="9.16015625" defaultRowHeight="12.75"/>
  <cols>
    <col min="1" max="1" width="0.328125" style="137" hidden="1" customWidth="1"/>
    <col min="2" max="2" width="4.33203125" style="137" hidden="1" customWidth="1"/>
    <col min="3" max="3" width="12.5" style="137" hidden="1" customWidth="1"/>
    <col min="4" max="4" width="8.33203125" style="137" customWidth="1"/>
    <col min="5" max="5" width="47.33203125" style="137" customWidth="1"/>
    <col min="6" max="6" width="12.83203125" style="137" hidden="1" customWidth="1"/>
    <col min="7" max="7" width="8.33203125" style="137" hidden="1" customWidth="1"/>
    <col min="8" max="10" width="18.16015625" style="137" customWidth="1"/>
    <col min="11" max="13" width="20.83203125" style="137" customWidth="1"/>
    <col min="14" max="14" width="22.5" style="137" customWidth="1"/>
    <col min="15" max="15" width="22.5" style="137" hidden="1" customWidth="1"/>
    <col min="16" max="20" width="24.66015625" style="137" customWidth="1"/>
    <col min="21" max="21" width="21" style="137" customWidth="1"/>
    <col min="22" max="22" width="27" style="137" customWidth="1"/>
    <col min="23" max="23" width="21.16015625" style="137" customWidth="1"/>
    <col min="24" max="16384" width="9.16015625" style="137" customWidth="1"/>
  </cols>
  <sheetData>
    <row r="1" spans="4:5" ht="2.25" customHeight="1">
      <c r="D1" s="138"/>
      <c r="E1" s="138"/>
    </row>
    <row r="2" ht="9" customHeight="1" hidden="1"/>
    <row r="3" spans="5:20" ht="27.75" customHeight="1" hidden="1"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</row>
    <row r="4" spans="5:21" ht="83.25" customHeight="1">
      <c r="E4" s="139"/>
      <c r="F4" s="139"/>
      <c r="G4" s="139"/>
      <c r="H4" s="139"/>
      <c r="I4" s="139"/>
      <c r="J4" s="139"/>
      <c r="K4" s="139"/>
      <c r="L4" s="139"/>
      <c r="M4" s="139"/>
      <c r="N4" s="139"/>
      <c r="P4" s="198"/>
      <c r="Q4" s="198"/>
      <c r="R4" s="198"/>
      <c r="S4" s="340" t="s">
        <v>304</v>
      </c>
      <c r="T4" s="340"/>
      <c r="U4" s="340"/>
    </row>
    <row r="5" spans="5:20" ht="27.75" customHeight="1"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</row>
    <row r="6" spans="5:20" ht="23.25" customHeight="1"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</row>
    <row r="7" spans="1:21" ht="132" customHeight="1">
      <c r="A7" s="140"/>
      <c r="B7" s="140"/>
      <c r="C7" s="140"/>
      <c r="D7" s="365" t="s">
        <v>296</v>
      </c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</row>
    <row r="8" spans="1:4" ht="17.25" customHeight="1">
      <c r="A8" s="140"/>
      <c r="B8" s="140"/>
      <c r="C8" s="140"/>
      <c r="D8" s="140"/>
    </row>
    <row r="9" spans="1:22" s="145" customFormat="1" ht="0.75" customHeight="1">
      <c r="A9" s="141" t="s">
        <v>176</v>
      </c>
      <c r="B9" s="142" t="s">
        <v>177</v>
      </c>
      <c r="C9" s="143">
        <v>0</v>
      </c>
      <c r="D9" s="378" t="s">
        <v>178</v>
      </c>
      <c r="E9" s="380" t="s">
        <v>179</v>
      </c>
      <c r="F9" s="364" t="s">
        <v>180</v>
      </c>
      <c r="G9" s="313"/>
      <c r="H9" s="364" t="s">
        <v>181</v>
      </c>
      <c r="I9" s="144"/>
      <c r="J9" s="144"/>
      <c r="K9" s="144"/>
      <c r="L9" s="144"/>
      <c r="M9" s="144"/>
      <c r="N9" s="144"/>
      <c r="O9" s="144"/>
      <c r="P9" s="197"/>
      <c r="Q9" s="197"/>
      <c r="R9" s="197"/>
      <c r="S9" s="197"/>
      <c r="T9" s="197"/>
      <c r="U9" s="314"/>
      <c r="V9" s="314"/>
    </row>
    <row r="10" spans="1:23" s="145" customFormat="1" ht="46.5" customHeight="1">
      <c r="A10" s="141" t="s">
        <v>182</v>
      </c>
      <c r="B10" s="142" t="s">
        <v>177</v>
      </c>
      <c r="C10" s="143">
        <v>0</v>
      </c>
      <c r="D10" s="378"/>
      <c r="E10" s="380"/>
      <c r="F10" s="364"/>
      <c r="G10" s="313"/>
      <c r="H10" s="364"/>
      <c r="I10" s="366" t="s">
        <v>254</v>
      </c>
      <c r="J10" s="372"/>
      <c r="K10" s="372"/>
      <c r="L10" s="372"/>
      <c r="M10" s="367"/>
      <c r="N10" s="366" t="s">
        <v>255</v>
      </c>
      <c r="O10" s="372"/>
      <c r="P10" s="372"/>
      <c r="Q10" s="367"/>
      <c r="R10" s="366" t="s">
        <v>250</v>
      </c>
      <c r="S10" s="372"/>
      <c r="T10" s="367"/>
      <c r="U10" s="375" t="s">
        <v>246</v>
      </c>
      <c r="V10" s="387" t="s">
        <v>278</v>
      </c>
      <c r="W10" s="384" t="s">
        <v>279</v>
      </c>
    </row>
    <row r="11" spans="1:23" s="145" customFormat="1" ht="44.25" customHeight="1">
      <c r="A11" s="141"/>
      <c r="B11" s="142"/>
      <c r="C11" s="143"/>
      <c r="D11" s="379"/>
      <c r="E11" s="381"/>
      <c r="F11" s="364"/>
      <c r="G11" s="313"/>
      <c r="H11" s="364"/>
      <c r="I11" s="368"/>
      <c r="J11" s="373"/>
      <c r="K11" s="373"/>
      <c r="L11" s="373"/>
      <c r="M11" s="369"/>
      <c r="N11" s="368"/>
      <c r="O11" s="373"/>
      <c r="P11" s="373"/>
      <c r="Q11" s="369"/>
      <c r="R11" s="368"/>
      <c r="S11" s="373"/>
      <c r="T11" s="369"/>
      <c r="U11" s="375"/>
      <c r="V11" s="387"/>
      <c r="W11" s="385"/>
    </row>
    <row r="12" spans="1:23" s="145" customFormat="1" ht="51.75" customHeight="1">
      <c r="A12" s="141"/>
      <c r="B12" s="142"/>
      <c r="C12" s="143"/>
      <c r="D12" s="379"/>
      <c r="E12" s="381"/>
      <c r="F12" s="364"/>
      <c r="G12" s="313"/>
      <c r="H12" s="364"/>
      <c r="I12" s="366" t="s">
        <v>257</v>
      </c>
      <c r="J12" s="372"/>
      <c r="K12" s="372"/>
      <c r="L12" s="372"/>
      <c r="M12" s="367"/>
      <c r="N12" s="364" t="s">
        <v>183</v>
      </c>
      <c r="O12" s="364"/>
      <c r="P12" s="370" t="s">
        <v>253</v>
      </c>
      <c r="Q12" s="370" t="s">
        <v>17</v>
      </c>
      <c r="R12" s="366" t="s">
        <v>251</v>
      </c>
      <c r="S12" s="367"/>
      <c r="T12" s="370" t="s">
        <v>17</v>
      </c>
      <c r="U12" s="375"/>
      <c r="V12" s="383" t="s">
        <v>277</v>
      </c>
      <c r="W12" s="385"/>
    </row>
    <row r="13" spans="1:23" s="145" customFormat="1" ht="35.25" customHeight="1">
      <c r="A13" s="141"/>
      <c r="B13" s="142"/>
      <c r="C13" s="143"/>
      <c r="D13" s="379"/>
      <c r="E13" s="381"/>
      <c r="F13" s="364"/>
      <c r="G13" s="313"/>
      <c r="H13" s="364"/>
      <c r="I13" s="368"/>
      <c r="J13" s="373"/>
      <c r="K13" s="373"/>
      <c r="L13" s="373"/>
      <c r="M13" s="369"/>
      <c r="N13" s="364"/>
      <c r="O13" s="364"/>
      <c r="P13" s="371"/>
      <c r="Q13" s="374"/>
      <c r="R13" s="368"/>
      <c r="S13" s="369"/>
      <c r="T13" s="374"/>
      <c r="U13" s="375"/>
      <c r="V13" s="383"/>
      <c r="W13" s="385"/>
    </row>
    <row r="14" spans="1:23" s="145" customFormat="1" ht="88.5" customHeight="1">
      <c r="A14" s="141"/>
      <c r="B14" s="142"/>
      <c r="C14" s="143"/>
      <c r="D14" s="379"/>
      <c r="E14" s="381"/>
      <c r="F14" s="364"/>
      <c r="G14" s="313"/>
      <c r="H14" s="364"/>
      <c r="I14" s="376" t="s">
        <v>185</v>
      </c>
      <c r="J14" s="376" t="s">
        <v>245</v>
      </c>
      <c r="K14" s="376" t="s">
        <v>184</v>
      </c>
      <c r="L14" s="382" t="s">
        <v>258</v>
      </c>
      <c r="M14" s="364" t="s">
        <v>17</v>
      </c>
      <c r="N14" s="376" t="s">
        <v>185</v>
      </c>
      <c r="O14" s="364"/>
      <c r="P14" s="376" t="s">
        <v>184</v>
      </c>
      <c r="Q14" s="374"/>
      <c r="R14" s="376" t="s">
        <v>185</v>
      </c>
      <c r="S14" s="376" t="s">
        <v>252</v>
      </c>
      <c r="T14" s="374"/>
      <c r="U14" s="375"/>
      <c r="V14" s="383"/>
      <c r="W14" s="385"/>
    </row>
    <row r="15" spans="1:23" s="145" customFormat="1" ht="30.75" customHeight="1">
      <c r="A15" s="141" t="s">
        <v>186</v>
      </c>
      <c r="B15" s="142" t="s">
        <v>177</v>
      </c>
      <c r="C15" s="143">
        <v>0</v>
      </c>
      <c r="D15" s="379"/>
      <c r="E15" s="381"/>
      <c r="F15" s="364"/>
      <c r="G15" s="315" t="s">
        <v>187</v>
      </c>
      <c r="H15" s="364"/>
      <c r="I15" s="377"/>
      <c r="J15" s="377"/>
      <c r="K15" s="377"/>
      <c r="L15" s="382"/>
      <c r="M15" s="364"/>
      <c r="N15" s="377"/>
      <c r="O15" s="364"/>
      <c r="P15" s="377"/>
      <c r="Q15" s="371"/>
      <c r="R15" s="377"/>
      <c r="S15" s="377"/>
      <c r="T15" s="371"/>
      <c r="U15" s="375"/>
      <c r="V15" s="383"/>
      <c r="W15" s="386"/>
    </row>
    <row r="16" spans="1:23" s="145" customFormat="1" ht="29.25" customHeight="1">
      <c r="A16" s="141"/>
      <c r="B16" s="142"/>
      <c r="C16" s="143"/>
      <c r="D16" s="146"/>
      <c r="E16" s="147" t="s">
        <v>188</v>
      </c>
      <c r="F16" s="148"/>
      <c r="G16" s="148"/>
      <c r="H16" s="199"/>
      <c r="I16" s="199"/>
      <c r="J16" s="199"/>
      <c r="K16" s="199"/>
      <c r="L16" s="199"/>
      <c r="M16" s="199">
        <f>I16+J16+K16+L16</f>
        <v>0</v>
      </c>
      <c r="N16" s="199"/>
      <c r="O16" s="199"/>
      <c r="P16" s="199"/>
      <c r="Q16" s="199">
        <f>N16+O16+P16</f>
        <v>0</v>
      </c>
      <c r="R16" s="199"/>
      <c r="S16" s="199"/>
      <c r="T16" s="199">
        <f>R16+S16</f>
        <v>0</v>
      </c>
      <c r="U16" s="200">
        <f>M16+Q16+T16</f>
        <v>0</v>
      </c>
      <c r="V16" s="264"/>
      <c r="W16" s="264"/>
    </row>
    <row r="17" spans="1:23" s="145" customFormat="1" ht="29.25" customHeight="1">
      <c r="A17" s="141"/>
      <c r="B17" s="142"/>
      <c r="C17" s="143"/>
      <c r="D17" s="146"/>
      <c r="E17" s="147" t="s">
        <v>189</v>
      </c>
      <c r="F17" s="148"/>
      <c r="G17" s="148"/>
      <c r="H17" s="150"/>
      <c r="I17" s="150"/>
      <c r="J17" s="150"/>
      <c r="K17" s="150"/>
      <c r="L17" s="150"/>
      <c r="M17" s="199">
        <f aca="true" t="shared" si="0" ref="M17:M39">I17+J17+K17+L17</f>
        <v>0</v>
      </c>
      <c r="N17" s="150"/>
      <c r="O17" s="150"/>
      <c r="P17" s="199"/>
      <c r="Q17" s="199">
        <f aca="true" t="shared" si="1" ref="Q17:Q39">N17+O17+P17</f>
        <v>0</v>
      </c>
      <c r="R17" s="199"/>
      <c r="S17" s="199"/>
      <c r="T17" s="199">
        <f aca="true" t="shared" si="2" ref="T17:T39">R17+S17</f>
        <v>0</v>
      </c>
      <c r="U17" s="200">
        <f aca="true" t="shared" si="3" ref="U17:U39">M17+Q17+T17</f>
        <v>0</v>
      </c>
      <c r="V17" s="264"/>
      <c r="W17" s="264"/>
    </row>
    <row r="18" spans="1:23" s="145" customFormat="1" ht="29.25" customHeight="1">
      <c r="A18" s="141"/>
      <c r="B18" s="142"/>
      <c r="C18" s="143"/>
      <c r="D18" s="146"/>
      <c r="E18" s="147" t="s">
        <v>190</v>
      </c>
      <c r="F18" s="149"/>
      <c r="G18" s="148"/>
      <c r="H18" s="150">
        <v>30</v>
      </c>
      <c r="I18" s="150"/>
      <c r="J18" s="150"/>
      <c r="K18" s="150"/>
      <c r="L18" s="150"/>
      <c r="M18" s="199">
        <f t="shared" si="0"/>
        <v>0</v>
      </c>
      <c r="N18" s="150"/>
      <c r="O18" s="150"/>
      <c r="P18" s="199"/>
      <c r="Q18" s="199">
        <f t="shared" si="1"/>
        <v>0</v>
      </c>
      <c r="R18" s="199"/>
      <c r="S18" s="199"/>
      <c r="T18" s="199">
        <f t="shared" si="2"/>
        <v>0</v>
      </c>
      <c r="U18" s="200">
        <f t="shared" si="3"/>
        <v>0</v>
      </c>
      <c r="V18" s="264"/>
      <c r="W18" s="264"/>
    </row>
    <row r="19" spans="1:23" s="145" customFormat="1" ht="29.25" customHeight="1">
      <c r="A19" s="141"/>
      <c r="B19" s="142"/>
      <c r="C19" s="143"/>
      <c r="D19" s="146"/>
      <c r="E19" s="147" t="s">
        <v>191</v>
      </c>
      <c r="F19" s="149"/>
      <c r="G19" s="148"/>
      <c r="H19" s="150"/>
      <c r="I19" s="150"/>
      <c r="J19" s="150"/>
      <c r="K19" s="150"/>
      <c r="L19" s="150"/>
      <c r="M19" s="199">
        <f t="shared" si="0"/>
        <v>0</v>
      </c>
      <c r="N19" s="150"/>
      <c r="O19" s="150"/>
      <c r="P19" s="199"/>
      <c r="Q19" s="199">
        <f t="shared" si="1"/>
        <v>0</v>
      </c>
      <c r="R19" s="199"/>
      <c r="S19" s="199"/>
      <c r="T19" s="199">
        <f t="shared" si="2"/>
        <v>0</v>
      </c>
      <c r="U19" s="200">
        <f t="shared" si="3"/>
        <v>0</v>
      </c>
      <c r="V19" s="264"/>
      <c r="W19" s="264"/>
    </row>
    <row r="20" spans="1:23" s="145" customFormat="1" ht="29.25" customHeight="1">
      <c r="A20" s="141"/>
      <c r="B20" s="142"/>
      <c r="C20" s="143"/>
      <c r="D20" s="146"/>
      <c r="E20" s="147" t="s">
        <v>192</v>
      </c>
      <c r="F20" s="149"/>
      <c r="G20" s="148"/>
      <c r="H20" s="150"/>
      <c r="I20" s="150"/>
      <c r="J20" s="150"/>
      <c r="K20" s="150"/>
      <c r="L20" s="150"/>
      <c r="M20" s="199">
        <f t="shared" si="0"/>
        <v>0</v>
      </c>
      <c r="N20" s="150"/>
      <c r="O20" s="150"/>
      <c r="P20" s="199"/>
      <c r="Q20" s="199">
        <f t="shared" si="1"/>
        <v>0</v>
      </c>
      <c r="R20" s="199"/>
      <c r="S20" s="199"/>
      <c r="T20" s="199">
        <f t="shared" si="2"/>
        <v>0</v>
      </c>
      <c r="U20" s="200">
        <f t="shared" si="3"/>
        <v>0</v>
      </c>
      <c r="V20" s="264"/>
      <c r="W20" s="264"/>
    </row>
    <row r="21" spans="1:23" s="145" customFormat="1" ht="29.25" customHeight="1">
      <c r="A21" s="141"/>
      <c r="B21" s="142"/>
      <c r="C21" s="143"/>
      <c r="D21" s="146"/>
      <c r="E21" s="147" t="s">
        <v>193</v>
      </c>
      <c r="F21" s="149"/>
      <c r="G21" s="148"/>
      <c r="H21" s="150"/>
      <c r="I21" s="150"/>
      <c r="J21" s="150"/>
      <c r="K21" s="150"/>
      <c r="L21" s="150"/>
      <c r="M21" s="199">
        <f t="shared" si="0"/>
        <v>0</v>
      </c>
      <c r="N21" s="150"/>
      <c r="O21" s="150"/>
      <c r="P21" s="199"/>
      <c r="Q21" s="199">
        <f t="shared" si="1"/>
        <v>0</v>
      </c>
      <c r="R21" s="199"/>
      <c r="S21" s="199"/>
      <c r="T21" s="199">
        <f t="shared" si="2"/>
        <v>0</v>
      </c>
      <c r="U21" s="200">
        <f t="shared" si="3"/>
        <v>0</v>
      </c>
      <c r="V21" s="264"/>
      <c r="W21" s="264"/>
    </row>
    <row r="22" spans="1:23" s="145" customFormat="1" ht="29.25" customHeight="1">
      <c r="A22" s="141"/>
      <c r="B22" s="142"/>
      <c r="C22" s="143"/>
      <c r="D22" s="146"/>
      <c r="E22" s="147" t="s">
        <v>194</v>
      </c>
      <c r="F22" s="149"/>
      <c r="G22" s="148"/>
      <c r="H22" s="150"/>
      <c r="I22" s="150"/>
      <c r="J22" s="150"/>
      <c r="K22" s="150"/>
      <c r="L22" s="150"/>
      <c r="M22" s="199">
        <f t="shared" si="0"/>
        <v>0</v>
      </c>
      <c r="N22" s="150"/>
      <c r="O22" s="150"/>
      <c r="P22" s="199"/>
      <c r="Q22" s="199">
        <f t="shared" si="1"/>
        <v>0</v>
      </c>
      <c r="R22" s="199"/>
      <c r="S22" s="199"/>
      <c r="T22" s="199">
        <f t="shared" si="2"/>
        <v>0</v>
      </c>
      <c r="U22" s="200">
        <f t="shared" si="3"/>
        <v>0</v>
      </c>
      <c r="V22" s="264"/>
      <c r="W22" s="264"/>
    </row>
    <row r="23" spans="1:23" s="145" customFormat="1" ht="29.25" customHeight="1">
      <c r="A23" s="141"/>
      <c r="B23" s="142"/>
      <c r="C23" s="143"/>
      <c r="D23" s="146"/>
      <c r="E23" s="147" t="s">
        <v>195</v>
      </c>
      <c r="F23" s="149"/>
      <c r="G23" s="148"/>
      <c r="H23" s="150"/>
      <c r="I23" s="150"/>
      <c r="J23" s="150"/>
      <c r="K23" s="150"/>
      <c r="L23" s="150"/>
      <c r="M23" s="199">
        <f t="shared" si="0"/>
        <v>0</v>
      </c>
      <c r="N23" s="150"/>
      <c r="O23" s="150"/>
      <c r="P23" s="199"/>
      <c r="Q23" s="199">
        <f t="shared" si="1"/>
        <v>0</v>
      </c>
      <c r="R23" s="199"/>
      <c r="S23" s="199"/>
      <c r="T23" s="199">
        <f t="shared" si="2"/>
        <v>0</v>
      </c>
      <c r="U23" s="200">
        <f t="shared" si="3"/>
        <v>0</v>
      </c>
      <c r="V23" s="264"/>
      <c r="W23" s="264"/>
    </row>
    <row r="24" spans="1:23" s="145" customFormat="1" ht="29.25" customHeight="1">
      <c r="A24" s="141"/>
      <c r="B24" s="142"/>
      <c r="C24" s="143"/>
      <c r="D24" s="146"/>
      <c r="E24" s="147" t="s">
        <v>196</v>
      </c>
      <c r="F24" s="149"/>
      <c r="G24" s="148"/>
      <c r="H24" s="150"/>
      <c r="I24" s="150">
        <v>10</v>
      </c>
      <c r="J24" s="150">
        <v>3</v>
      </c>
      <c r="K24" s="150"/>
      <c r="L24" s="150">
        <v>7</v>
      </c>
      <c r="M24" s="199">
        <f t="shared" si="0"/>
        <v>20</v>
      </c>
      <c r="N24" s="150"/>
      <c r="O24" s="150"/>
      <c r="P24" s="199"/>
      <c r="Q24" s="199">
        <f t="shared" si="1"/>
        <v>0</v>
      </c>
      <c r="R24" s="199"/>
      <c r="S24" s="199"/>
      <c r="T24" s="199">
        <f t="shared" si="2"/>
        <v>0</v>
      </c>
      <c r="U24" s="200">
        <f t="shared" si="3"/>
        <v>20</v>
      </c>
      <c r="V24" s="264"/>
      <c r="W24" s="264"/>
    </row>
    <row r="25" spans="1:23" s="145" customFormat="1" ht="29.25" customHeight="1">
      <c r="A25" s="141"/>
      <c r="B25" s="142"/>
      <c r="C25" s="143"/>
      <c r="D25" s="146"/>
      <c r="E25" s="147" t="s">
        <v>197</v>
      </c>
      <c r="F25" s="149"/>
      <c r="G25" s="148"/>
      <c r="H25" s="150"/>
      <c r="I25" s="150"/>
      <c r="J25" s="150"/>
      <c r="K25" s="150"/>
      <c r="L25" s="150"/>
      <c r="M25" s="199">
        <f t="shared" si="0"/>
        <v>0</v>
      </c>
      <c r="N25" s="150"/>
      <c r="O25" s="150"/>
      <c r="P25" s="199"/>
      <c r="Q25" s="199">
        <f t="shared" si="1"/>
        <v>0</v>
      </c>
      <c r="R25" s="199"/>
      <c r="S25" s="199"/>
      <c r="T25" s="199">
        <f t="shared" si="2"/>
        <v>0</v>
      </c>
      <c r="U25" s="200">
        <f t="shared" si="3"/>
        <v>0</v>
      </c>
      <c r="V25" s="264"/>
      <c r="W25" s="264"/>
    </row>
    <row r="26" spans="1:23" s="145" customFormat="1" ht="29.25" customHeight="1">
      <c r="A26" s="141"/>
      <c r="B26" s="142"/>
      <c r="C26" s="143"/>
      <c r="D26" s="146"/>
      <c r="E26" s="147" t="s">
        <v>198</v>
      </c>
      <c r="F26" s="149"/>
      <c r="G26" s="148"/>
      <c r="H26" s="150"/>
      <c r="I26" s="150"/>
      <c r="J26" s="150"/>
      <c r="K26" s="150"/>
      <c r="L26" s="150"/>
      <c r="M26" s="199">
        <f t="shared" si="0"/>
        <v>0</v>
      </c>
      <c r="N26" s="150">
        <v>10</v>
      </c>
      <c r="O26" s="150"/>
      <c r="P26" s="199">
        <v>5</v>
      </c>
      <c r="Q26" s="199">
        <f t="shared" si="1"/>
        <v>15</v>
      </c>
      <c r="R26" s="199">
        <v>7.94</v>
      </c>
      <c r="S26" s="199">
        <v>22.33</v>
      </c>
      <c r="T26" s="199">
        <f t="shared" si="2"/>
        <v>30.27</v>
      </c>
      <c r="U26" s="200">
        <f t="shared" si="3"/>
        <v>45.269999999999996</v>
      </c>
      <c r="V26" s="264"/>
      <c r="W26" s="264"/>
    </row>
    <row r="27" spans="1:23" s="145" customFormat="1" ht="29.25" customHeight="1">
      <c r="A27" s="141"/>
      <c r="B27" s="142"/>
      <c r="C27" s="143"/>
      <c r="D27" s="146"/>
      <c r="E27" s="147" t="s">
        <v>199</v>
      </c>
      <c r="F27" s="149"/>
      <c r="G27" s="148"/>
      <c r="H27" s="150"/>
      <c r="I27" s="150"/>
      <c r="J27" s="150"/>
      <c r="K27" s="150"/>
      <c r="L27" s="150"/>
      <c r="M27" s="199">
        <f t="shared" si="0"/>
        <v>0</v>
      </c>
      <c r="N27" s="150"/>
      <c r="O27" s="150"/>
      <c r="P27" s="199"/>
      <c r="Q27" s="199">
        <f t="shared" si="1"/>
        <v>0</v>
      </c>
      <c r="R27" s="199"/>
      <c r="S27" s="199"/>
      <c r="T27" s="199">
        <f t="shared" si="2"/>
        <v>0</v>
      </c>
      <c r="U27" s="200">
        <f t="shared" si="3"/>
        <v>0</v>
      </c>
      <c r="V27" s="264"/>
      <c r="W27" s="264"/>
    </row>
    <row r="28" spans="1:23" s="145" customFormat="1" ht="29.25" customHeight="1">
      <c r="A28" s="141"/>
      <c r="B28" s="142"/>
      <c r="C28" s="143"/>
      <c r="D28" s="146"/>
      <c r="E28" s="147" t="s">
        <v>200</v>
      </c>
      <c r="F28" s="149"/>
      <c r="G28" s="148"/>
      <c r="H28" s="150"/>
      <c r="I28" s="150"/>
      <c r="J28" s="150"/>
      <c r="K28" s="150"/>
      <c r="L28" s="150"/>
      <c r="M28" s="199">
        <f t="shared" si="0"/>
        <v>0</v>
      </c>
      <c r="N28" s="150"/>
      <c r="O28" s="150"/>
      <c r="P28" s="199"/>
      <c r="Q28" s="199">
        <f t="shared" si="1"/>
        <v>0</v>
      </c>
      <c r="R28" s="199"/>
      <c r="S28" s="199"/>
      <c r="T28" s="199">
        <f t="shared" si="2"/>
        <v>0</v>
      </c>
      <c r="U28" s="200">
        <f t="shared" si="3"/>
        <v>0</v>
      </c>
      <c r="V28" s="264"/>
      <c r="W28" s="264"/>
    </row>
    <row r="29" spans="1:23" s="145" customFormat="1" ht="29.25" customHeight="1">
      <c r="A29" s="141"/>
      <c r="B29" s="142"/>
      <c r="C29" s="143"/>
      <c r="D29" s="146"/>
      <c r="E29" s="147" t="s">
        <v>201</v>
      </c>
      <c r="F29" s="149"/>
      <c r="G29" s="148"/>
      <c r="H29" s="150"/>
      <c r="I29" s="150"/>
      <c r="J29" s="150"/>
      <c r="K29" s="150"/>
      <c r="L29" s="150"/>
      <c r="M29" s="199">
        <f t="shared" si="0"/>
        <v>0</v>
      </c>
      <c r="N29" s="150"/>
      <c r="O29" s="150"/>
      <c r="P29" s="199"/>
      <c r="Q29" s="199">
        <f t="shared" si="1"/>
        <v>0</v>
      </c>
      <c r="R29" s="199"/>
      <c r="S29" s="199"/>
      <c r="T29" s="199">
        <f t="shared" si="2"/>
        <v>0</v>
      </c>
      <c r="U29" s="200">
        <f t="shared" si="3"/>
        <v>0</v>
      </c>
      <c r="V29" s="264"/>
      <c r="W29" s="264"/>
    </row>
    <row r="30" spans="1:23" s="145" customFormat="1" ht="29.25" customHeight="1">
      <c r="A30" s="141"/>
      <c r="B30" s="142"/>
      <c r="C30" s="143"/>
      <c r="D30" s="146"/>
      <c r="E30" s="147" t="s">
        <v>202</v>
      </c>
      <c r="F30" s="149"/>
      <c r="G30" s="148"/>
      <c r="H30" s="150"/>
      <c r="I30" s="150"/>
      <c r="J30" s="150"/>
      <c r="K30" s="150"/>
      <c r="L30" s="150"/>
      <c r="M30" s="199">
        <f t="shared" si="0"/>
        <v>0</v>
      </c>
      <c r="N30" s="150"/>
      <c r="O30" s="150"/>
      <c r="P30" s="199"/>
      <c r="Q30" s="199">
        <f t="shared" si="1"/>
        <v>0</v>
      </c>
      <c r="R30" s="199"/>
      <c r="S30" s="199"/>
      <c r="T30" s="199">
        <f t="shared" si="2"/>
        <v>0</v>
      </c>
      <c r="U30" s="200">
        <f t="shared" si="3"/>
        <v>0</v>
      </c>
      <c r="V30" s="264"/>
      <c r="W30" s="264"/>
    </row>
    <row r="31" spans="1:23" s="145" customFormat="1" ht="29.25" customHeight="1">
      <c r="A31" s="141"/>
      <c r="B31" s="142"/>
      <c r="C31" s="143"/>
      <c r="D31" s="146"/>
      <c r="E31" s="147" t="s">
        <v>203</v>
      </c>
      <c r="F31" s="149"/>
      <c r="G31" s="148"/>
      <c r="H31" s="150"/>
      <c r="I31" s="150"/>
      <c r="J31" s="150"/>
      <c r="K31" s="150">
        <v>24</v>
      </c>
      <c r="L31" s="150">
        <v>8</v>
      </c>
      <c r="M31" s="199">
        <f t="shared" si="0"/>
        <v>32</v>
      </c>
      <c r="N31" s="150">
        <v>13</v>
      </c>
      <c r="O31" s="150"/>
      <c r="P31" s="199"/>
      <c r="Q31" s="199">
        <f t="shared" si="1"/>
        <v>13</v>
      </c>
      <c r="R31" s="199"/>
      <c r="S31" s="199"/>
      <c r="T31" s="199">
        <f t="shared" si="2"/>
        <v>0</v>
      </c>
      <c r="U31" s="200">
        <f t="shared" si="3"/>
        <v>45</v>
      </c>
      <c r="V31" s="264"/>
      <c r="W31" s="264"/>
    </row>
    <row r="32" spans="1:23" ht="23.25" customHeight="1">
      <c r="A32" s="151" t="s">
        <v>204</v>
      </c>
      <c r="B32" s="152" t="s">
        <v>177</v>
      </c>
      <c r="C32" s="153">
        <v>0</v>
      </c>
      <c r="D32" s="154"/>
      <c r="E32" s="147" t="s">
        <v>205</v>
      </c>
      <c r="F32" s="155"/>
      <c r="G32" s="156"/>
      <c r="H32" s="157"/>
      <c r="I32" s="157"/>
      <c r="J32" s="157"/>
      <c r="K32" s="157"/>
      <c r="L32" s="157"/>
      <c r="M32" s="199">
        <f t="shared" si="0"/>
        <v>0</v>
      </c>
      <c r="N32" s="158"/>
      <c r="O32" s="158"/>
      <c r="P32" s="199"/>
      <c r="Q32" s="199">
        <f t="shared" si="1"/>
        <v>0</v>
      </c>
      <c r="R32" s="199"/>
      <c r="S32" s="199"/>
      <c r="T32" s="199">
        <f t="shared" si="2"/>
        <v>0</v>
      </c>
      <c r="U32" s="200">
        <f t="shared" si="3"/>
        <v>0</v>
      </c>
      <c r="V32" s="265"/>
      <c r="W32" s="265"/>
    </row>
    <row r="33" spans="1:23" ht="23.25" customHeight="1">
      <c r="A33" s="159" t="s">
        <v>206</v>
      </c>
      <c r="B33" s="152" t="s">
        <v>177</v>
      </c>
      <c r="C33" s="153">
        <v>0</v>
      </c>
      <c r="D33" s="154"/>
      <c r="E33" s="147" t="s">
        <v>207</v>
      </c>
      <c r="F33" s="155"/>
      <c r="G33" s="156"/>
      <c r="H33" s="157"/>
      <c r="I33" s="157"/>
      <c r="J33" s="157"/>
      <c r="K33" s="157"/>
      <c r="L33" s="157"/>
      <c r="M33" s="199">
        <f t="shared" si="0"/>
        <v>0</v>
      </c>
      <c r="N33" s="157"/>
      <c r="O33" s="157"/>
      <c r="P33" s="199"/>
      <c r="Q33" s="199">
        <f t="shared" si="1"/>
        <v>0</v>
      </c>
      <c r="R33" s="199"/>
      <c r="S33" s="199"/>
      <c r="T33" s="199">
        <f t="shared" si="2"/>
        <v>0</v>
      </c>
      <c r="U33" s="200">
        <f t="shared" si="3"/>
        <v>0</v>
      </c>
      <c r="V33" s="265"/>
      <c r="W33" s="265"/>
    </row>
    <row r="34" spans="1:23" ht="23.25" customHeight="1">
      <c r="A34" s="160" t="s">
        <v>208</v>
      </c>
      <c r="B34" s="152" t="s">
        <v>177</v>
      </c>
      <c r="C34" s="153">
        <v>0</v>
      </c>
      <c r="D34" s="154"/>
      <c r="E34" s="147" t="s">
        <v>209</v>
      </c>
      <c r="F34" s="155"/>
      <c r="G34" s="156"/>
      <c r="H34" s="157"/>
      <c r="I34" s="157"/>
      <c r="J34" s="157"/>
      <c r="K34" s="157"/>
      <c r="L34" s="157"/>
      <c r="M34" s="199">
        <f t="shared" si="0"/>
        <v>0</v>
      </c>
      <c r="N34" s="157"/>
      <c r="O34" s="157"/>
      <c r="P34" s="199"/>
      <c r="Q34" s="199">
        <f t="shared" si="1"/>
        <v>0</v>
      </c>
      <c r="R34" s="199"/>
      <c r="S34" s="199"/>
      <c r="T34" s="199">
        <f t="shared" si="2"/>
        <v>0</v>
      </c>
      <c r="U34" s="200">
        <f t="shared" si="3"/>
        <v>0</v>
      </c>
      <c r="V34" s="265"/>
      <c r="W34" s="265"/>
    </row>
    <row r="35" spans="1:23" ht="23.25" customHeight="1">
      <c r="A35" s="160" t="s">
        <v>210</v>
      </c>
      <c r="B35" s="152" t="s">
        <v>177</v>
      </c>
      <c r="C35" s="153">
        <v>0</v>
      </c>
      <c r="D35" s="154"/>
      <c r="E35" s="147" t="s">
        <v>211</v>
      </c>
      <c r="F35" s="161"/>
      <c r="G35" s="156"/>
      <c r="H35" s="157"/>
      <c r="I35" s="157"/>
      <c r="J35" s="157"/>
      <c r="K35" s="157"/>
      <c r="L35" s="157"/>
      <c r="M35" s="199">
        <f t="shared" si="0"/>
        <v>0</v>
      </c>
      <c r="N35" s="157"/>
      <c r="O35" s="157"/>
      <c r="P35" s="199"/>
      <c r="Q35" s="199">
        <f t="shared" si="1"/>
        <v>0</v>
      </c>
      <c r="R35" s="199"/>
      <c r="S35" s="199"/>
      <c r="T35" s="199">
        <f t="shared" si="2"/>
        <v>0</v>
      </c>
      <c r="U35" s="200">
        <f t="shared" si="3"/>
        <v>0</v>
      </c>
      <c r="V35" s="265"/>
      <c r="W35" s="265"/>
    </row>
    <row r="36" spans="1:23" ht="23.25" customHeight="1">
      <c r="A36" s="162" t="s">
        <v>212</v>
      </c>
      <c r="B36" s="163" t="s">
        <v>177</v>
      </c>
      <c r="C36" s="153">
        <v>0</v>
      </c>
      <c r="D36" s="154"/>
      <c r="E36" s="147" t="s">
        <v>213</v>
      </c>
      <c r="F36" s="161"/>
      <c r="G36" s="156"/>
      <c r="H36" s="157"/>
      <c r="I36" s="157"/>
      <c r="J36" s="157"/>
      <c r="K36" s="157"/>
      <c r="L36" s="157"/>
      <c r="M36" s="199">
        <f t="shared" si="0"/>
        <v>0</v>
      </c>
      <c r="N36" s="157"/>
      <c r="O36" s="157"/>
      <c r="P36" s="199"/>
      <c r="Q36" s="199">
        <f t="shared" si="1"/>
        <v>0</v>
      </c>
      <c r="R36" s="199"/>
      <c r="S36" s="199"/>
      <c r="T36" s="199">
        <f t="shared" si="2"/>
        <v>0</v>
      </c>
      <c r="U36" s="200">
        <f t="shared" si="3"/>
        <v>0</v>
      </c>
      <c r="V36" s="265"/>
      <c r="W36" s="265"/>
    </row>
    <row r="37" spans="1:23" ht="23.25" customHeight="1">
      <c r="A37" s="162">
        <v>10</v>
      </c>
      <c r="B37" s="163" t="s">
        <v>177</v>
      </c>
      <c r="C37" s="153">
        <v>0</v>
      </c>
      <c r="D37" s="154"/>
      <c r="E37" s="147" t="s">
        <v>214</v>
      </c>
      <c r="F37" s="161"/>
      <c r="G37" s="156"/>
      <c r="H37" s="157"/>
      <c r="I37" s="157"/>
      <c r="J37" s="157"/>
      <c r="K37" s="157"/>
      <c r="L37" s="157"/>
      <c r="M37" s="199">
        <f t="shared" si="0"/>
        <v>0</v>
      </c>
      <c r="N37" s="157"/>
      <c r="O37" s="157"/>
      <c r="P37" s="199"/>
      <c r="Q37" s="199">
        <f t="shared" si="1"/>
        <v>0</v>
      </c>
      <c r="R37" s="199"/>
      <c r="S37" s="199"/>
      <c r="T37" s="199">
        <f t="shared" si="2"/>
        <v>0</v>
      </c>
      <c r="U37" s="200">
        <f t="shared" si="3"/>
        <v>0</v>
      </c>
      <c r="V37" s="265"/>
      <c r="W37" s="265"/>
    </row>
    <row r="38" spans="1:23" ht="18" customHeight="1">
      <c r="A38" s="162">
        <v>11</v>
      </c>
      <c r="B38" s="163" t="s">
        <v>177</v>
      </c>
      <c r="C38" s="164">
        <v>0</v>
      </c>
      <c r="D38" s="165"/>
      <c r="E38" s="166" t="s">
        <v>215</v>
      </c>
      <c r="F38" s="167"/>
      <c r="G38" s="168"/>
      <c r="H38" s="169"/>
      <c r="I38" s="169"/>
      <c r="J38" s="169"/>
      <c r="K38" s="169"/>
      <c r="L38" s="169"/>
      <c r="M38" s="199">
        <f t="shared" si="0"/>
        <v>0</v>
      </c>
      <c r="N38" s="169"/>
      <c r="O38" s="169"/>
      <c r="P38" s="199"/>
      <c r="Q38" s="199">
        <f t="shared" si="1"/>
        <v>0</v>
      </c>
      <c r="R38" s="199"/>
      <c r="S38" s="199"/>
      <c r="T38" s="199">
        <f t="shared" si="2"/>
        <v>0</v>
      </c>
      <c r="U38" s="200">
        <f t="shared" si="3"/>
        <v>0</v>
      </c>
      <c r="V38" s="265"/>
      <c r="W38" s="265"/>
    </row>
    <row r="39" spans="1:23" ht="26.25" customHeight="1">
      <c r="A39" s="162">
        <v>12</v>
      </c>
      <c r="B39" s="163" t="s">
        <v>177</v>
      </c>
      <c r="C39" s="170">
        <v>0</v>
      </c>
      <c r="D39" s="154"/>
      <c r="E39" s="148" t="s">
        <v>216</v>
      </c>
      <c r="F39" s="156"/>
      <c r="G39" s="156"/>
      <c r="H39" s="157"/>
      <c r="I39" s="157"/>
      <c r="J39" s="157"/>
      <c r="K39" s="157"/>
      <c r="L39" s="157"/>
      <c r="M39" s="199">
        <f t="shared" si="0"/>
        <v>0</v>
      </c>
      <c r="N39" s="157"/>
      <c r="O39" s="157"/>
      <c r="P39" s="199"/>
      <c r="Q39" s="199">
        <f t="shared" si="1"/>
        <v>0</v>
      </c>
      <c r="R39" s="199"/>
      <c r="S39" s="199"/>
      <c r="T39" s="199">
        <f t="shared" si="2"/>
        <v>0</v>
      </c>
      <c r="U39" s="200">
        <f t="shared" si="3"/>
        <v>0</v>
      </c>
      <c r="V39" s="265"/>
      <c r="W39" s="265"/>
    </row>
    <row r="40" spans="1:23" ht="27.75" customHeight="1" hidden="1">
      <c r="A40" s="162"/>
      <c r="B40" s="163"/>
      <c r="C40" s="153"/>
      <c r="D40" s="154"/>
      <c r="E40" s="148"/>
      <c r="F40" s="156"/>
      <c r="G40" s="156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201"/>
      <c r="V40" s="265"/>
      <c r="W40" s="265"/>
    </row>
    <row r="41" spans="1:23" ht="30" customHeight="1">
      <c r="A41" s="266">
        <v>13</v>
      </c>
      <c r="B41" s="267" t="s">
        <v>177</v>
      </c>
      <c r="C41" s="268">
        <v>0</v>
      </c>
      <c r="D41" s="269"/>
      <c r="E41" s="269" t="s">
        <v>17</v>
      </c>
      <c r="F41" s="270">
        <f>SUM(F16:F39)</f>
        <v>0</v>
      </c>
      <c r="G41" s="271"/>
      <c r="H41" s="272">
        <f aca="true" t="shared" si="4" ref="H41:U41">SUM(H16:H40)</f>
        <v>30</v>
      </c>
      <c r="I41" s="272">
        <f t="shared" si="4"/>
        <v>10</v>
      </c>
      <c r="J41" s="272">
        <f>SUM(J16:J40)</f>
        <v>3</v>
      </c>
      <c r="K41" s="272">
        <f t="shared" si="4"/>
        <v>24</v>
      </c>
      <c r="L41" s="272">
        <f t="shared" si="4"/>
        <v>15</v>
      </c>
      <c r="M41" s="272">
        <f t="shared" si="4"/>
        <v>52</v>
      </c>
      <c r="N41" s="272">
        <f t="shared" si="4"/>
        <v>23</v>
      </c>
      <c r="O41" s="272">
        <f t="shared" si="4"/>
        <v>0</v>
      </c>
      <c r="P41" s="272">
        <f>SUM(P16:P40)</f>
        <v>5</v>
      </c>
      <c r="Q41" s="272">
        <f>SUM(Q16:Q40)</f>
        <v>28</v>
      </c>
      <c r="R41" s="272">
        <f>SUM(R16:R40)</f>
        <v>7.94</v>
      </c>
      <c r="S41" s="272">
        <f>SUM(S16:S40)</f>
        <v>22.33</v>
      </c>
      <c r="T41" s="272">
        <f>SUM(T16:T40)</f>
        <v>30.27</v>
      </c>
      <c r="U41" s="272">
        <f t="shared" si="4"/>
        <v>110.27</v>
      </c>
      <c r="V41" s="273">
        <v>1268</v>
      </c>
      <c r="W41" s="273">
        <v>1268</v>
      </c>
    </row>
    <row r="42" spans="1:20" s="173" customFormat="1" ht="31.5" customHeight="1">
      <c r="A42" s="171"/>
      <c r="B42" s="172"/>
      <c r="C42" s="172"/>
      <c r="D42" s="137"/>
      <c r="E42" s="137"/>
      <c r="F42" s="137"/>
      <c r="G42" s="137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</row>
    <row r="43" spans="1:20" ht="15.75">
      <c r="A43" s="174"/>
      <c r="B43" s="175"/>
      <c r="C43" s="17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</row>
    <row r="44" spans="1:20" s="180" customFormat="1" ht="15.75">
      <c r="A44" s="176"/>
      <c r="B44" s="177"/>
      <c r="C44" s="177"/>
      <c r="D44" s="178"/>
      <c r="E44" s="35"/>
      <c r="F44" s="137"/>
      <c r="G44" s="137"/>
      <c r="H44" s="145"/>
      <c r="I44" s="145"/>
      <c r="J44" s="145"/>
      <c r="K44" s="145"/>
      <c r="L44" s="145"/>
      <c r="M44" s="145"/>
      <c r="N44" s="145"/>
      <c r="O44" s="179"/>
      <c r="P44" s="145"/>
      <c r="Q44" s="145"/>
      <c r="R44" s="145"/>
      <c r="S44" s="145"/>
      <c r="T44" s="145"/>
    </row>
    <row r="45" spans="1:20" s="180" customFormat="1" ht="15.75">
      <c r="A45" s="176"/>
      <c r="B45" s="177"/>
      <c r="C45" s="177"/>
      <c r="D45" s="137"/>
      <c r="E45" s="137"/>
      <c r="F45" s="137"/>
      <c r="G45" s="137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</row>
    <row r="46" spans="1:20" s="180" customFormat="1" ht="15.75">
      <c r="A46" s="176"/>
      <c r="B46" s="177"/>
      <c r="C46" s="177"/>
      <c r="D46" s="137"/>
      <c r="E46" s="137"/>
      <c r="F46" s="137"/>
      <c r="G46" s="137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</row>
    <row r="47" spans="1:20" s="180" customFormat="1" ht="15.75">
      <c r="A47" s="176"/>
      <c r="B47" s="177"/>
      <c r="C47" s="177"/>
      <c r="D47" s="137"/>
      <c r="E47" s="137"/>
      <c r="F47" s="137"/>
      <c r="G47" s="137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</row>
    <row r="48" spans="1:20" ht="15.75">
      <c r="A48" s="174"/>
      <c r="B48" s="175"/>
      <c r="C48" s="17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</row>
    <row r="49" spans="1:20" ht="15.75">
      <c r="A49" s="174"/>
      <c r="B49" s="175"/>
      <c r="C49" s="17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</row>
    <row r="50" spans="1:20" ht="15.75">
      <c r="A50" s="174"/>
      <c r="B50" s="175"/>
      <c r="C50" s="17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</row>
    <row r="51" spans="1:20" ht="15.75">
      <c r="A51" s="174"/>
      <c r="B51" s="175"/>
      <c r="C51" s="17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</row>
    <row r="52" spans="1:20" ht="15.75">
      <c r="A52" s="174"/>
      <c r="B52" s="175"/>
      <c r="C52" s="17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</row>
    <row r="53" spans="1:20" ht="15.75">
      <c r="A53" s="174"/>
      <c r="B53" s="175"/>
      <c r="C53" s="17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</row>
    <row r="54" spans="1:20" ht="15.75">
      <c r="A54" s="174"/>
      <c r="B54" s="175"/>
      <c r="C54" s="17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</row>
    <row r="55" spans="1:20" ht="15.75">
      <c r="A55" s="174"/>
      <c r="B55" s="175"/>
      <c r="C55" s="17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</row>
    <row r="56" spans="1:20" ht="15.75">
      <c r="A56" s="174"/>
      <c r="B56" s="175"/>
      <c r="C56" s="17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</row>
    <row r="57" spans="1:20" ht="15.75">
      <c r="A57" s="174"/>
      <c r="B57" s="175"/>
      <c r="C57" s="17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</row>
    <row r="58" spans="1:20" ht="15.75">
      <c r="A58" s="174"/>
      <c r="B58" s="175"/>
      <c r="C58" s="17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</row>
    <row r="59" spans="1:20" ht="15.75">
      <c r="A59" s="174"/>
      <c r="B59" s="175"/>
      <c r="C59" s="17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</row>
    <row r="60" spans="1:20" ht="15.75">
      <c r="A60" s="174"/>
      <c r="B60" s="175"/>
      <c r="C60" s="17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</row>
    <row r="61" spans="1:20" ht="15.75">
      <c r="A61" s="174"/>
      <c r="B61" s="175"/>
      <c r="C61" s="17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</row>
    <row r="62" spans="1:20" ht="15.75">
      <c r="A62" s="174"/>
      <c r="B62" s="175"/>
      <c r="C62" s="17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</row>
    <row r="63" spans="1:20" ht="15.75">
      <c r="A63" s="174"/>
      <c r="B63" s="175"/>
      <c r="C63" s="17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</row>
    <row r="64" spans="1:20" ht="15.75">
      <c r="A64" s="174"/>
      <c r="B64" s="175"/>
      <c r="C64" s="17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</row>
    <row r="65" spans="1:20" ht="15.75">
      <c r="A65" s="174"/>
      <c r="B65" s="175"/>
      <c r="C65" s="17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</row>
    <row r="66" spans="1:20" ht="15.75">
      <c r="A66" s="174"/>
      <c r="B66" s="175"/>
      <c r="C66" s="17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</row>
    <row r="67" spans="1:20" ht="15.75">
      <c r="A67" s="174"/>
      <c r="B67" s="175"/>
      <c r="C67" s="17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</row>
    <row r="68" spans="1:3" ht="12.75">
      <c r="A68" s="174"/>
      <c r="B68" s="175"/>
      <c r="C68" s="175"/>
    </row>
    <row r="69" spans="1:3" ht="12.75">
      <c r="A69" s="174"/>
      <c r="B69" s="175"/>
      <c r="C69" s="175"/>
    </row>
    <row r="70" spans="1:3" ht="12.75">
      <c r="A70" s="174"/>
      <c r="B70" s="175"/>
      <c r="C70" s="175"/>
    </row>
    <row r="71" ht="44.25" customHeight="1">
      <c r="A71" s="174"/>
    </row>
    <row r="72" ht="12.75">
      <c r="A72" s="174"/>
    </row>
    <row r="73" ht="12.75">
      <c r="A73" s="174"/>
    </row>
    <row r="74" ht="16.5" thickBot="1">
      <c r="C74" s="181"/>
    </row>
    <row r="84" ht="45.75" customHeight="1"/>
  </sheetData>
  <mergeCells count="29">
    <mergeCell ref="V12:V15"/>
    <mergeCell ref="W10:W15"/>
    <mergeCell ref="V10:V11"/>
    <mergeCell ref="T12:T15"/>
    <mergeCell ref="P14:P15"/>
    <mergeCell ref="S14:S15"/>
    <mergeCell ref="N14:N15"/>
    <mergeCell ref="R14:R15"/>
    <mergeCell ref="O14:O15"/>
    <mergeCell ref="N12:O13"/>
    <mergeCell ref="D9:D15"/>
    <mergeCell ref="E9:E15"/>
    <mergeCell ref="F9:F15"/>
    <mergeCell ref="H9:H15"/>
    <mergeCell ref="I14:I15"/>
    <mergeCell ref="I12:M13"/>
    <mergeCell ref="I10:M11"/>
    <mergeCell ref="L14:L15"/>
    <mergeCell ref="K14:K15"/>
    <mergeCell ref="M14:M15"/>
    <mergeCell ref="S4:U4"/>
    <mergeCell ref="D7:U7"/>
    <mergeCell ref="R12:S13"/>
    <mergeCell ref="P12:P13"/>
    <mergeCell ref="N10:Q11"/>
    <mergeCell ref="Q12:Q15"/>
    <mergeCell ref="R10:T11"/>
    <mergeCell ref="U10:U15"/>
    <mergeCell ref="J14:J15"/>
  </mergeCells>
  <printOptions/>
  <pageMargins left="0.31" right="0.2" top="0.17" bottom="0.16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6">
      <selection activeCell="B9" sqref="B9:F9"/>
    </sheetView>
  </sheetViews>
  <sheetFormatPr defaultColWidth="9.16015625" defaultRowHeight="12.75"/>
  <cols>
    <col min="1" max="1" width="0.1640625" style="35" customWidth="1"/>
    <col min="2" max="2" width="16.5" style="35" customWidth="1"/>
    <col min="3" max="3" width="18.33203125" style="35" customWidth="1"/>
    <col min="4" max="4" width="17.83203125" style="35" customWidth="1"/>
    <col min="5" max="5" width="51.5" style="35" customWidth="1"/>
    <col min="6" max="6" width="45.5" style="35" customWidth="1"/>
    <col min="7" max="7" width="17.83203125" style="35" customWidth="1"/>
    <col min="8" max="8" width="16.33203125" style="35" customWidth="1"/>
    <col min="9" max="9" width="17.16015625" style="35" customWidth="1"/>
    <col min="10" max="10" width="17.5" style="40" customWidth="1"/>
    <col min="11" max="16384" width="9.16015625" style="40" customWidth="1"/>
  </cols>
  <sheetData>
    <row r="1" spans="1:9" s="39" customFormat="1" ht="13.5" customHeight="1">
      <c r="A1" s="38"/>
      <c r="B1" s="349"/>
      <c r="C1" s="349"/>
      <c r="D1" s="349"/>
      <c r="E1" s="349"/>
      <c r="F1" s="349"/>
      <c r="G1" s="349"/>
      <c r="H1" s="349"/>
      <c r="I1" s="349"/>
    </row>
    <row r="2" spans="7:9" ht="96.75" customHeight="1">
      <c r="G2" s="336" t="s">
        <v>305</v>
      </c>
      <c r="H2" s="336"/>
      <c r="I2" s="336"/>
    </row>
    <row r="3" spans="2:9" ht="81.75" customHeight="1">
      <c r="B3" s="391" t="s">
        <v>55</v>
      </c>
      <c r="C3" s="392"/>
      <c r="D3" s="392"/>
      <c r="E3" s="392"/>
      <c r="F3" s="392"/>
      <c r="G3" s="392"/>
      <c r="H3" s="392"/>
      <c r="I3" s="392"/>
    </row>
    <row r="4" spans="2:9" ht="18.75">
      <c r="B4" s="52"/>
      <c r="C4" s="41"/>
      <c r="D4" s="41"/>
      <c r="E4" s="41"/>
      <c r="F4" s="42"/>
      <c r="G4" s="53"/>
      <c r="H4" s="43"/>
      <c r="I4" s="54" t="s">
        <v>23</v>
      </c>
    </row>
    <row r="5" spans="1:9" ht="127.5" customHeight="1">
      <c r="A5" s="44"/>
      <c r="B5" s="316" t="s">
        <v>43</v>
      </c>
      <c r="C5" s="316" t="s">
        <v>96</v>
      </c>
      <c r="D5" s="317" t="s">
        <v>44</v>
      </c>
      <c r="E5" s="318" t="s">
        <v>32</v>
      </c>
      <c r="F5" s="319" t="s">
        <v>45</v>
      </c>
      <c r="G5" s="317" t="s">
        <v>14</v>
      </c>
      <c r="H5" s="319" t="s">
        <v>15</v>
      </c>
      <c r="I5" s="319" t="s">
        <v>46</v>
      </c>
    </row>
    <row r="6" spans="1:9" ht="45" customHeight="1">
      <c r="A6" s="44"/>
      <c r="B6" s="212" t="s">
        <v>76</v>
      </c>
      <c r="C6" s="212"/>
      <c r="D6" s="213"/>
      <c r="E6" s="213" t="s">
        <v>77</v>
      </c>
      <c r="F6" s="214"/>
      <c r="G6" s="238">
        <f>G7</f>
        <v>267</v>
      </c>
      <c r="H6" s="238">
        <f>H7</f>
        <v>0</v>
      </c>
      <c r="I6" s="239">
        <f aca="true" t="shared" si="0" ref="I6:I41">G6+H6</f>
        <v>267</v>
      </c>
    </row>
    <row r="7" spans="1:9" ht="37.5" customHeight="1">
      <c r="A7" s="44"/>
      <c r="B7" s="215" t="s">
        <v>78</v>
      </c>
      <c r="C7" s="215"/>
      <c r="D7" s="216"/>
      <c r="E7" s="216" t="s">
        <v>79</v>
      </c>
      <c r="F7" s="214"/>
      <c r="G7" s="240">
        <f>G9+G11+G13+G16+G18+G20+G22</f>
        <v>267</v>
      </c>
      <c r="H7" s="240">
        <f>H9+H11+H13+H16+H18+H20+H22</f>
        <v>0</v>
      </c>
      <c r="I7" s="241">
        <f t="shared" si="0"/>
        <v>267</v>
      </c>
    </row>
    <row r="8" spans="1:9" ht="65.25" customHeight="1">
      <c r="A8" s="44"/>
      <c r="B8" s="215" t="s">
        <v>271</v>
      </c>
      <c r="C8" s="232">
        <v>3400</v>
      </c>
      <c r="D8" s="232">
        <v>1090</v>
      </c>
      <c r="E8" s="216" t="s">
        <v>229</v>
      </c>
      <c r="F8" s="251" t="s">
        <v>247</v>
      </c>
      <c r="G8" s="242">
        <v>15</v>
      </c>
      <c r="H8" s="242">
        <v>0</v>
      </c>
      <c r="I8" s="243">
        <f t="shared" si="0"/>
        <v>15</v>
      </c>
    </row>
    <row r="9" spans="1:9" ht="37.5" customHeight="1">
      <c r="A9" s="44"/>
      <c r="B9" s="388" t="s">
        <v>47</v>
      </c>
      <c r="C9" s="389"/>
      <c r="D9" s="389"/>
      <c r="E9" s="389"/>
      <c r="F9" s="390"/>
      <c r="G9" s="244">
        <f>G8</f>
        <v>15</v>
      </c>
      <c r="H9" s="244">
        <f>H8</f>
        <v>0</v>
      </c>
      <c r="I9" s="243">
        <f t="shared" si="0"/>
        <v>15</v>
      </c>
    </row>
    <row r="10" spans="1:9" ht="69" customHeight="1">
      <c r="A10" s="44"/>
      <c r="B10" s="215" t="s">
        <v>224</v>
      </c>
      <c r="C10" s="233">
        <v>3132</v>
      </c>
      <c r="D10" s="233" t="s">
        <v>109</v>
      </c>
      <c r="E10" s="219" t="s">
        <v>225</v>
      </c>
      <c r="F10" s="251" t="s">
        <v>256</v>
      </c>
      <c r="G10" s="245">
        <v>5</v>
      </c>
      <c r="H10" s="245">
        <v>0</v>
      </c>
      <c r="I10" s="246">
        <f t="shared" si="0"/>
        <v>5</v>
      </c>
    </row>
    <row r="11" spans="1:9" ht="37.5" customHeight="1">
      <c r="A11" s="44"/>
      <c r="B11" s="388" t="s">
        <v>47</v>
      </c>
      <c r="C11" s="389"/>
      <c r="D11" s="389"/>
      <c r="E11" s="389"/>
      <c r="F11" s="390"/>
      <c r="G11" s="247">
        <f>G10</f>
        <v>5</v>
      </c>
      <c r="H11" s="247">
        <f>H10</f>
        <v>0</v>
      </c>
      <c r="I11" s="247">
        <f>I10</f>
        <v>5</v>
      </c>
    </row>
    <row r="12" spans="1:9" ht="63.75" customHeight="1">
      <c r="A12" s="44"/>
      <c r="B12" s="285" t="s">
        <v>289</v>
      </c>
      <c r="C12" s="286">
        <v>7810</v>
      </c>
      <c r="D12" s="287" t="s">
        <v>290</v>
      </c>
      <c r="E12" s="281" t="s">
        <v>291</v>
      </c>
      <c r="F12" s="282" t="s">
        <v>292</v>
      </c>
      <c r="G12" s="283">
        <v>20</v>
      </c>
      <c r="H12" s="247">
        <v>0</v>
      </c>
      <c r="I12" s="246">
        <f t="shared" si="0"/>
        <v>20</v>
      </c>
    </row>
    <row r="13" spans="1:9" ht="37.5" customHeight="1">
      <c r="A13" s="44"/>
      <c r="B13" s="393" t="s">
        <v>47</v>
      </c>
      <c r="C13" s="394"/>
      <c r="D13" s="394"/>
      <c r="E13" s="394"/>
      <c r="F13" s="395"/>
      <c r="G13" s="284">
        <f>G12</f>
        <v>20</v>
      </c>
      <c r="H13" s="284">
        <f>H12</f>
        <v>0</v>
      </c>
      <c r="I13" s="284">
        <f>I12</f>
        <v>20</v>
      </c>
    </row>
    <row r="14" spans="1:9" ht="37.5" customHeight="1" hidden="1">
      <c r="A14" s="44"/>
      <c r="B14" s="274"/>
      <c r="C14" s="275"/>
      <c r="D14" s="275"/>
      <c r="E14" s="275"/>
      <c r="F14" s="218"/>
      <c r="G14" s="247"/>
      <c r="H14" s="247"/>
      <c r="I14" s="247"/>
    </row>
    <row r="15" spans="1:9" ht="37.5" customHeight="1">
      <c r="A15" s="44"/>
      <c r="B15" s="220" t="s">
        <v>230</v>
      </c>
      <c r="C15" s="234">
        <v>7830</v>
      </c>
      <c r="D15" s="234" t="s">
        <v>231</v>
      </c>
      <c r="E15" s="221" t="s">
        <v>232</v>
      </c>
      <c r="F15" s="252" t="s">
        <v>248</v>
      </c>
      <c r="G15" s="245">
        <f>25+80</f>
        <v>105</v>
      </c>
      <c r="H15" s="247">
        <v>0</v>
      </c>
      <c r="I15" s="241">
        <f t="shared" si="0"/>
        <v>105</v>
      </c>
    </row>
    <row r="16" spans="1:9" ht="37.5" customHeight="1">
      <c r="A16" s="44"/>
      <c r="B16" s="388" t="s">
        <v>47</v>
      </c>
      <c r="C16" s="389"/>
      <c r="D16" s="389"/>
      <c r="E16" s="389"/>
      <c r="F16" s="390"/>
      <c r="G16" s="247">
        <f>G15</f>
        <v>105</v>
      </c>
      <c r="H16" s="247">
        <f>H15</f>
        <v>0</v>
      </c>
      <c r="I16" s="247">
        <f>I15</f>
        <v>105</v>
      </c>
    </row>
    <row r="17" spans="1:9" ht="88.5" customHeight="1">
      <c r="A17" s="44"/>
      <c r="B17" s="223" t="s">
        <v>42</v>
      </c>
      <c r="C17" s="223" t="s">
        <v>40</v>
      </c>
      <c r="D17" s="224" t="s">
        <v>41</v>
      </c>
      <c r="E17" s="224" t="s">
        <v>39</v>
      </c>
      <c r="F17" s="241" t="s">
        <v>75</v>
      </c>
      <c r="G17" s="240">
        <v>75</v>
      </c>
      <c r="H17" s="241">
        <v>0</v>
      </c>
      <c r="I17" s="241">
        <f t="shared" si="0"/>
        <v>75</v>
      </c>
    </row>
    <row r="18" spans="1:9" ht="22.5" customHeight="1">
      <c r="A18" s="44"/>
      <c r="B18" s="388" t="s">
        <v>47</v>
      </c>
      <c r="C18" s="389"/>
      <c r="D18" s="389"/>
      <c r="E18" s="389"/>
      <c r="F18" s="390"/>
      <c r="G18" s="238">
        <f>G17</f>
        <v>75</v>
      </c>
      <c r="H18" s="238">
        <f>H17</f>
        <v>0</v>
      </c>
      <c r="I18" s="241">
        <f t="shared" si="0"/>
        <v>75</v>
      </c>
    </row>
    <row r="19" spans="1:9" ht="49.5" customHeight="1">
      <c r="A19" s="44"/>
      <c r="B19" s="223" t="s">
        <v>42</v>
      </c>
      <c r="C19" s="223" t="s">
        <v>40</v>
      </c>
      <c r="D19" s="224" t="s">
        <v>41</v>
      </c>
      <c r="E19" s="224" t="s">
        <v>39</v>
      </c>
      <c r="F19" s="253" t="s">
        <v>84</v>
      </c>
      <c r="G19" s="240">
        <v>35</v>
      </c>
      <c r="H19" s="241">
        <v>0</v>
      </c>
      <c r="I19" s="241">
        <f t="shared" si="0"/>
        <v>35</v>
      </c>
    </row>
    <row r="20" spans="1:9" ht="15.75">
      <c r="A20" s="56"/>
      <c r="B20" s="388" t="s">
        <v>47</v>
      </c>
      <c r="C20" s="389"/>
      <c r="D20" s="389"/>
      <c r="E20" s="389"/>
      <c r="F20" s="390"/>
      <c r="G20" s="248">
        <f>G19</f>
        <v>35</v>
      </c>
      <c r="H20" s="248">
        <f>H19</f>
        <v>0</v>
      </c>
      <c r="I20" s="239">
        <f t="shared" si="0"/>
        <v>35</v>
      </c>
    </row>
    <row r="21" spans="1:9" ht="51" customHeight="1">
      <c r="A21" s="56"/>
      <c r="B21" s="215" t="s">
        <v>81</v>
      </c>
      <c r="C21" s="232">
        <v>7500</v>
      </c>
      <c r="D21" s="232" t="s">
        <v>82</v>
      </c>
      <c r="E21" s="216" t="s">
        <v>83</v>
      </c>
      <c r="F21" s="253" t="s">
        <v>85</v>
      </c>
      <c r="G21" s="245">
        <v>12</v>
      </c>
      <c r="H21" s="245">
        <v>0</v>
      </c>
      <c r="I21" s="241">
        <f t="shared" si="0"/>
        <v>12</v>
      </c>
    </row>
    <row r="22" spans="1:9" ht="30" customHeight="1">
      <c r="A22" s="56"/>
      <c r="B22" s="388" t="s">
        <v>47</v>
      </c>
      <c r="C22" s="389"/>
      <c r="D22" s="389"/>
      <c r="E22" s="389"/>
      <c r="F22" s="390"/>
      <c r="G22" s="248">
        <f>G21</f>
        <v>12</v>
      </c>
      <c r="H22" s="248">
        <f>H21</f>
        <v>0</v>
      </c>
      <c r="I22" s="239">
        <f t="shared" si="0"/>
        <v>12</v>
      </c>
    </row>
    <row r="23" spans="1:9" ht="30" customHeight="1">
      <c r="A23" s="56"/>
      <c r="B23" s="214" t="s">
        <v>48</v>
      </c>
      <c r="C23" s="214"/>
      <c r="D23" s="214"/>
      <c r="E23" s="226" t="s">
        <v>49</v>
      </c>
      <c r="F23" s="217"/>
      <c r="G23" s="248">
        <f>G24</f>
        <v>15</v>
      </c>
      <c r="H23" s="248">
        <f>H24</f>
        <v>1818</v>
      </c>
      <c r="I23" s="239">
        <f t="shared" si="0"/>
        <v>1833</v>
      </c>
    </row>
    <row r="24" spans="1:9" ht="30" customHeight="1">
      <c r="A24" s="56"/>
      <c r="B24" s="221" t="s">
        <v>50</v>
      </c>
      <c r="C24" s="221"/>
      <c r="D24" s="221"/>
      <c r="E24" s="222" t="s">
        <v>51</v>
      </c>
      <c r="F24" s="217"/>
      <c r="G24" s="245">
        <f>G25</f>
        <v>15</v>
      </c>
      <c r="H24" s="245">
        <f>H25</f>
        <v>1818</v>
      </c>
      <c r="I24" s="241">
        <f t="shared" si="0"/>
        <v>1833</v>
      </c>
    </row>
    <row r="25" spans="1:9" ht="30" customHeight="1">
      <c r="A25" s="56"/>
      <c r="B25" s="65" t="s">
        <v>8</v>
      </c>
      <c r="C25" s="65" t="s">
        <v>9</v>
      </c>
      <c r="D25" s="66"/>
      <c r="E25" s="76" t="s">
        <v>7</v>
      </c>
      <c r="F25" s="237"/>
      <c r="G25" s="245">
        <f>G27+G29</f>
        <v>15</v>
      </c>
      <c r="H25" s="245">
        <f>H27+H29</f>
        <v>1818</v>
      </c>
      <c r="I25" s="241">
        <f t="shared" si="0"/>
        <v>1833</v>
      </c>
    </row>
    <row r="26" spans="1:9" ht="103.5" customHeight="1">
      <c r="A26" s="56"/>
      <c r="B26" s="324" t="s">
        <v>6</v>
      </c>
      <c r="C26" s="325">
        <v>1020</v>
      </c>
      <c r="D26" s="324" t="s">
        <v>10</v>
      </c>
      <c r="E26" s="281" t="s">
        <v>299</v>
      </c>
      <c r="F26" s="323" t="s">
        <v>298</v>
      </c>
      <c r="G26" s="245">
        <v>15</v>
      </c>
      <c r="H26" s="245">
        <v>0</v>
      </c>
      <c r="I26" s="241">
        <f t="shared" si="0"/>
        <v>15</v>
      </c>
    </row>
    <row r="27" spans="1:9" ht="30" customHeight="1">
      <c r="A27" s="56"/>
      <c r="B27" s="388" t="s">
        <v>47</v>
      </c>
      <c r="C27" s="389"/>
      <c r="D27" s="389"/>
      <c r="E27" s="389"/>
      <c r="F27" s="390"/>
      <c r="G27" s="248">
        <f>G26</f>
        <v>15</v>
      </c>
      <c r="H27" s="248">
        <f>H26</f>
        <v>0</v>
      </c>
      <c r="I27" s="239">
        <f t="shared" si="0"/>
        <v>15</v>
      </c>
    </row>
    <row r="28" spans="1:9" ht="52.5" customHeight="1">
      <c r="A28" s="56"/>
      <c r="B28" s="221" t="s">
        <v>244</v>
      </c>
      <c r="C28" s="232">
        <v>1220</v>
      </c>
      <c r="D28" s="232" t="s">
        <v>241</v>
      </c>
      <c r="E28" s="224" t="s">
        <v>243</v>
      </c>
      <c r="F28" s="252" t="s">
        <v>249</v>
      </c>
      <c r="G28" s="245">
        <v>0</v>
      </c>
      <c r="H28" s="245">
        <v>1818</v>
      </c>
      <c r="I28" s="241">
        <f t="shared" si="0"/>
        <v>1818</v>
      </c>
    </row>
    <row r="29" spans="1:9" ht="30" customHeight="1">
      <c r="A29" s="56"/>
      <c r="B29" s="388" t="s">
        <v>47</v>
      </c>
      <c r="C29" s="389"/>
      <c r="D29" s="389"/>
      <c r="E29" s="389"/>
      <c r="F29" s="390"/>
      <c r="G29" s="248">
        <f>G28</f>
        <v>0</v>
      </c>
      <c r="H29" s="248">
        <f>H28</f>
        <v>1818</v>
      </c>
      <c r="I29" s="248">
        <f>I28</f>
        <v>1818</v>
      </c>
    </row>
    <row r="30" spans="1:9" ht="30" customHeight="1">
      <c r="A30" s="56"/>
      <c r="B30" s="212" t="s">
        <v>266</v>
      </c>
      <c r="C30" s="212"/>
      <c r="D30" s="213"/>
      <c r="E30" s="213" t="s">
        <v>267</v>
      </c>
      <c r="F30" s="218"/>
      <c r="G30" s="248">
        <f aca="true" t="shared" si="1" ref="G30:I32">G31</f>
        <v>16</v>
      </c>
      <c r="H30" s="248">
        <f t="shared" si="1"/>
        <v>0</v>
      </c>
      <c r="I30" s="248">
        <f t="shared" si="1"/>
        <v>16</v>
      </c>
    </row>
    <row r="31" spans="1:9" ht="54.75" customHeight="1">
      <c r="A31" s="56"/>
      <c r="B31" s="212" t="s">
        <v>268</v>
      </c>
      <c r="C31" s="212" t="s">
        <v>269</v>
      </c>
      <c r="D31" s="216"/>
      <c r="E31" s="216" t="s">
        <v>270</v>
      </c>
      <c r="F31" s="218"/>
      <c r="G31" s="245">
        <f t="shared" si="1"/>
        <v>16</v>
      </c>
      <c r="H31" s="245">
        <f t="shared" si="1"/>
        <v>0</v>
      </c>
      <c r="I31" s="245">
        <f t="shared" si="1"/>
        <v>16</v>
      </c>
    </row>
    <row r="32" spans="1:9" ht="30" customHeight="1">
      <c r="A32" s="56"/>
      <c r="B32" s="212" t="s">
        <v>113</v>
      </c>
      <c r="C32" s="212" t="s">
        <v>114</v>
      </c>
      <c r="D32" s="213"/>
      <c r="E32" s="213" t="s">
        <v>115</v>
      </c>
      <c r="F32" s="214"/>
      <c r="G32" s="245">
        <f t="shared" si="1"/>
        <v>16</v>
      </c>
      <c r="H32" s="245">
        <f t="shared" si="1"/>
        <v>0</v>
      </c>
      <c r="I32" s="245">
        <f t="shared" si="1"/>
        <v>16</v>
      </c>
    </row>
    <row r="33" spans="1:9" ht="85.5" customHeight="1">
      <c r="A33" s="56"/>
      <c r="B33" s="215" t="s">
        <v>116</v>
      </c>
      <c r="C33" s="232">
        <v>3202</v>
      </c>
      <c r="D33" s="232">
        <v>1030</v>
      </c>
      <c r="E33" s="216" t="s">
        <v>117</v>
      </c>
      <c r="F33" s="241" t="s">
        <v>118</v>
      </c>
      <c r="G33" s="245">
        <v>16</v>
      </c>
      <c r="H33" s="245">
        <v>0</v>
      </c>
      <c r="I33" s="241">
        <f t="shared" si="0"/>
        <v>16</v>
      </c>
    </row>
    <row r="34" spans="1:9" ht="33" customHeight="1">
      <c r="A34" s="56"/>
      <c r="B34" s="388" t="s">
        <v>47</v>
      </c>
      <c r="C34" s="389"/>
      <c r="D34" s="389"/>
      <c r="E34" s="389"/>
      <c r="F34" s="390"/>
      <c r="G34" s="248">
        <f>G32</f>
        <v>16</v>
      </c>
      <c r="H34" s="248">
        <f>H32</f>
        <v>0</v>
      </c>
      <c r="I34" s="248">
        <f>I32</f>
        <v>16</v>
      </c>
    </row>
    <row r="35" spans="1:9" ht="37.5" customHeight="1">
      <c r="A35" s="56"/>
      <c r="B35" s="212" t="s">
        <v>92</v>
      </c>
      <c r="C35" s="212"/>
      <c r="D35" s="219"/>
      <c r="E35" s="227" t="s">
        <v>93</v>
      </c>
      <c r="F35" s="228"/>
      <c r="G35" s="248">
        <f aca="true" t="shared" si="2" ref="G35:H38">G36</f>
        <v>30.27</v>
      </c>
      <c r="H35" s="248">
        <f t="shared" si="2"/>
        <v>680</v>
      </c>
      <c r="I35" s="239">
        <f t="shared" si="0"/>
        <v>710.27</v>
      </c>
    </row>
    <row r="36" spans="1:9" ht="35.25" customHeight="1">
      <c r="A36" s="56"/>
      <c r="B36" s="215" t="s">
        <v>94</v>
      </c>
      <c r="C36" s="215"/>
      <c r="D36" s="219"/>
      <c r="E36" s="224" t="s">
        <v>95</v>
      </c>
      <c r="F36" s="228"/>
      <c r="G36" s="245">
        <f t="shared" si="2"/>
        <v>30.27</v>
      </c>
      <c r="H36" s="245">
        <f t="shared" si="2"/>
        <v>680</v>
      </c>
      <c r="I36" s="241">
        <f t="shared" si="0"/>
        <v>710.27</v>
      </c>
    </row>
    <row r="37" spans="1:9" ht="24.75" customHeight="1">
      <c r="A37" s="56"/>
      <c r="B37" s="235" t="s">
        <v>89</v>
      </c>
      <c r="C37" s="236">
        <v>5000</v>
      </c>
      <c r="D37" s="233"/>
      <c r="E37" s="212" t="s">
        <v>90</v>
      </c>
      <c r="F37" s="225"/>
      <c r="G37" s="245">
        <f t="shared" si="2"/>
        <v>30.27</v>
      </c>
      <c r="H37" s="245">
        <f t="shared" si="2"/>
        <v>680</v>
      </c>
      <c r="I37" s="241">
        <f t="shared" si="0"/>
        <v>710.27</v>
      </c>
    </row>
    <row r="38" spans="1:9" ht="21" customHeight="1">
      <c r="A38" s="56"/>
      <c r="B38" s="236">
        <v>1115030</v>
      </c>
      <c r="C38" s="236">
        <v>5030</v>
      </c>
      <c r="D38" s="233"/>
      <c r="E38" s="229" t="s">
        <v>86</v>
      </c>
      <c r="F38" s="225"/>
      <c r="G38" s="245">
        <f t="shared" si="2"/>
        <v>30.27</v>
      </c>
      <c r="H38" s="245">
        <f t="shared" si="2"/>
        <v>680</v>
      </c>
      <c r="I38" s="241">
        <f t="shared" si="0"/>
        <v>710.27</v>
      </c>
    </row>
    <row r="39" spans="1:9" ht="72" customHeight="1">
      <c r="A39" s="56"/>
      <c r="B39" s="233">
        <v>1115031</v>
      </c>
      <c r="C39" s="233">
        <v>5031</v>
      </c>
      <c r="D39" s="232" t="s">
        <v>87</v>
      </c>
      <c r="E39" s="219" t="s">
        <v>88</v>
      </c>
      <c r="F39" s="253" t="s">
        <v>91</v>
      </c>
      <c r="G39" s="245">
        <v>30.27</v>
      </c>
      <c r="H39" s="245">
        <v>680</v>
      </c>
      <c r="I39" s="241">
        <f t="shared" si="0"/>
        <v>710.27</v>
      </c>
    </row>
    <row r="40" spans="1:9" ht="32.25" customHeight="1">
      <c r="A40" s="56"/>
      <c r="B40" s="388" t="s">
        <v>47</v>
      </c>
      <c r="C40" s="389"/>
      <c r="D40" s="389"/>
      <c r="E40" s="389"/>
      <c r="F40" s="390"/>
      <c r="G40" s="248">
        <f>G39</f>
        <v>30.27</v>
      </c>
      <c r="H40" s="248">
        <f>H39</f>
        <v>680</v>
      </c>
      <c r="I40" s="239">
        <f t="shared" si="0"/>
        <v>710.27</v>
      </c>
    </row>
    <row r="41" spans="1:9" ht="18.75">
      <c r="A41" s="56"/>
      <c r="B41" s="220"/>
      <c r="C41" s="220"/>
      <c r="D41" s="221"/>
      <c r="E41" s="230" t="s">
        <v>17</v>
      </c>
      <c r="F41" s="231"/>
      <c r="G41" s="249">
        <f>G6+G23+G30+G35</f>
        <v>328.27</v>
      </c>
      <c r="H41" s="249">
        <f>H6+H23+H30+H35</f>
        <v>2498</v>
      </c>
      <c r="I41" s="250">
        <f t="shared" si="0"/>
        <v>2826.27</v>
      </c>
    </row>
    <row r="42" spans="2:17" ht="20.25" customHeight="1" hidden="1">
      <c r="B42" s="397" t="s">
        <v>52</v>
      </c>
      <c r="C42" s="397"/>
      <c r="D42" s="397"/>
      <c r="E42" s="397"/>
      <c r="F42" s="397"/>
      <c r="G42" s="397"/>
      <c r="H42" s="397"/>
      <c r="I42" s="397"/>
      <c r="J42" s="57"/>
      <c r="K42" s="57"/>
      <c r="L42" s="57"/>
      <c r="M42" s="57"/>
      <c r="N42" s="57"/>
      <c r="O42" s="57"/>
      <c r="P42" s="57"/>
      <c r="Q42" s="57"/>
    </row>
    <row r="43" spans="2:17" ht="20.25" customHeight="1" hidden="1">
      <c r="B43" s="396" t="s">
        <v>5</v>
      </c>
      <c r="C43" s="396"/>
      <c r="D43" s="396"/>
      <c r="E43" s="396"/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6"/>
    </row>
    <row r="44" spans="2:17" ht="30.75" customHeight="1" hidden="1">
      <c r="B44" s="397" t="s">
        <v>53</v>
      </c>
      <c r="C44" s="397"/>
      <c r="D44" s="397"/>
      <c r="E44" s="397"/>
      <c r="F44" s="397"/>
      <c r="G44" s="397"/>
      <c r="H44" s="397"/>
      <c r="I44" s="397"/>
      <c r="J44" s="57"/>
      <c r="K44" s="57"/>
      <c r="L44" s="57"/>
      <c r="M44" s="57"/>
      <c r="N44" s="57"/>
      <c r="O44" s="57"/>
      <c r="P44" s="57"/>
      <c r="Q44" s="57"/>
    </row>
    <row r="45" spans="2:17" ht="21" customHeight="1" hidden="1">
      <c r="B45" s="396" t="s">
        <v>54</v>
      </c>
      <c r="C45" s="396"/>
      <c r="D45" s="396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</row>
    <row r="47" ht="1.5" customHeight="1">
      <c r="F47" s="37"/>
    </row>
    <row r="48" ht="12.75" hidden="1"/>
    <row r="50" ht="12.75">
      <c r="G50" s="58"/>
    </row>
    <row r="51" ht="12.75">
      <c r="G51" s="58"/>
    </row>
    <row r="52" ht="12.75">
      <c r="H52" s="58"/>
    </row>
  </sheetData>
  <mergeCells count="18">
    <mergeCell ref="B45:Q45"/>
    <mergeCell ref="B20:F20"/>
    <mergeCell ref="B42:I42"/>
    <mergeCell ref="B43:Q43"/>
    <mergeCell ref="B44:I44"/>
    <mergeCell ref="B40:F40"/>
    <mergeCell ref="B22:F22"/>
    <mergeCell ref="B34:F34"/>
    <mergeCell ref="B29:F29"/>
    <mergeCell ref="B27:F27"/>
    <mergeCell ref="B16:F16"/>
    <mergeCell ref="B11:F11"/>
    <mergeCell ref="B18:F18"/>
    <mergeCell ref="B1:I1"/>
    <mergeCell ref="G2:I2"/>
    <mergeCell ref="B3:I3"/>
    <mergeCell ref="B9:F9"/>
    <mergeCell ref="B13:F13"/>
  </mergeCells>
  <printOptions/>
  <pageMargins left="0.23" right="0.24" top="0.17" bottom="0.17" header="0.17" footer="0.17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2017-02-10T05:40:48Z</cp:lastPrinted>
  <dcterms:created xsi:type="dcterms:W3CDTF">2014-01-17T10:52:16Z</dcterms:created>
  <dcterms:modified xsi:type="dcterms:W3CDTF">2017-02-10T05:51:07Z</dcterms:modified>
  <cp:category/>
  <cp:version/>
  <cp:contentType/>
  <cp:contentStatus/>
</cp:coreProperties>
</file>