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705" windowWidth="8430" windowHeight="4695" tabRatio="599" activeTab="6"/>
  </bookViews>
  <sheets>
    <sheet name="Лист1" sheetId="1" r:id="rId1"/>
    <sheet name="Додаток 2" sheetId="2" r:id="rId2"/>
    <sheet name="Додаток 3" sheetId="3" r:id="rId3"/>
    <sheet name="додаток 4" sheetId="4" r:id="rId4"/>
    <sheet name="дод7 капіт" sheetId="5" r:id="rId5"/>
    <sheet name="програми6" sheetId="6" r:id="rId6"/>
    <sheet name="джерела8" sheetId="7" r:id="rId7"/>
  </sheets>
  <definedNames>
    <definedName name="_xlnm.Print_Titles" localSheetId="4">'дод7 капіт'!$10:$12</definedName>
    <definedName name="_xlnm.Print_Titles" localSheetId="1">'Додаток 2'!$11:$14</definedName>
    <definedName name="_xlnm.Print_Titles" localSheetId="2">'Додаток 3'!$13:$17</definedName>
  </definedNames>
  <calcPr fullCalcOnLoad="1"/>
</workbook>
</file>

<file path=xl/sharedStrings.xml><?xml version="1.0" encoding="utf-8"?>
<sst xmlns="http://schemas.openxmlformats.org/spreadsheetml/2006/main" count="1307" uniqueCount="544">
  <si>
    <t>Районна програма "Репродуктивне здоров"я населення Олександрівського району"(2009-2015 роки)</t>
  </si>
  <si>
    <t>Районна програма боротьби з онкологічними захворюваннями на 2011-2016 роки</t>
  </si>
  <si>
    <t>Районна програма "Цукровий діабет"на 2011-2013 роки</t>
  </si>
  <si>
    <t>Районна комплексна програма профілактики злочинності на 2008-2010 роки</t>
  </si>
  <si>
    <t>Комплексна районна програма запобігання та реагування на надзвичайні ситуації техногенного та природного характеру на 2006-2010 роки і на період до 2015 року</t>
  </si>
  <si>
    <t>Районна програма роботи з обдарованою молоддю на 2010-2012 роки</t>
  </si>
  <si>
    <t>Районна програма "Вчитель"</t>
  </si>
  <si>
    <t>Комплексна програма охорони навколишнього природного середовища у Олександрівському районі на 2008-2010 роки</t>
  </si>
  <si>
    <t>Районна програма "Шкільна парта"</t>
  </si>
  <si>
    <t xml:space="preserve">Загальноосвітні школи </t>
  </si>
  <si>
    <t>Загальноосвітні школи ( на спіфінансування мікропроетків , які реалізуються у рамках проекту ПРООН "Місцевий розвиток орієнтований на громаду")</t>
  </si>
  <si>
    <t>Коплексна програма охорони навколишнього природного середовища у Олександрівському районі на 2008-2010 роки</t>
  </si>
  <si>
    <t>Районна програма соціального захисту ветеранів Ввв і праці, інвалідів, дітей-інвалідів та громадян  похилого віку</t>
  </si>
  <si>
    <t>091205</t>
  </si>
  <si>
    <t>Виплати грошової компенсації фізичним особам, які надають соціальні послуги громадянам похилого віку, інвалідам, дітям-інвалідам, хворим , які не здатні до самообслуговувавння і потребують сторонньої допомоги</t>
  </si>
  <si>
    <t>Районна програма оздоровлення і відпочинку дітей та підлітків на період 2009-2013 роки</t>
  </si>
  <si>
    <t>Районна цільова програма по реалізації в районі "Національного плану дій щодо реалізації конвенції ООН про права дитини" на період до 2016 року</t>
  </si>
  <si>
    <t>091102</t>
  </si>
  <si>
    <t>Програми і заходи центрів соціальних  служб для  сім"ї, дітей та  молоді</t>
  </si>
  <si>
    <t>Програма розвитку позашкільних навчальних закладів на 2009-2013 роки</t>
  </si>
  <si>
    <t>Позашкільні заклади освіти, заходи з позашкільної роботи з дітьми</t>
  </si>
  <si>
    <t>Програма економічного і соціального розвитку Олександрівського району на 2012 рік</t>
  </si>
  <si>
    <t xml:space="preserve">Інші видатки </t>
  </si>
  <si>
    <t>Фельдшерско-акушерські пункти ( на спіфінансування мікропроетків , які реалізуються у рамках проекту ПРООН "Місцевий розвиток орієнтований на громаду")</t>
  </si>
  <si>
    <r>
      <t xml:space="preserve">Поліклініки і амбулаторії ( на спіфінансування мікропроектів , які реалізуються у рамках проекту ПРООН "Місцевий розвиток орієнтований на громаду")   </t>
    </r>
    <r>
      <rPr>
        <i/>
        <sz val="12"/>
        <rFont val="Times New Roman"/>
        <family val="1"/>
      </rPr>
      <t xml:space="preserve"> (погашення кредиторської заборгованості за виконані у 2011 році роботи)</t>
    </r>
  </si>
  <si>
    <t>Утримання та навчально-тренуальна робота дитячо-юнацьких спортивних шкіл (які підпорядковані громадським організаціям фізкультурно-спортивної спрямованості)</t>
  </si>
  <si>
    <t>Періодичні видання (газети та журнали) (фінансова підтримка РВО Олександрівщина)</t>
  </si>
  <si>
    <t>Комплексна програма охорони навколишнього природного середовища у Олександрівському районі на 2011-2015 роки</t>
  </si>
  <si>
    <r>
      <t xml:space="preserve">Загальноосвітні школи ( на спіфінансування мікропроектів , які реалізуються у рамках проекту ПРООН "Місцевий розвиток орієнтований на громаду") </t>
    </r>
    <r>
      <rPr>
        <i/>
        <sz val="12"/>
        <rFont val="Times New Roman"/>
        <family val="1"/>
      </rPr>
      <t>(погашення кредиторської заборгованості за виконані у 2011 році роботи)</t>
    </r>
  </si>
  <si>
    <t>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</si>
  <si>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220</t>
  </si>
  <si>
    <t>Фінансове управління</t>
  </si>
  <si>
    <t xml:space="preserve">Інші субвенції </t>
  </si>
  <si>
    <t xml:space="preserve"> 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7 років (на 2008-2014 роки)</t>
  </si>
  <si>
    <t>Районна програма "Підтримки розвитку територіальних громад та місцевих ініціатив громадських організацій Олександрівського району в 2012-2015 роках"</t>
  </si>
  <si>
    <t xml:space="preserve">Загальноосвітні школи ( на спіфінансування мікропроектів , які реалізуються у рамках проекту ПРООН "Місцевий розвиток орієнтований на громаду") </t>
  </si>
  <si>
    <t xml:space="preserve"> Районна цільова соціальна програма розвитку фізичної культури і спорту в Олександрівському районі на 2012-2016 роки</t>
  </si>
  <si>
    <t>130112</t>
  </si>
  <si>
    <t>Інші видатки ( на надання стипендій)</t>
  </si>
  <si>
    <t xml:space="preserve">Районна програма зайнятості населення Олександрівського  району </t>
  </si>
  <si>
    <t>на відкриття навчально-виховних комплексів "Загальноосвітній навчальний заклад-дошкільний навчальний заклад" з двома дошкільними групами по 25 дітей для дітей старшого дошкільного віку  на базі Олександрівських загальноосвітніх шкіл 1-3 ступенів №2,3</t>
  </si>
  <si>
    <t xml:space="preserve"> на фінансову підтримку апарату ФСТ Колос</t>
  </si>
  <si>
    <t>на забезпечення діяльності загальноосвітніх шкіл</t>
  </si>
  <si>
    <t>для відділу освіти, всього</t>
  </si>
  <si>
    <t>на придбання запчастин для шкільного автобуса, придбання предметів та матеріалів у загальноосвітню школу</t>
  </si>
  <si>
    <t xml:space="preserve">на утримання групи короткотривалого перебування </t>
  </si>
  <si>
    <t>на утримання Олександрівського загону місцевої пожежної охорони</t>
  </si>
  <si>
    <t>на оплату за обслуговування газових мереж Несватківського ФАПу</t>
  </si>
  <si>
    <t>субвенції районному бюджету з сільських, селищних бюджетів</t>
  </si>
  <si>
    <t>всього субвенцій загального фонду</t>
  </si>
  <si>
    <t>Субвенція з обласного бюджету на будівництво теплових мереж Олександрівської центральної районної лікарні</t>
  </si>
  <si>
    <t>районний бюджет</t>
  </si>
  <si>
    <t xml:space="preserve"> та сільськими , селищними  бюджетами обласним бюджетом  на 2012 рік, визначених у додатку 4 рішення районної ради від 29 грудня 2012 року №121 "Про районний бюджет на 2012 рік", з урахуванням змін, затверджених рішеннями районної ради від від 21 лютого 2012 року №125, від 5 квітня 2012 року №137, від 7 червня 2012 року №145, від 25 липня 2012 року №154, від 28 серпня 2012 року №167, від 9 жовтня 2012 року №177 "Про внесення змін до рішення районної ради від 29 грудня 2012 року №121 "Про районний бюджет на 2012 рік"</t>
  </si>
  <si>
    <t>Субвенція з районного бюджету на виконання селищної програми соціально-економічного розвитку</t>
  </si>
  <si>
    <t>Додаток 7</t>
  </si>
  <si>
    <t xml:space="preserve">                                       до      рішення  Олександрівської районної ради</t>
  </si>
  <si>
    <t xml:space="preserve">                                        від  21 лютого 2012 року №125   </t>
  </si>
  <si>
    <t>Зміни до  видатків районного бюджету на 2012 рік на виконання районних програм (у складі видатків, затверджених у додатках 2,3 до рішення районної ради від 29 грудня 2011 року №121 з урахуванням змін) , визначених у додатку 6 рішення районної ради від 29 грудня 2011 року № 121 "Про районний бюджет на 2012 рік", з урахуванням змін, затверджених рішенням районної ради від 21 лютого 2012 року №125, від 4 квітня 2012 року №137, від 7 червня 2012 року № 145 від 25 липня 2012 року №154 , від 28 серпня 2012 року №167, від 9 жовтня 2012 року №177  "Про внесення змін до рішення районної ради від 29 грудня 2011 року №121   "Про районний бюджет на 2012 рік"</t>
  </si>
  <si>
    <t>Позашкільні  заклади освіти, заходи з позашкільної роботи з дітьми</t>
  </si>
  <si>
    <t>Методична робота, інші заходи у сфері народної освіти</t>
  </si>
  <si>
    <t>Групи централізованого  господарського обслуговування</t>
  </si>
  <si>
    <t>Утримання та навчально-тренувальна робота дитячо-юнацьких спортивних шкіл</t>
  </si>
  <si>
    <t>Територіальні центри і  відділення соціальної  допомоги на дому</t>
  </si>
  <si>
    <t>Музеї і виставки</t>
  </si>
  <si>
    <t>Палаци і будинки культури , клуби та інші заклади клубного типу</t>
  </si>
  <si>
    <t>Інши культурно-освітні заклади  та заходи</t>
  </si>
  <si>
    <t>Фінансове управління райдержадміністрації</t>
  </si>
  <si>
    <t>на виконання Комплексної програми протидії злочинності в Олександрівському районі  на 2008-2010 роки</t>
  </si>
  <si>
    <t>Фінансова підтримка спортивних споруд , які належать громадським організаціям фізкультурно-спортивної спрямованості</t>
  </si>
  <si>
    <t xml:space="preserve">                                             рішенням  Олександрівської районної ради</t>
  </si>
  <si>
    <t>090214</t>
  </si>
  <si>
    <t>Пільги окремим категоріям громадян з послуг зв"язку</t>
  </si>
  <si>
    <t>Компенсацiйнi виплати за пiльговий проїзд окремих  категорiй громадян на залiзничному транспортi</t>
  </si>
  <si>
    <t>Проведення навчально - тренувальних  зборів і змагань</t>
  </si>
  <si>
    <t>за рахунок субвенції з сільських бюджетів</t>
  </si>
  <si>
    <t>за рахунок субвенції з обласного бюджту</t>
  </si>
  <si>
    <t xml:space="preserve">в тому числі </t>
  </si>
  <si>
    <t>за рахунок субвенції з сільських, селищних бюджтеів</t>
  </si>
  <si>
    <t>за рахунок субвенції з обласного бюджету</t>
  </si>
  <si>
    <t>за рахунок субвенції з селищного бюджету на погашення кредиторської заборгованості , що склалася на 1.01.2012 року</t>
  </si>
  <si>
    <t>в тому числі за рахунок субвенції з сільських бюджетів</t>
  </si>
  <si>
    <t>15</t>
  </si>
  <si>
    <t>Управління праці та соціального захисту населення райдержадміністрації</t>
  </si>
  <si>
    <t>Фінансова підтримка громадських організацій інвалідів і ветеранів</t>
  </si>
  <si>
    <t>в тому числі фінансова підтримка Олександрівської громадської районної організації Української спілки ветеранів Афганістану</t>
  </si>
  <si>
    <t>Розуміївському сільському  бюджету</t>
  </si>
  <si>
    <t>в тому числі за рахунок субвенції з обласного бюджету на погашення кредиторської заборгованості за виконані у 2011 році роботи по проекту "Реконструкція вуличного освітлення с. Розуміївка"</t>
  </si>
  <si>
    <t>120000</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</si>
  <si>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</si>
  <si>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 тому числі Веселівському сільському бюджету</t>
  </si>
  <si>
    <t>у тому числі за рахунок:</t>
  </si>
  <si>
    <t>коштів районного бюджету</t>
  </si>
  <si>
    <t>субвенцій з сільських, селищних бюджетів</t>
  </si>
  <si>
    <t>субвенцій з обласного бюджету</t>
  </si>
  <si>
    <t>усього</t>
  </si>
  <si>
    <t>з них на умовах співфінансування</t>
  </si>
  <si>
    <t>001</t>
  </si>
  <si>
    <t>капітальні видатки</t>
  </si>
  <si>
    <t>006</t>
  </si>
  <si>
    <t>капітальні видатки бюджетних установ</t>
  </si>
  <si>
    <t>капітальні видатки (придбання)</t>
  </si>
  <si>
    <t>Періодичні видання (газети, журнали)</t>
  </si>
  <si>
    <t>капітальні трансферти</t>
  </si>
  <si>
    <t>020</t>
  </si>
  <si>
    <t>Співфінансування об"єкту "Енергозберігаючі заходи в Єлизаветградківській загальноосвітній школі I-III ступенів с. Єлизаветградківка" , що реалізується у рамках проекту  ПРООН "Місцевий розвиток орієнтований на громаду"</t>
  </si>
  <si>
    <t>рішенням  Олександрівської</t>
  </si>
  <si>
    <t xml:space="preserve">районної ради </t>
  </si>
  <si>
    <t>Код</t>
  </si>
  <si>
    <t>Найменування доходів згідно із бюджетною класифікацією</t>
  </si>
  <si>
    <t>Загальний фонд</t>
  </si>
  <si>
    <t>Спеціальний фонд</t>
  </si>
  <si>
    <t>у т.ч. бюджет розвитку</t>
  </si>
  <si>
    <t>6=(гр.3+гр4)</t>
  </si>
  <si>
    <t>Податкові надходження</t>
  </si>
  <si>
    <t>Податки на доходи, податки на прибуток, податки на збільшення ринкової вартості</t>
  </si>
  <si>
    <t>Податок на доходи фізичних осіб, що сплачується податковими агентами , із доходів платника податку у вигляді заробітної плати</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</si>
  <si>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</si>
  <si>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Податок на доходи фізичних осіб, що сплачується фізичними особами за результатами річного декларування</t>
  </si>
  <si>
    <t>Разом доходів</t>
  </si>
  <si>
    <t>Офіційні трансферти</t>
  </si>
  <si>
    <t>Дотація вирівнювання, що одержується з державного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</si>
  <si>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</si>
  <si>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Субвенція з державного бюджету місцевим бюджетам на придбання медикаментів для забезпечення швидкої медичної допомоги</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</si>
  <si>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</si>
  <si>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в тому числі:</t>
  </si>
  <si>
    <t xml:space="preserve">з обласного бюджету </t>
  </si>
  <si>
    <t>з сільських, селищних бюджетів</t>
  </si>
  <si>
    <t>Всього доходів</t>
  </si>
  <si>
    <t>Зміни до доходів Олександрівського районного бюджету на 2012 рік, визначених у додатку 1 до рішення районної ради від 29 грудня 2011 року № 121 "Про районний бюджет на 2012 рік", з урахуванням змін , затверджених рішенням районної ради від 21 лютого 2012 року № 125 , від 5 квітня 2012 року №137, від 7 червня 2012 року № 145 , від 25 липня 2012 року №154, від 28 серпня 2012 року №167, від 9 жовтня 2012 року №177 "Про внесення змін до рішення районної ради від 29 грудня 2011 року №121 "Про районний бюджет на 2012 рік"</t>
  </si>
  <si>
    <t>в тому числі за рахунок субвенції з сільських, селищних бюджетів</t>
  </si>
  <si>
    <t>На погашення кредиторської заборгованості, що склалася на 1.01.2011 року</t>
  </si>
  <si>
    <t>Придбання шкільного автобуса</t>
  </si>
  <si>
    <t>на співфінансування мікропроекту , який реалізується у рамках проекту ПРООН "Місцевий розвиток, орієнтований на громаду "-"Енергозберігаючі заходи в загальноосвітній  школі с. Івангород : капітальний ремонт - заміна вікон на металопластикові"</t>
  </si>
  <si>
    <t>на співфінансування мікропроекту , який реалізується у рамках проекту ПРООН "Місцевий розвиток, орієнтований на громаду "-"Енергозберігаючі заходи в школі села Красносілля"</t>
  </si>
  <si>
    <t>на капітальний ремонт  приміщення Лісівської школи</t>
  </si>
  <si>
    <t>на капітальні ремонти шкіл району</t>
  </si>
  <si>
    <t>капітальні видатки бюджетних установ (придбання)</t>
  </si>
  <si>
    <t>104</t>
  </si>
  <si>
    <t>Відділ культури і туризму райдержадміністрації</t>
  </si>
  <si>
    <t xml:space="preserve">капітальні видатки бюджетних установ </t>
  </si>
  <si>
    <t>Придбання Шкільного автобуса</t>
  </si>
  <si>
    <t>На проведення експертизи кошторисної документації проекту "Реконструкція кінотеатру під спортивний зал в смт. Олександрівці ", робочий проект реконструкції кінотеатру під спортивний зал</t>
  </si>
  <si>
    <t>Реконструкція загальноосвітньої школи I-III ступенів в с. Красносілка Олександрівського району Кіровоградської області</t>
  </si>
  <si>
    <t>Заміна робочого проекту,узгодження робочої документації реконструкції вугільної котельні Михайлівської ЗОШ</t>
  </si>
  <si>
    <t>Управління праці та соціального захисту населення районної державної адміністрації</t>
  </si>
  <si>
    <t>091412</t>
  </si>
  <si>
    <t>Фінансова підтримка громадських організацій</t>
  </si>
  <si>
    <t>Інші видатки (фінансова підтримка Червоного Хреста)</t>
  </si>
  <si>
    <t>Інші видатки на соціальний захист населення</t>
  </si>
  <si>
    <t>капітальні видатки (придбання автомобілів для ветеранів)</t>
  </si>
  <si>
    <t>Відділ культури і туризму районної державної адміністрації</t>
  </si>
  <si>
    <t>Фінансове управління районної державної адміністрації</t>
  </si>
  <si>
    <t>Субвенція Бовтиському   сільському бюджету на виконання заходів сільської програми соціально-економічного розвитку</t>
  </si>
  <si>
    <t>Субвенція   Веселівському сільському бюджету на виконання заходів сільської програми соціально-екомічного розвитку</t>
  </si>
  <si>
    <t>Субвенція  Олександрівському селищному бюджету на виконання заходів селищної програми соціально-економічного розвитку</t>
  </si>
  <si>
    <t xml:space="preserve">від 21 грудня 2012 року № 183  </t>
  </si>
  <si>
    <t>від  21 грудня 2012 року  № 183</t>
  </si>
  <si>
    <t>від  21 грудня 2012 року № 183</t>
  </si>
  <si>
    <t>від 21 грудня  2012 року № 183</t>
  </si>
  <si>
    <t>від  21 грудня  2012 року № 183</t>
  </si>
  <si>
    <t>(у редакції рішення районної ради від 21 грудня 2012 року № 183 )</t>
  </si>
  <si>
    <t>(у редакції рішення районної ради від  21 грудня 2012 року № 183   )</t>
  </si>
  <si>
    <t>Субвенція Олександрівському селищному бюджету на виконання заходів селищної "Програми соціального захисту ветеранів Великої Вітчизняної війни і праці, інвалідів, дітей -інвалідів та громадян похилого віку на 2011-2014 роки"</t>
  </si>
  <si>
    <t>Субвенція Олександрівському селищному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</si>
  <si>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 xml:space="preserve"> Субвенція обласному бюджету на співфінансування об"єкту "Кінотеатр, смт. Олександрівка (реконструкція під спортивний зал)"</t>
  </si>
  <si>
    <t>Субвенція обласному бюджету на співфінансування об"єкту " Реконструкція загальноосвітньої школи  I-III ступенів в с. Красносілка Олександрівського району"</t>
  </si>
  <si>
    <t>на співфінансування інвестиційного проекту</t>
  </si>
  <si>
    <t>на виконання заходів сільських та селищних програм соціально-економічного розвитку територій</t>
  </si>
  <si>
    <t>Субвенція з районного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</si>
  <si>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</si>
  <si>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тис.грн.</t>
  </si>
  <si>
    <t>в тому числі за рахунок субвенції з державного бюджету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</si>
  <si>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</si>
  <si>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 xml:space="preserve">                Зміни до видатків Олександрівського районного бюджету на 2012 рік за тимчасовою класифікацією видатків та кредитування місцевих бюджетів, визначених у додатку 2 рішення районної ради від 29 грудня  2011 року №121 "Про районний бюджет на 2012 рік", з урахуванням змін , затверджених рішенням районної ради від 21 лютого 2012 року № 125 , від 4 квітня 2012 року №137, від 7 червня 2012 року №145, від 25 липня 2012 року №154 , від 28 серпня 2012 року №167, від 9 жовтня 2012 року №177  "Про внесення змін до рішення районної ради від 29 грудня 2011 року № 121 "Про районний бюджет на 2012 рік"</t>
  </si>
  <si>
    <t xml:space="preserve">               Зміни до  розподілу  видатків Олександрівського районного бюджету на 2012 рік за головними розпорядниками коштів    визначених у додатку 3 рішення районної ради від 29 грудня 2011 року №121 "Про районний бюджет на 2012 рік", з урахуванням змін, затверджених рішенням районної ради від 21 лютого 2012 року № 125, від 4 квітня 2012 року №137, від 7 червня 2012 року №145 ,від 25 липня 2012 року №154, від 28 серпня 2012 року №167, від 9 жовтня 2012 року №177  "Про внесення змін до рішення районної ради від 29 грудня 2011 року № 121 "Про районний бюджет на 2012 рік"                                                                                                                       </t>
  </si>
  <si>
    <t>капітальний ремонт центральної районної лікарні</t>
  </si>
  <si>
    <t>Відділ освіти районної державної адміністрації</t>
  </si>
  <si>
    <t>Інвестиційні проекти</t>
  </si>
  <si>
    <t>Посилення конструкції приміщення загальноосвітньої школи 1-111 ст., с. Красносілка  Олександрівського району</t>
  </si>
  <si>
    <t>Загальноосвітня школа I-III ст.,смт Елизаветградківка Олександрівського району-будівництво мінікотельні</t>
  </si>
  <si>
    <t>в тому числі за рахунок субвенції переданої з сільських та селищних бюджетів на погашення кредиторської заборгованості, що склалася на 1.01.2011 року</t>
  </si>
  <si>
    <t>в тому числі на погашення кредиторської заборгованості, що склалася на 1.01.2011 року</t>
  </si>
  <si>
    <t>в тому числі фінансова підтримка  КП "Комсервіс"</t>
  </si>
  <si>
    <t>в тому числі, на погашення кредиторської заборгованості, що склалася на 1.01.2011 року</t>
  </si>
  <si>
    <t>з них, за рахунок субвенції переданої з сільських, селищних бюджетів  на погашення кредиторської заборгованості, що склалася на 1.01.2011 року</t>
  </si>
  <si>
    <t>Територіальні центри соціального обслуговування (надання соціальних послуг)</t>
  </si>
  <si>
    <t>130115</t>
  </si>
  <si>
    <t>Центри "Спорт для всіх" та заходи з фізичної культури</t>
  </si>
  <si>
    <t>в тому числі за рахунок субвенції переданої з сільського бюджету на погашення кредиторської заборгованості, що склалася на 1.01.2011року</t>
  </si>
  <si>
    <t>Разом по головному розпоряднику коштів районного бюджету</t>
  </si>
  <si>
    <t>Загальноосвітня школа I-III ст.,с. Цвітне Олександрівського району-будівництво мінікотельні</t>
  </si>
  <si>
    <t>в тому числі за рахунок:</t>
  </si>
  <si>
    <t>субвенції з державного бюджету місцевим бюджетам на придбання медикаментів для забезпечення швидкої медичної допомоги</t>
  </si>
  <si>
    <t>додатковї дотації з державного бюджету місцевим бюджетам на оплату праці працівників бюджетних установ</t>
  </si>
  <si>
    <t>субвенції з сільських, селищних бюджетів</t>
  </si>
  <si>
    <t>Дитячі будинки (в т.ч. Сімейного типу, прийомні сім"ї)</t>
  </si>
  <si>
    <t>Державна соціальна допомога малозабезпеченим сім"ям</t>
  </si>
  <si>
    <t>Державна соціальна допомога інвалідам з дитинства та дітям-інвалідам</t>
  </si>
  <si>
    <t>Загальноосвітня школа I-III ст.,с. Стара Осота Олександрівського району-встановлення малометражних котлів для опалення</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</si>
  <si>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</si>
  <si>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</si>
  <si>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</si>
  <si>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</si>
  <si>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</si>
  <si>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Загальноосвітні школи</t>
  </si>
  <si>
    <t>Разом по бюджету</t>
  </si>
  <si>
    <t>Лікарні (Родниківка)</t>
  </si>
  <si>
    <t>180404</t>
  </si>
  <si>
    <t>Підтримка малого і середнього підприємництва</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</si>
  <si>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</si>
  <si>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на погашення кредиторської заборгованості що склалася на 1.01.2011 року</t>
  </si>
  <si>
    <t>за рахунок перерозподілу</t>
  </si>
  <si>
    <t>Лікарні</t>
  </si>
  <si>
    <t>в тому числі за рахунок додаткової дотації з державного бюджету на покращення надання соціальних послуг найуразливішим верствам населення</t>
  </si>
  <si>
    <t>Утримання центрів соціальних служб для сім"ї дітей та молоді</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</si>
  <si>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</si>
  <si>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Затверджено</t>
  </si>
  <si>
    <t>150122</t>
  </si>
  <si>
    <t>10</t>
  </si>
  <si>
    <t>03</t>
  </si>
  <si>
    <t>01</t>
  </si>
  <si>
    <t>в тому числі на погашення кредиторської заборгованості, що склалася на 1.01.2012 року</t>
  </si>
  <si>
    <t>будівництво зовнішніх теплових мереж Олександрівської центральної районної лікарні  смт. Олександрівка Кіровоградської області</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</si>
  <si>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</si>
  <si>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</si>
  <si>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в тому числі</t>
  </si>
  <si>
    <t xml:space="preserve">в тому числі: </t>
  </si>
  <si>
    <t xml:space="preserve">Затверджено </t>
  </si>
  <si>
    <t xml:space="preserve"> рішенням Олександрівської районної ради</t>
  </si>
  <si>
    <t>130000</t>
  </si>
  <si>
    <t>Фізична культура і спорт</t>
  </si>
  <si>
    <t>в тому числі за рахунок додатковї дотації з державного бюджету місцевим бюджетам на оплату праці працівників бюджетних установ</t>
  </si>
  <si>
    <t>250000</t>
  </si>
  <si>
    <t>Видатки не віднесені до основних груп</t>
  </si>
  <si>
    <t>Разом видатки</t>
  </si>
  <si>
    <t>Міжбюджетні трансферти</t>
  </si>
  <si>
    <t>250319</t>
  </si>
  <si>
    <t>субвенції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</si>
  <si>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Інші видатки (фінансова підтримка КП Комсервіс)</t>
  </si>
  <si>
    <t>Разом видатків на 2012 рік</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</si>
  <si>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</si>
  <si>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Батькiвщиною,жертвам нацистських переслiдувань на придбання  твердого палива та скрапленого газу                  </t>
  </si>
  <si>
    <t>Олександрівській селищній раді</t>
  </si>
  <si>
    <t>Розумівській сільській раді</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</si>
  <si>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</si>
  <si>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</si>
  <si>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капітальні видатки бюджетних установ (придбання бензокоси)</t>
  </si>
  <si>
    <t>Загальноосвітні школи (в т.ч.школа-дитячий садок,інтернат при школі)</t>
  </si>
  <si>
    <t>Субвенція Олександрівському селищному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7 років (на 2008-2014 роки)</t>
  </si>
  <si>
    <t>Податок на доходи фізичних осіб  </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</si>
  <si>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</si>
  <si>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</si>
  <si>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Фіксований податок на доходи фізичних осіб від зайняття підприємницькою діяльністю, нарахований до 1 січня 2012 року</t>
  </si>
  <si>
    <t>Неподаткові надходження  </t>
  </si>
  <si>
    <t>Адміністративні збори та платежі, доходи від некомерційної господарської діяльності </t>
  </si>
  <si>
    <t>Плата за надання адміністративних послуг</t>
  </si>
  <si>
    <t>Реєстраційний збір за проведення державної реєстрації юридичних осіб та фізичних осіб - підприємців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</si>
  <si>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</si>
  <si>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</si>
  <si>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Інші надходження  </t>
  </si>
  <si>
    <t>Додаткова дотація з державного бюджету місцевим бюджетам на вирівнювання фінансової забезпеченості</t>
  </si>
  <si>
    <t>Субвенції -усього</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</si>
  <si>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</si>
  <si>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</si>
  <si>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</si>
  <si>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r>
      <t xml:space="preserve">Субвенція з інших бюджетів на виконання інвестиційних проектів </t>
    </r>
    <r>
      <rPr>
        <b/>
        <sz val="12"/>
        <rFont val="Times New Roman"/>
        <family val="1"/>
      </rPr>
      <t>(з обласного бюджету)</t>
    </r>
  </si>
  <si>
    <r>
      <t xml:space="preserve">Інші субвенції </t>
    </r>
    <r>
      <rPr>
        <b/>
        <sz val="12"/>
        <rFont val="Times New Roman"/>
        <family val="1"/>
      </rPr>
      <t>(з сільських, селищних бюджетів)</t>
    </r>
  </si>
  <si>
    <t>250313</t>
  </si>
  <si>
    <t>за рахунок додаткової дотації з державного бюджету місцевим бюджетам на оплату праці працівників бюджетних установ</t>
  </si>
  <si>
    <t>за рахунок додаткової дотації з державного бюджету місцевим бюджетам на вирівнювання фінансової забезпеченості</t>
  </si>
  <si>
    <t>180000</t>
  </si>
  <si>
    <t>180410</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</si>
  <si>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</si>
  <si>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багатодітним сім"ям  на житлово-комунальні послуги</t>
  </si>
  <si>
    <t>Пільги багатодітним сім"ям  на придбання твердого палива та скрапленого газу</t>
  </si>
  <si>
    <t xml:space="preserve">Допомога при народженні дитини </t>
  </si>
  <si>
    <t>090203</t>
  </si>
  <si>
    <t>090215</t>
  </si>
  <si>
    <t>090216</t>
  </si>
  <si>
    <t xml:space="preserve">за рахунок субвенцій сільських та селищних рад </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</si>
  <si>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</si>
  <si>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будівництво, реконструкцію , ремонт та утримання вулиць і доріг комунальної власності у населених пунктах</t>
  </si>
  <si>
    <t>Проведення навчально-тренувальних зборів і змагань</t>
  </si>
  <si>
    <t>на співфінансування мікропроектів , які реалізуються у рамках проекту ПРООН "Місцевий розвиток орієнтований на громаду"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</si>
  <si>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</si>
  <si>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</si>
  <si>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Правоохорона діяльність та забезпечення безпеки держави</t>
  </si>
  <si>
    <t>Код типової відомчої класифікації видатків</t>
  </si>
  <si>
    <t>Код типової відомчої класифікації видатків місцевих бюджетів</t>
  </si>
  <si>
    <t>080300</t>
  </si>
  <si>
    <t>Поліклініки і амбулаторії</t>
  </si>
  <si>
    <t>080600</t>
  </si>
  <si>
    <t>Фельдшерсько-акушерські пункти</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</si>
  <si>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</si>
  <si>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</si>
  <si>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</si>
  <si>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</si>
  <si>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</si>
  <si>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Допомога у зв"язку з вагітністю і пологами</t>
  </si>
  <si>
    <t xml:space="preserve">Допомога на догляд за дитиною вiком до 3 рокiв        </t>
  </si>
  <si>
    <t>Допомога на дітей, над якими встановлено  опіку чи піклування</t>
  </si>
  <si>
    <t>090308</t>
  </si>
  <si>
    <t>Допомога при усиновленні дитини</t>
  </si>
  <si>
    <t>Субсидії населенню  для відшкодування витрат на  оплату  житлово - 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</si>
  <si>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</si>
  <si>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</si>
  <si>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Державна соціальна допомога інвалідам з дитинства та дітям - інвалідам</t>
  </si>
  <si>
    <t>090416</t>
  </si>
  <si>
    <t>Інші видатки на соціальний захист ветеранів війни та праці</t>
  </si>
  <si>
    <t>рішенням Олександрівської районної ради</t>
  </si>
  <si>
    <t xml:space="preserve">  Перелік об"єктів, видатки на які у 2012 році будуть проводитися за рахунок коштів бюджету розвитку (спеціального фонду) районного бюджету</t>
  </si>
  <si>
    <t xml:space="preserve">Із загального обсягу видатків-кошти на погашення заборгованості, що утворилася на 01.01.2012 року </t>
  </si>
  <si>
    <t>субвенцій з державного бюджету загального фонду, переданої до бюджету розвитку спеціального фонду</t>
  </si>
  <si>
    <t xml:space="preserve"> капітальний ремонт будівлі  моргу центральної районної лікарні</t>
  </si>
  <si>
    <t>капітальний ремонт ліфта центральної  районної лікарні</t>
  </si>
  <si>
    <r>
      <t>на співфінансування мікропроекту , який реалізується  у рамках проекту ПРООН "Місцевий розвиток, орієнтований на громаду -II" -"Покращення медичних послуг в амбулаторії загальної практики сімейної медицини с. Цвітне шляхом  капітального ремонту будівлі. (Енергозберігаючі заходи: заміна вікон та дверей, ремонт даху в Цвітненській сільській лікарській амбулаторії сімейної медицини)" (</t>
    </r>
    <r>
      <rPr>
        <i/>
        <sz val="12"/>
        <rFont val="Times New Roman"/>
        <family val="1"/>
      </rPr>
      <t>погашення кредиторської заборгованості за виконані у 2011 році роботи)</t>
    </r>
  </si>
  <si>
    <t xml:space="preserve"> придбання обладнання для Лісівського ФАПу</t>
  </si>
  <si>
    <t>капітальний ремонт внутрішньої системи опалення ФАПу с. Несваткове</t>
  </si>
  <si>
    <t>капітальні трансферти підприємствам (установам, організаціям)</t>
  </si>
  <si>
    <r>
      <t xml:space="preserve">на співфінансування мікропроекту , який реалізується у рамках проекту ПРООН "Місцевий розвиток, орієнтований на громаду -II" -"Енергозберігаючі заходи в загальноосвітній  школі № 2 смт.Олександрівки : капітальний ремонт- заміна вікон на металопластикові" </t>
    </r>
    <r>
      <rPr>
        <i/>
        <sz val="12"/>
        <rFont val="Times New Roman"/>
        <family val="1"/>
      </rPr>
      <t>(погашення кредиторської заборгованості за виконані у 2011 році роботи)</t>
    </r>
  </si>
  <si>
    <t>на співфінансування мікропроекту , який реалізується у рамках проекту ПРООН "Місцевий розвиток, орієнтований на громаду-II "- "Енергозберігаючі заходи в загальноосвітній  школі с. Івангород. Капітальний ремонт - заміна вікон на металопластикові"</t>
  </si>
  <si>
    <t>капітальні видатки бюджетних установ (придбання плит)</t>
  </si>
  <si>
    <t>капітальні видатки бюджетних установ (придбання обладнання та інвентарю довготривалого використання для  відкриття навчально-виховних комплексів "Загальноосвітній навчальний заклад-дошкільний навчальний заклад" з двома дошкільними групами по 25 дітей для дітей старшого дошкільного віку  на базі Олександрівських загальноосвітніх шкіл 1-3 ступенів №2,3)</t>
  </si>
  <si>
    <t>капітальний ремонт даху Несватківської загальноосвітньої школи</t>
  </si>
  <si>
    <t xml:space="preserve"> придбання обладнання для Бірківської  загальноосвітньої школи</t>
  </si>
  <si>
    <t>Додаткова дотація з державного бюджету місцевим бюджетам на вирівнювання фінансової забезпеченості місцевих бюджетів</t>
  </si>
  <si>
    <t>Управління  праці та соціального  захисту населення   районної державної адміністрації</t>
  </si>
  <si>
    <t>капітальні трансферти населенню</t>
  </si>
  <si>
    <t>75</t>
  </si>
  <si>
    <t>капітальні трансферти органам державного управління інших рівнів</t>
  </si>
  <si>
    <r>
      <t xml:space="preserve">Субвенція Розуміївському сільському бюджету на виконання заходів сільської програми соціально-економічного розвитку </t>
    </r>
    <r>
      <rPr>
        <i/>
        <sz val="12"/>
        <rFont val="Times New Roman"/>
        <family val="1"/>
      </rPr>
      <t>(погашення кредиторської заборгованості за виконані у 2011 році роботи)</t>
    </r>
  </si>
  <si>
    <t>Субвенція Несватківському  сільському бюджету на виконання заходів сільської програми соціально-економічного розвитку</t>
  </si>
  <si>
    <r>
      <t xml:space="preserve">Субвенція  Розуміївському сільському бюджету  на реалізацію проекту "Реконструкція вуличного освітлення с. Розумівка" </t>
    </r>
    <r>
      <rPr>
        <i/>
        <sz val="12"/>
        <rFont val="Times New Roman"/>
        <family val="1"/>
      </rPr>
      <t>(погашення кредиторської заборгованості за виконані у 2011 році роботи)</t>
    </r>
  </si>
  <si>
    <t xml:space="preserve">070101 </t>
  </si>
  <si>
    <t>150101</t>
  </si>
  <si>
    <t>Капітальні видатки</t>
  </si>
  <si>
    <t>Капітальні вкладення</t>
  </si>
  <si>
    <t>Всього</t>
  </si>
  <si>
    <t xml:space="preserve"> споживання</t>
  </si>
  <si>
    <t xml:space="preserve"> розвитку</t>
  </si>
  <si>
    <t>розвитку</t>
  </si>
  <si>
    <t>комунальні послуги, та енергоносії</t>
  </si>
  <si>
    <t>14=(3+8)</t>
  </si>
  <si>
    <t>Всього видатків</t>
  </si>
  <si>
    <t>Назва головного розпорядника коштів</t>
  </si>
  <si>
    <t>до рішення Олександрівської</t>
  </si>
  <si>
    <t>(тис.грн.)</t>
  </si>
  <si>
    <t>Видатки загального фонду</t>
  </si>
  <si>
    <t>Видатки спеціального фонду</t>
  </si>
  <si>
    <t>з них:</t>
  </si>
  <si>
    <t>Разом</t>
  </si>
  <si>
    <t>Оплата</t>
  </si>
  <si>
    <t>Районна рада</t>
  </si>
  <si>
    <t>010116</t>
  </si>
  <si>
    <t>Органи місцевого самоврядування</t>
  </si>
  <si>
    <t>070201</t>
  </si>
  <si>
    <t>070802</t>
  </si>
  <si>
    <t>070804</t>
  </si>
  <si>
    <t>080101</t>
  </si>
  <si>
    <t>090405</t>
  </si>
  <si>
    <t>091204</t>
  </si>
  <si>
    <t>091209</t>
  </si>
  <si>
    <t>110201</t>
  </si>
  <si>
    <t>Бібліотеки</t>
  </si>
  <si>
    <t>110202</t>
  </si>
  <si>
    <t>110204</t>
  </si>
  <si>
    <t>110205</t>
  </si>
  <si>
    <t>130102</t>
  </si>
  <si>
    <t>130204</t>
  </si>
  <si>
    <t>Резервний фонд</t>
  </si>
  <si>
    <t>Інші видатки</t>
  </si>
  <si>
    <t>Додаток 2</t>
  </si>
  <si>
    <t>видатки</t>
  </si>
  <si>
    <t>ком.послуг та енергоносіїв (1160)</t>
  </si>
  <si>
    <t>070000</t>
  </si>
  <si>
    <t>Освіта</t>
  </si>
  <si>
    <t>Охорона здоров"я</t>
  </si>
  <si>
    <t>090000</t>
  </si>
  <si>
    <t>Соціальний захист та соціальне забезпечення</t>
  </si>
  <si>
    <t>Культура і мистецтво</t>
  </si>
  <si>
    <t>060702</t>
  </si>
  <si>
    <t>250404</t>
  </si>
  <si>
    <t>170102</t>
  </si>
  <si>
    <t>091300</t>
  </si>
  <si>
    <t>Оплата  праці</t>
  </si>
  <si>
    <t>Оплата праці</t>
  </si>
  <si>
    <t>120201</t>
  </si>
  <si>
    <t>Періодичні видання</t>
  </si>
  <si>
    <t>070805</t>
  </si>
  <si>
    <t>110502</t>
  </si>
  <si>
    <t>060000</t>
  </si>
  <si>
    <t>Засоби масової інформації</t>
  </si>
  <si>
    <t>010000</t>
  </si>
  <si>
    <t>Державне управління</t>
  </si>
  <si>
    <t>090303</t>
  </si>
  <si>
    <t>090304</t>
  </si>
  <si>
    <t>090305</t>
  </si>
  <si>
    <t>090306</t>
  </si>
  <si>
    <t>090412</t>
  </si>
  <si>
    <t>091101</t>
  </si>
  <si>
    <t>210105</t>
  </si>
  <si>
    <t>Місцева пожежна охорона</t>
  </si>
  <si>
    <t>090201</t>
  </si>
  <si>
    <t>090202</t>
  </si>
  <si>
    <t>090204</t>
  </si>
  <si>
    <t>090205</t>
  </si>
  <si>
    <t>090207</t>
  </si>
  <si>
    <t>090208</t>
  </si>
  <si>
    <t>170302</t>
  </si>
  <si>
    <t>090209</t>
  </si>
  <si>
    <t>130107</t>
  </si>
  <si>
    <t>090401</t>
  </si>
  <si>
    <t>091103</t>
  </si>
  <si>
    <t xml:space="preserve">Соціальні програми і заходи державних органів  у справах молоді </t>
  </si>
  <si>
    <t>Допомога на дітей одиноким матерям</t>
  </si>
  <si>
    <t xml:space="preserve">Державна  соціальна допомога  малозабезпеченим сім"ям </t>
  </si>
  <si>
    <t>24</t>
  </si>
  <si>
    <t>Палаци і будинки культури клуби та інші заклади клубного типу</t>
  </si>
  <si>
    <t>в тому числі, за рахунок:</t>
  </si>
  <si>
    <t>субвенції з обласного бюджету на співфінансування мікропроектів , які реалізуються у рамках проекту ПРООН "Місцевий розвиток, орієнтований на громаду-II"</t>
  </si>
  <si>
    <t>субвенціїї з сільських бюджетів</t>
  </si>
  <si>
    <t>додаткової дотації з державного бюджету</t>
  </si>
  <si>
    <t>Утримання апарату управління громадських фізкультурно-спортивних організацій (КП ФСТ Колос)</t>
  </si>
  <si>
    <t>в тому числі за рахунок додаткової дотації з державного бюджету</t>
  </si>
  <si>
    <t>Утримання апарату управління громадських фізкультурно-спортивних організацій (ФСТ Колос)</t>
  </si>
  <si>
    <t>250354</t>
  </si>
  <si>
    <t>в тому числі за рахунок субвенції з сільського бюджету</t>
  </si>
  <si>
    <t>Субвенція Бовтиському сільському бюджету на виконання програми соціально-економічного розвитку території (реконструкція сільського будинку культури)</t>
  </si>
  <si>
    <t xml:space="preserve">Лікарні </t>
  </si>
  <si>
    <t>080000</t>
  </si>
  <si>
    <t>070401</t>
  </si>
  <si>
    <t>Інші субвенції</t>
  </si>
  <si>
    <t>050</t>
  </si>
  <si>
    <t xml:space="preserve">Інші видатки на соціальний захист населення </t>
  </si>
  <si>
    <t>Централізована бухгалтерія районного відділу освіти</t>
  </si>
  <si>
    <t>Відділ освіти райдержадміністрації</t>
  </si>
  <si>
    <t>Районна державна адміністрація</t>
  </si>
  <si>
    <t>Управління  праці та соціального  захисту населення   райдержадміністрації</t>
  </si>
  <si>
    <t>Школа естетичного виховання дітей</t>
  </si>
  <si>
    <t>Видатки на запобігання та ліквідацію надзвичайних ситуацій та наслідків стихійного лиха</t>
  </si>
  <si>
    <t>130203</t>
  </si>
  <si>
    <t xml:space="preserve">Фінансова підтримка  громадських організацій  інвалідів і ветеранів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</si>
  <si>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</si>
  <si>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</si>
  <si>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</si>
  <si>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090210</t>
  </si>
  <si>
    <t>090211</t>
  </si>
  <si>
    <t>150000</t>
  </si>
  <si>
    <t>Будівництво</t>
  </si>
  <si>
    <t>в тому числі за рахунок субвенції з обласного бюджету</t>
  </si>
  <si>
    <t>Відділ культури  і туризму райдержадміністрації</t>
  </si>
  <si>
    <t>250344</t>
  </si>
  <si>
    <t>у тому числі:</t>
  </si>
  <si>
    <t>на виконання Комплексної програми запобігання та реагування на надзвичайні ситуації техногенного та природного характеру в Олександрівському районі на 2006-2010 роки і на період до 2015 року</t>
  </si>
  <si>
    <t>070807</t>
  </si>
  <si>
    <t>Інші освітні програми</t>
  </si>
  <si>
    <t>у тому  числі  :</t>
  </si>
  <si>
    <t>090302</t>
  </si>
  <si>
    <t>090307</t>
  </si>
  <si>
    <t>Тимчасова державна допомога дітям</t>
  </si>
  <si>
    <t>070303</t>
  </si>
  <si>
    <t>Дитячі будинки (в т.ч. сімейного типу, прийомні сім"ї)</t>
  </si>
  <si>
    <t>091108</t>
  </si>
  <si>
    <t>Компенсаційні виплати на пільговий проїзд автомобільним траспортом окремим категоріям громадян</t>
  </si>
  <si>
    <t>081009</t>
  </si>
  <si>
    <t>Заходи Комплексної програми "Цукровий діабет" та лікування нецукрового діабету</t>
  </si>
  <si>
    <t>Періодичні видання (газети та журнали)</t>
  </si>
  <si>
    <t>Утримання   та навчально- тренувальна робота  дитячо-юнацьких спортивних шкіл (які підпорядковані громадським організаціям фізкультурно-спортивної спрямованості)</t>
  </si>
  <si>
    <t>Охорона та раціональне використання природних ресурсів</t>
  </si>
  <si>
    <t>Субвенція з місцевого бюджету державному бюджету на виконання програм соціально-економічного та культурного розвитку регіонів</t>
  </si>
  <si>
    <t>Дошкільні заклади освіти</t>
  </si>
  <si>
    <t>Загальноосвітні школи ( в т.ч. школа-дитячий садок, інтернат при школі)</t>
  </si>
  <si>
    <r>
      <t xml:space="preserve">Фінансове управління райдержадміністрації </t>
    </r>
    <r>
      <rPr>
        <i/>
        <sz val="12"/>
        <rFont val="Times New Roman"/>
        <family val="1"/>
      </rPr>
      <t>(трансферти сільським, селищним бюджетам за рахунок трансфертів з дербюджету)</t>
    </r>
  </si>
  <si>
    <t>на співфінансування мікропроекту , який реалізується у рамках проекту ПРООН "Місцевий розвиток, орієнтований на громаду "- "Енергозберігаючі заходи в загальноосвітній  школі смт. Єлизаветградківка. Капітальний ремонт - заміна вікон на металопластикові"</t>
  </si>
  <si>
    <t>на реалізацію об"єкту "Реконструкція квартир під фельдшерсько-акушерський пункт  в житловому будинку №207 по вул. Тітова  у селищі Лісовому Олександрівського району Кіровоградської області" (кредиторська заьоргованість за виконані у 2011 році роботи)</t>
  </si>
  <si>
    <r>
      <t>Інші видатки (</t>
    </r>
    <r>
      <rPr>
        <i/>
        <sz val="12"/>
        <rFont val="Times New Roman"/>
        <family val="1"/>
      </rPr>
      <t>фінансова підтримка КП Комсервіс)</t>
    </r>
  </si>
  <si>
    <t>240601</t>
  </si>
  <si>
    <t>130205</t>
  </si>
  <si>
    <t>250380</t>
  </si>
  <si>
    <t>76</t>
  </si>
  <si>
    <t>Інші послуги , пов"язані з економічною діяльністю</t>
  </si>
  <si>
    <t>Інші послуги, пов"язані з економічною діяльністю</t>
  </si>
  <si>
    <t>Фінансова підтримка спортивних споруд, які належать громадським організаціям фізкультурно-спортивної спрямованості</t>
  </si>
  <si>
    <t>Найменування АТО</t>
  </si>
  <si>
    <t>субвенція з районного бюджету на заробітну плату працівникам бюджетних установ</t>
  </si>
  <si>
    <t>на придбання бензину на перевезення учнів</t>
  </si>
  <si>
    <t>придбання предметів та матеріалів у школу</t>
  </si>
  <si>
    <t>Олександрівська</t>
  </si>
  <si>
    <t xml:space="preserve">Єлизаветградківська </t>
  </si>
  <si>
    <t xml:space="preserve">Лісівська </t>
  </si>
  <si>
    <t xml:space="preserve">Бірківська        </t>
  </si>
  <si>
    <t xml:space="preserve">Бовтиська      </t>
  </si>
  <si>
    <t xml:space="preserve">Букварська    </t>
  </si>
  <si>
    <t>Веселівська</t>
  </si>
  <si>
    <t>Вищеверещаківська</t>
  </si>
  <si>
    <t xml:space="preserve">Голиківська   </t>
  </si>
  <si>
    <t>Івангородська</t>
  </si>
  <si>
    <t>Красносілківська</t>
  </si>
  <si>
    <t>Красносільська</t>
  </si>
  <si>
    <t>Михайлівська</t>
  </si>
  <si>
    <t>Несватківська</t>
  </si>
  <si>
    <t>Підлісненська</t>
  </si>
  <si>
    <t>Родниківська</t>
  </si>
  <si>
    <t>Розумівська</t>
  </si>
  <si>
    <t xml:space="preserve">Соснівська   </t>
  </si>
  <si>
    <t>Ставидлянська</t>
  </si>
  <si>
    <t>Староосотська</t>
  </si>
  <si>
    <t xml:space="preserve">Триліська     </t>
  </si>
  <si>
    <t>Цвітненська</t>
  </si>
  <si>
    <t xml:space="preserve">Ясенівська   </t>
  </si>
  <si>
    <t>Разом по бюджетах</t>
  </si>
  <si>
    <t xml:space="preserve"> рішенням Олександрівської районної ради </t>
  </si>
  <si>
    <t>Зміни до Показників міжбюджетних  трансфертів між Олександрівським районним бюджетом</t>
  </si>
  <si>
    <t>на оплату за обслуговування газових мереж центральної районної лікарні та туберкульозного відділення</t>
  </si>
  <si>
    <t xml:space="preserve"> на ремонт автоматики безпеки опалювальних котлів туберкульозного відділення центральної районної лікарні</t>
  </si>
  <si>
    <t>Додаток 8</t>
  </si>
  <si>
    <t>до  рішення  Олександрівської районної ради</t>
  </si>
  <si>
    <t xml:space="preserve">від  21 лютого 2012 року  № 125 </t>
  </si>
  <si>
    <t xml:space="preserve">Джерела фінансування Олександрівського районного бюджету на 2012 рік </t>
  </si>
  <si>
    <t>Назва</t>
  </si>
  <si>
    <t>у т.ч бюджет розвитку</t>
  </si>
  <si>
    <t>Внутрішнє фінансування</t>
  </si>
  <si>
    <t>Фінансування за рахунок зміни залишків коштів місцевих бюджетів</t>
  </si>
  <si>
    <t>На початок року</t>
  </si>
  <si>
    <t>На кінець року</t>
  </si>
  <si>
    <t>залучено залишків</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</si>
  <si>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</si>
  <si>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</si>
  <si>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</si>
  <si>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готівкових коштів</t>
  </si>
  <si>
    <t>На початок періоду</t>
  </si>
  <si>
    <t>На кінець періоду</t>
  </si>
  <si>
    <t>Всього за типом боргового зобов"язання</t>
  </si>
  <si>
    <t xml:space="preserve"> рішенням   Олександрівської районної ради</t>
  </si>
  <si>
    <t>(тис.грн)</t>
  </si>
  <si>
    <t>Код  відомчої класифікації видатків місцевих бюджетів</t>
  </si>
  <si>
    <t>Назва  головного розпорядника коштів</t>
  </si>
  <si>
    <t xml:space="preserve">Спеціальний фонд </t>
  </si>
  <si>
    <t>Найменування програми</t>
  </si>
  <si>
    <t>Сума</t>
  </si>
  <si>
    <t>Районна програма забезпечення профілактики ВІЛ-інфекції, лікування, догляду та підтримки ВІЛ_інфікованих і хворих на СНІД на 2011-2013 роки</t>
  </si>
  <si>
    <t>Центральна районна лікарня</t>
  </si>
  <si>
    <t>Усього за програмою</t>
  </si>
  <si>
    <t>Районна програма протидії захворювання на туберкульоз 2008-2011 р.р</t>
  </si>
</sst>
</file>

<file path=xl/styles.xml><?xml version="1.0" encoding="utf-8"?>
<styleSheet xmlns="http://schemas.openxmlformats.org/spreadsheetml/2006/main">
  <numFmts count="2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000"/>
    <numFmt numFmtId="180" formatCode="#,##0.00000&quot;р.&quot;"/>
    <numFmt numFmtId="181" formatCode="#,##0.00000"/>
  </numFmts>
  <fonts count="28">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sz val="10"/>
      <name val="Times New Roman"/>
      <family val="1"/>
    </font>
    <font>
      <sz val="14"/>
      <name val="Times New Roman"/>
      <family val="1"/>
    </font>
    <font>
      <b/>
      <sz val="14"/>
      <name val="Times New Roman"/>
      <family val="1"/>
    </font>
    <font>
      <b/>
      <i/>
      <sz val="12"/>
      <name val="Times New Roman"/>
      <family val="1"/>
    </font>
    <font>
      <sz val="11"/>
      <name val="Times New Roman"/>
      <family val="1"/>
    </font>
    <font>
      <i/>
      <sz val="12"/>
      <name val="Times New Roman"/>
      <family val="1"/>
    </font>
    <font>
      <i/>
      <sz val="11"/>
      <name val="Times New Roman"/>
      <family val="1"/>
    </font>
    <font>
      <sz val="9"/>
      <name val="Times New Roman"/>
      <family val="1"/>
    </font>
    <font>
      <i/>
      <sz val="10"/>
      <name val="Times New Roman"/>
      <family val="1"/>
    </font>
    <font>
      <sz val="8"/>
      <name val="Arial Cyr"/>
      <family val="0"/>
    </font>
    <font>
      <i/>
      <sz val="9"/>
      <name val="Times New Roman"/>
      <family val="1"/>
    </font>
    <font>
      <b/>
      <sz val="9"/>
      <name val="Times New Roman"/>
      <family val="1"/>
    </font>
    <font>
      <sz val="12"/>
      <color indexed="10"/>
      <name val="Times New Roman"/>
      <family val="1"/>
    </font>
    <font>
      <sz val="12"/>
      <color indexed="17"/>
      <name val="Times New Roman"/>
      <family val="1"/>
    </font>
    <font>
      <sz val="8"/>
      <name val="Times New Roman"/>
      <family val="1"/>
    </font>
    <font>
      <i/>
      <sz val="12"/>
      <color indexed="17"/>
      <name val="Times New Roman"/>
      <family val="1"/>
    </font>
    <font>
      <sz val="12"/>
      <color indexed="16"/>
      <name val="Times New Roman"/>
      <family val="1"/>
    </font>
    <font>
      <sz val="12"/>
      <name val="Arial Cyr"/>
      <family val="0"/>
    </font>
    <font>
      <b/>
      <sz val="12"/>
      <name val="Arial Cyr"/>
      <family val="0"/>
    </font>
    <font>
      <sz val="11"/>
      <name val="Arial Cyr"/>
      <family val="0"/>
    </font>
  </fonts>
  <fills count="2">
    <fill>
      <patternFill/>
    </fill>
    <fill>
      <patternFill patternType="gray125"/>
    </fill>
  </fills>
  <borders count="30">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medium"/>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3">
    <xf numFmtId="0" fontId="0" fillId="0" borderId="0" xfId="0" applyAlignment="1">
      <alignment/>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73" fontId="6" fillId="0" borderId="1" xfId="0" applyNumberFormat="1" applyFont="1" applyBorder="1" applyAlignment="1">
      <alignment horizontal="center"/>
    </xf>
    <xf numFmtId="173" fontId="7" fillId="0" borderId="1" xfId="0" applyNumberFormat="1" applyFont="1" applyBorder="1" applyAlignment="1">
      <alignment horizontal="center"/>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49" fontId="11" fillId="0" borderId="1" xfId="0" applyNumberFormat="1" applyFont="1" applyBorder="1" applyAlignment="1">
      <alignment horizontal="center" vertical="center" wrapText="1"/>
    </xf>
    <xf numFmtId="0" fontId="10" fillId="0" borderId="0" xfId="0" applyFont="1" applyAlignment="1">
      <alignment horizontal="centerContinuous"/>
    </xf>
    <xf numFmtId="0" fontId="10" fillId="0" borderId="0" xfId="0" applyFont="1" applyAlignment="1">
      <alignment horizontal="centerContinuous" vertical="center" wrapText="1"/>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xf>
    <xf numFmtId="0" fontId="8"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left" vertical="center" wrapText="1"/>
    </xf>
    <xf numFmtId="173" fontId="6" fillId="0" borderId="1" xfId="0" applyNumberFormat="1" applyFont="1" applyBorder="1" applyAlignment="1">
      <alignment horizontal="center" wrapText="1"/>
    </xf>
    <xf numFmtId="0" fontId="13" fillId="0" borderId="1" xfId="0" applyFont="1" applyBorder="1" applyAlignment="1">
      <alignment horizontal="center" vertical="center" wrapText="1"/>
    </xf>
    <xf numFmtId="0" fontId="7" fillId="0" borderId="0" xfId="0" applyFont="1" applyAlignment="1">
      <alignment/>
    </xf>
    <xf numFmtId="0" fontId="6" fillId="0" borderId="0" xfId="0" applyFont="1" applyAlignment="1">
      <alignment horizontal="left"/>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wrapText="1"/>
    </xf>
    <xf numFmtId="0" fontId="6" fillId="0" borderId="2" xfId="0" applyFont="1" applyBorder="1" applyAlignment="1">
      <alignment vertical="center" wrapText="1"/>
    </xf>
    <xf numFmtId="173" fontId="6" fillId="0" borderId="2" xfId="0" applyNumberFormat="1" applyFont="1" applyBorder="1" applyAlignment="1">
      <alignment horizontal="center" wrapText="1"/>
    </xf>
    <xf numFmtId="0" fontId="14"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4" xfId="0" applyFont="1" applyBorder="1" applyAlignment="1">
      <alignment horizontal="center" vertical="center"/>
    </xf>
    <xf numFmtId="0" fontId="13" fillId="0" borderId="0" xfId="0" applyFont="1" applyAlignment="1">
      <alignment/>
    </xf>
    <xf numFmtId="0" fontId="6" fillId="0" borderId="0" xfId="0" applyFont="1" applyAlignment="1">
      <alignment horizontal="centerContinuous"/>
    </xf>
    <xf numFmtId="0" fontId="7" fillId="0" borderId="0" xfId="0" applyFont="1" applyAlignment="1">
      <alignment horizontal="centerContinuous" vertical="center" wrapText="1"/>
    </xf>
    <xf numFmtId="0" fontId="7" fillId="0" borderId="0" xfId="0" applyFont="1" applyAlignment="1">
      <alignment horizontal="centerContinuous"/>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vertical="center" wrapText="1"/>
    </xf>
    <xf numFmtId="0" fontId="7" fillId="0" borderId="8"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center" wrapText="1"/>
    </xf>
    <xf numFmtId="0" fontId="7" fillId="0" borderId="0" xfId="0" applyFont="1" applyAlignment="1">
      <alignment horizontal="center"/>
    </xf>
    <xf numFmtId="0" fontId="6" fillId="0" borderId="2" xfId="0" applyFont="1" applyBorder="1" applyAlignment="1">
      <alignment horizontal="left" vertical="center" wrapText="1"/>
    </xf>
    <xf numFmtId="0" fontId="6" fillId="0" borderId="0" xfId="0" applyFont="1" applyAlignment="1">
      <alignment wrapText="1"/>
    </xf>
    <xf numFmtId="0" fontId="6" fillId="0" borderId="0" xfId="0" applyFont="1" applyAlignment="1">
      <alignment horizontal="center" vertical="center" wrapText="1"/>
    </xf>
    <xf numFmtId="0" fontId="15" fillId="0" borderId="1" xfId="0" applyFont="1" applyBorder="1" applyAlignment="1">
      <alignment horizontal="left" vertical="center" wrapText="1"/>
    </xf>
    <xf numFmtId="173" fontId="6"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178" fontId="7" fillId="0" borderId="1" xfId="0" applyNumberFormat="1" applyFont="1" applyBorder="1" applyAlignment="1">
      <alignment horizontal="center"/>
    </xf>
    <xf numFmtId="178" fontId="6" fillId="0" borderId="1" xfId="0" applyNumberFormat="1" applyFont="1" applyBorder="1" applyAlignment="1">
      <alignment horizontal="center"/>
    </xf>
    <xf numFmtId="178" fontId="6" fillId="0" borderId="2" xfId="0" applyNumberFormat="1" applyFont="1" applyBorder="1" applyAlignment="1">
      <alignment horizontal="center"/>
    </xf>
    <xf numFmtId="178" fontId="6" fillId="0" borderId="2" xfId="0" applyNumberFormat="1" applyFont="1" applyBorder="1" applyAlignment="1">
      <alignment horizontal="center" wrapText="1"/>
    </xf>
    <xf numFmtId="178" fontId="6" fillId="0" borderId="1" xfId="0" applyNumberFormat="1" applyFont="1" applyBorder="1" applyAlignment="1">
      <alignment horizontal="center" wrapText="1"/>
    </xf>
    <xf numFmtId="178" fontId="12" fillId="0" borderId="1" xfId="0" applyNumberFormat="1" applyFont="1" applyBorder="1" applyAlignment="1">
      <alignment horizontal="center" wrapText="1"/>
    </xf>
    <xf numFmtId="178" fontId="14" fillId="0" borderId="1" xfId="0" applyNumberFormat="1" applyFont="1" applyBorder="1" applyAlignment="1">
      <alignment horizontal="center"/>
    </xf>
    <xf numFmtId="178" fontId="8" fillId="0" borderId="1" xfId="0" applyNumberFormat="1" applyFont="1" applyBorder="1" applyAlignment="1">
      <alignment horizontal="center"/>
    </xf>
    <xf numFmtId="178" fontId="6" fillId="0" borderId="0" xfId="0" applyNumberFormat="1" applyFont="1" applyAlignment="1">
      <alignment/>
    </xf>
    <xf numFmtId="178" fontId="15" fillId="0" borderId="1" xfId="0" applyNumberFormat="1" applyFont="1" applyBorder="1" applyAlignment="1">
      <alignment horizontal="center"/>
    </xf>
    <xf numFmtId="173" fontId="15" fillId="0" borderId="1" xfId="0" applyNumberFormat="1" applyFont="1" applyBorder="1" applyAlignment="1">
      <alignment horizontal="center"/>
    </xf>
    <xf numFmtId="0" fontId="6"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73" fontId="13" fillId="0" borderId="1" xfId="0" applyNumberFormat="1" applyFont="1" applyBorder="1" applyAlignment="1">
      <alignment horizontal="center" vertical="center"/>
    </xf>
    <xf numFmtId="173" fontId="11" fillId="0" borderId="0" xfId="0" applyNumberFormat="1" applyFont="1" applyAlignment="1">
      <alignment horizontal="center" vertical="center" wrapText="1"/>
    </xf>
    <xf numFmtId="49" fontId="8" fillId="0" borderId="1" xfId="0" applyNumberFormat="1" applyFont="1" applyBorder="1" applyAlignment="1">
      <alignment horizontal="center" vertical="center" wrapText="1"/>
    </xf>
    <xf numFmtId="173" fontId="8" fillId="0" borderId="1" xfId="0" applyNumberFormat="1" applyFont="1" applyBorder="1" applyAlignment="1">
      <alignment horizontal="center" vertical="center" wrapText="1"/>
    </xf>
    <xf numFmtId="173" fontId="8" fillId="0" borderId="1" xfId="0" applyNumberFormat="1" applyFont="1" applyBorder="1" applyAlignment="1">
      <alignment horizontal="center" vertical="center"/>
    </xf>
    <xf numFmtId="173" fontId="8" fillId="0" borderId="0" xfId="0" applyNumberFormat="1" applyFont="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173" fontId="6" fillId="0" borderId="1" xfId="0" applyNumberFormat="1" applyFont="1" applyBorder="1" applyAlignment="1">
      <alignment horizontal="center" vertical="center"/>
    </xf>
    <xf numFmtId="173" fontId="6" fillId="0" borderId="0" xfId="0" applyNumberFormat="1" applyFont="1" applyAlignment="1">
      <alignment horizontal="center" vertical="center"/>
    </xf>
    <xf numFmtId="11" fontId="6" fillId="0" borderId="1" xfId="0" applyNumberFormat="1" applyFont="1" applyBorder="1" applyAlignment="1">
      <alignment horizontal="center" vertical="center" wrapText="1"/>
    </xf>
    <xf numFmtId="0" fontId="6" fillId="0" borderId="9" xfId="0" applyFont="1" applyBorder="1" applyAlignment="1">
      <alignment horizontal="left" vertical="center" wrapText="1"/>
    </xf>
    <xf numFmtId="178" fontId="12" fillId="0" borderId="1" xfId="0" applyNumberFormat="1" applyFont="1" applyBorder="1" applyAlignment="1">
      <alignment horizontal="center"/>
    </xf>
    <xf numFmtId="0" fontId="19" fillId="0" borderId="1" xfId="0" applyFont="1" applyBorder="1" applyAlignment="1">
      <alignment horizontal="left" vertical="center" wrapText="1"/>
    </xf>
    <xf numFmtId="173" fontId="19" fillId="0" borderId="1" xfId="0" applyNumberFormat="1" applyFont="1" applyBorder="1" applyAlignment="1">
      <alignment horizontal="center"/>
    </xf>
    <xf numFmtId="173" fontId="18" fillId="0" borderId="1" xfId="0" applyNumberFormat="1" applyFont="1" applyBorder="1" applyAlignment="1">
      <alignment horizontal="center"/>
    </xf>
    <xf numFmtId="0" fontId="6" fillId="0" borderId="9" xfId="0"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2" fontId="11" fillId="0" borderId="1" xfId="0" applyNumberFormat="1" applyFont="1" applyBorder="1" applyAlignment="1">
      <alignment horizontal="left" vertical="center" wrapText="1"/>
    </xf>
    <xf numFmtId="2" fontId="6" fillId="0" borderId="1" xfId="0" applyNumberFormat="1" applyFont="1" applyBorder="1" applyAlignment="1">
      <alignment horizontal="left" vertical="center" wrapText="1"/>
    </xf>
    <xf numFmtId="2" fontId="19" fillId="0" borderId="1" xfId="0" applyNumberFormat="1" applyFont="1" applyBorder="1" applyAlignment="1">
      <alignment horizontal="left" vertical="center" wrapText="1"/>
    </xf>
    <xf numFmtId="2" fontId="15" fillId="0" borderId="1" xfId="0" applyNumberFormat="1" applyFont="1" applyBorder="1" applyAlignment="1">
      <alignment horizontal="left" vertical="center" wrapText="1"/>
    </xf>
    <xf numFmtId="2" fontId="6" fillId="0" borderId="1" xfId="0" applyNumberFormat="1" applyFont="1" applyBorder="1" applyAlignment="1">
      <alignment horizontal="left" vertical="justify" wrapText="1"/>
    </xf>
    <xf numFmtId="2" fontId="6" fillId="0" borderId="1" xfId="0" applyNumberFormat="1" applyFont="1" applyBorder="1" applyAlignment="1">
      <alignment horizontal="center" vertical="center" wrapText="1"/>
    </xf>
    <xf numFmtId="2" fontId="6" fillId="0" borderId="3" xfId="0" applyNumberFormat="1" applyFont="1" applyBorder="1" applyAlignment="1">
      <alignment horizontal="left" vertical="center" wrapText="1"/>
    </xf>
    <xf numFmtId="2" fontId="14" fillId="0" borderId="3" xfId="0" applyNumberFormat="1" applyFont="1" applyBorder="1" applyAlignment="1">
      <alignment horizontal="left" vertical="center" wrapText="1"/>
    </xf>
    <xf numFmtId="2" fontId="19" fillId="0" borderId="3" xfId="0" applyNumberFormat="1" applyFont="1" applyBorder="1" applyAlignment="1">
      <alignment horizontal="left" vertical="center" wrapText="1"/>
    </xf>
    <xf numFmtId="2" fontId="15" fillId="0" borderId="3" xfId="0" applyNumberFormat="1" applyFont="1" applyBorder="1" applyAlignment="1">
      <alignment horizontal="left" vertical="center" wrapText="1"/>
    </xf>
    <xf numFmtId="2" fontId="7" fillId="0" borderId="1" xfId="0" applyNumberFormat="1" applyFont="1" applyBorder="1" applyAlignment="1">
      <alignment horizontal="center" vertical="center" wrapText="1"/>
    </xf>
    <xf numFmtId="2" fontId="8" fillId="0" borderId="1" xfId="0" applyNumberFormat="1" applyFont="1" applyBorder="1" applyAlignment="1">
      <alignment horizontal="left" vertical="center" wrapText="1"/>
    </xf>
    <xf numFmtId="2" fontId="6" fillId="0" borderId="1" xfId="0" applyNumberFormat="1" applyFont="1" applyBorder="1" applyAlignment="1">
      <alignment horizontal="justify" vertical="center" wrapText="1"/>
    </xf>
    <xf numFmtId="2" fontId="9" fillId="0" borderId="3" xfId="0" applyNumberFormat="1" applyFont="1" applyBorder="1" applyAlignment="1">
      <alignment horizontal="left" vertical="center" wrapText="1"/>
    </xf>
    <xf numFmtId="2" fontId="13" fillId="0" borderId="1" xfId="0" applyNumberFormat="1" applyFont="1" applyBorder="1" applyAlignment="1">
      <alignment horizontal="left" vertical="center" wrapText="1"/>
    </xf>
    <xf numFmtId="2" fontId="6" fillId="0" borderId="9" xfId="0" applyNumberFormat="1" applyFont="1" applyBorder="1" applyAlignment="1">
      <alignment horizontal="left" vertical="center" wrapText="1"/>
    </xf>
    <xf numFmtId="2" fontId="6" fillId="0" borderId="1" xfId="0" applyNumberFormat="1" applyFont="1" applyBorder="1" applyAlignment="1">
      <alignment horizontal="justify"/>
    </xf>
    <xf numFmtId="2" fontId="6" fillId="0" borderId="3" xfId="0" applyNumberFormat="1" applyFont="1" applyBorder="1" applyAlignment="1">
      <alignment horizontal="justify"/>
    </xf>
    <xf numFmtId="2" fontId="12" fillId="0" borderId="3" xfId="0" applyNumberFormat="1" applyFont="1" applyBorder="1" applyAlignment="1">
      <alignment horizontal="left" vertical="center" wrapText="1"/>
    </xf>
    <xf numFmtId="2" fontId="11" fillId="0" borderId="1" xfId="0" applyNumberFormat="1" applyFont="1" applyBorder="1" applyAlignment="1">
      <alignment horizontal="justify"/>
    </xf>
    <xf numFmtId="2" fontId="15" fillId="0" borderId="1" xfId="0" applyNumberFormat="1" applyFont="1" applyBorder="1" applyAlignment="1">
      <alignment horizontal="center" vertical="center" wrapText="1"/>
    </xf>
    <xf numFmtId="2" fontId="6" fillId="0" borderId="0" xfId="0" applyNumberFormat="1" applyFont="1" applyAlignment="1">
      <alignment horizontal="center" vertical="center" wrapText="1"/>
    </xf>
    <xf numFmtId="2" fontId="6" fillId="0" borderId="1" xfId="0" applyNumberFormat="1" applyFont="1" applyBorder="1" applyAlignment="1">
      <alignment horizontal="center" vertical="center"/>
    </xf>
    <xf numFmtId="2" fontId="7" fillId="0" borderId="1" xfId="0" applyNumberFormat="1" applyFont="1" applyBorder="1" applyAlignment="1">
      <alignment horizontal="justify"/>
    </xf>
    <xf numFmtId="2" fontId="6" fillId="0" borderId="1" xfId="0" applyNumberFormat="1" applyFont="1" applyBorder="1" applyAlignment="1">
      <alignment horizontal="justify"/>
    </xf>
    <xf numFmtId="0" fontId="9" fillId="0" borderId="0" xfId="0" applyFont="1" applyBorder="1" applyAlignment="1">
      <alignment horizontal="center" vertical="center" wrapText="1"/>
    </xf>
    <xf numFmtId="49" fontId="6" fillId="0" borderId="9"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173" fontId="6" fillId="0" borderId="0" xfId="0" applyNumberFormat="1" applyFont="1" applyAlignment="1">
      <alignment/>
    </xf>
    <xf numFmtId="173" fontId="8" fillId="0" borderId="1" xfId="0" applyNumberFormat="1" applyFont="1" applyBorder="1" applyAlignment="1">
      <alignment horizontal="center"/>
    </xf>
    <xf numFmtId="173" fontId="6" fillId="0" borderId="2" xfId="0" applyNumberFormat="1" applyFont="1" applyBorder="1" applyAlignment="1">
      <alignment horizontal="center"/>
    </xf>
    <xf numFmtId="173" fontId="15" fillId="0" borderId="2" xfId="0" applyNumberFormat="1" applyFont="1" applyBorder="1" applyAlignment="1">
      <alignment horizontal="center" wrapText="1"/>
    </xf>
    <xf numFmtId="173" fontId="15" fillId="0" borderId="2" xfId="0" applyNumberFormat="1" applyFont="1" applyBorder="1" applyAlignment="1">
      <alignment horizontal="center"/>
    </xf>
    <xf numFmtId="173" fontId="14" fillId="0" borderId="1" xfId="0" applyNumberFormat="1" applyFont="1" applyBorder="1" applyAlignment="1">
      <alignment horizontal="center"/>
    </xf>
    <xf numFmtId="173" fontId="7" fillId="0" borderId="0" xfId="0" applyNumberFormat="1" applyFont="1" applyAlignment="1">
      <alignment horizontal="center"/>
    </xf>
    <xf numFmtId="173" fontId="16" fillId="0" borderId="1" xfId="0" applyNumberFormat="1" applyFont="1" applyBorder="1" applyAlignment="1">
      <alignment horizontal="center"/>
    </xf>
    <xf numFmtId="173" fontId="6" fillId="0" borderId="0" xfId="0" applyNumberFormat="1" applyFont="1" applyBorder="1" applyAlignment="1">
      <alignment/>
    </xf>
    <xf numFmtId="173" fontId="6" fillId="0" borderId="0" xfId="0" applyNumberFormat="1" applyFont="1" applyBorder="1" applyAlignment="1">
      <alignment horizontal="center" wrapText="1"/>
    </xf>
    <xf numFmtId="173" fontId="6" fillId="0" borderId="9" xfId="0" applyNumberFormat="1" applyFont="1" applyBorder="1" applyAlignment="1">
      <alignment horizontal="center"/>
    </xf>
    <xf numFmtId="173" fontId="8" fillId="0" borderId="9" xfId="0" applyNumberFormat="1" applyFont="1" applyBorder="1" applyAlignment="1">
      <alignment horizontal="center"/>
    </xf>
    <xf numFmtId="173" fontId="7" fillId="0" borderId="9" xfId="0" applyNumberFormat="1" applyFont="1" applyBorder="1" applyAlignment="1">
      <alignment horizontal="center"/>
    </xf>
    <xf numFmtId="173" fontId="7" fillId="0" borderId="1" xfId="0" applyNumberFormat="1" applyFont="1" applyBorder="1" applyAlignment="1">
      <alignment horizontal="center"/>
    </xf>
    <xf numFmtId="173" fontId="7" fillId="0" borderId="9" xfId="0" applyNumberFormat="1" applyFont="1" applyBorder="1" applyAlignment="1">
      <alignment horizontal="center"/>
    </xf>
    <xf numFmtId="173" fontId="15" fillId="0" borderId="9" xfId="0" applyNumberFormat="1" applyFont="1" applyBorder="1" applyAlignment="1">
      <alignment horizontal="center"/>
    </xf>
    <xf numFmtId="173" fontId="18" fillId="0" borderId="1" xfId="0" applyNumberFormat="1" applyFont="1" applyBorder="1" applyAlignment="1">
      <alignment/>
    </xf>
    <xf numFmtId="173" fontId="13" fillId="0" borderId="1" xfId="0" applyNumberFormat="1" applyFont="1" applyBorder="1" applyAlignment="1">
      <alignment horizontal="center"/>
    </xf>
    <xf numFmtId="173" fontId="19" fillId="0" borderId="9" xfId="0" applyNumberFormat="1" applyFont="1" applyBorder="1" applyAlignment="1">
      <alignment horizontal="center"/>
    </xf>
    <xf numFmtId="173" fontId="15" fillId="0" borderId="1" xfId="0" applyNumberFormat="1" applyFont="1" applyBorder="1" applyAlignment="1">
      <alignment horizontal="center" vertical="center"/>
    </xf>
    <xf numFmtId="173" fontId="6" fillId="0" borderId="1" xfId="0" applyNumberFormat="1" applyFont="1" applyBorder="1" applyAlignment="1">
      <alignment/>
    </xf>
    <xf numFmtId="2" fontId="16" fillId="0" borderId="1" xfId="0" applyNumberFormat="1" applyFont="1" applyBorder="1" applyAlignment="1">
      <alignment horizontal="left" vertical="center" wrapText="1"/>
    </xf>
    <xf numFmtId="173" fontId="16" fillId="0" borderId="1" xfId="0" applyNumberFormat="1" applyFont="1" applyBorder="1" applyAlignment="1">
      <alignment horizontal="center"/>
    </xf>
    <xf numFmtId="2" fontId="16" fillId="0" borderId="3" xfId="0" applyNumberFormat="1" applyFont="1" applyBorder="1" applyAlignment="1">
      <alignment horizontal="justify"/>
    </xf>
    <xf numFmtId="173" fontId="16" fillId="0" borderId="9" xfId="0" applyNumberFormat="1" applyFont="1" applyBorder="1" applyAlignment="1">
      <alignment horizontal="center"/>
    </xf>
    <xf numFmtId="0" fontId="16" fillId="0" borderId="3" xfId="0" applyFont="1" applyBorder="1" applyAlignment="1">
      <alignment horizontal="left" vertical="center" wrapText="1"/>
    </xf>
    <xf numFmtId="2" fontId="16" fillId="0" borderId="1" xfId="0" applyNumberFormat="1" applyFont="1" applyBorder="1" applyAlignment="1">
      <alignment horizontal="justify"/>
    </xf>
    <xf numFmtId="0" fontId="9" fillId="0" borderId="0" xfId="0" applyFont="1" applyAlignment="1">
      <alignment/>
    </xf>
    <xf numFmtId="2" fontId="10" fillId="0" borderId="1" xfId="0" applyNumberFormat="1" applyFont="1" applyBorder="1" applyAlignment="1">
      <alignment horizontal="left" vertical="center" wrapText="1"/>
    </xf>
    <xf numFmtId="173" fontId="6" fillId="0" borderId="9" xfId="0" applyNumberFormat="1" applyFont="1" applyBorder="1" applyAlignment="1">
      <alignment horizontal="center"/>
    </xf>
    <xf numFmtId="2" fontId="7" fillId="0" borderId="1" xfId="0" applyNumberFormat="1" applyFont="1" applyBorder="1" applyAlignment="1">
      <alignment horizontal="left" vertical="center" wrapText="1"/>
    </xf>
    <xf numFmtId="173" fontId="6" fillId="0" borderId="9" xfId="0" applyNumberFormat="1" applyFont="1" applyBorder="1" applyAlignment="1">
      <alignment horizont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wrapText="1"/>
    </xf>
    <xf numFmtId="0" fontId="7" fillId="0" borderId="10" xfId="0" applyFont="1" applyBorder="1" applyAlignment="1">
      <alignment horizontal="left" vertical="center" wrapText="1"/>
    </xf>
    <xf numFmtId="0" fontId="13" fillId="0" borderId="10" xfId="0" applyFont="1" applyBorder="1" applyAlignment="1">
      <alignment horizontal="left" vertical="center" wrapText="1"/>
    </xf>
    <xf numFmtId="173" fontId="13" fillId="0" borderId="9" xfId="0" applyNumberFormat="1" applyFont="1" applyBorder="1" applyAlignment="1">
      <alignment horizontal="center"/>
    </xf>
    <xf numFmtId="2" fontId="13" fillId="0" borderId="1" xfId="0" applyNumberFormat="1" applyFont="1" applyBorder="1" applyAlignment="1">
      <alignment horizontal="justify"/>
    </xf>
    <xf numFmtId="173" fontId="13" fillId="0" borderId="9" xfId="0" applyNumberFormat="1" applyFont="1" applyBorder="1" applyAlignment="1">
      <alignment horizontal="center" wrapText="1"/>
    </xf>
    <xf numFmtId="0" fontId="7" fillId="0" borderId="9" xfId="0" applyFont="1" applyBorder="1" applyAlignment="1">
      <alignment horizontal="center" vertical="center" wrapText="1"/>
    </xf>
    <xf numFmtId="2" fontId="13" fillId="0" borderId="10" xfId="0" applyNumberFormat="1" applyFont="1" applyBorder="1" applyAlignment="1">
      <alignment horizontal="justify"/>
    </xf>
    <xf numFmtId="0" fontId="7" fillId="0" borderId="9" xfId="0" applyFont="1" applyBorder="1" applyAlignment="1">
      <alignment horizontal="center" vertical="center" wrapText="1"/>
    </xf>
    <xf numFmtId="2" fontId="7" fillId="0" borderId="10" xfId="0" applyNumberFormat="1" applyFont="1" applyBorder="1" applyAlignment="1">
      <alignment horizontal="justify"/>
    </xf>
    <xf numFmtId="2" fontId="6" fillId="0" borderId="10" xfId="0" applyNumberFormat="1" applyFont="1" applyBorder="1" applyAlignment="1">
      <alignment horizontal="justify"/>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78" fontId="13" fillId="0" borderId="1" xfId="0" applyNumberFormat="1" applyFont="1" applyBorder="1" applyAlignment="1">
      <alignment horizontal="center" vertical="center"/>
    </xf>
    <xf numFmtId="173" fontId="6" fillId="0" borderId="9" xfId="0" applyNumberFormat="1" applyFont="1" applyBorder="1" applyAlignment="1">
      <alignment horizontal="center" vertical="center" wrapText="1"/>
    </xf>
    <xf numFmtId="173" fontId="6" fillId="0" borderId="9" xfId="0" applyNumberFormat="1" applyFont="1" applyBorder="1" applyAlignment="1">
      <alignment horizontal="center" vertical="center"/>
    </xf>
    <xf numFmtId="0" fontId="6"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0" xfId="0" applyFont="1" applyFill="1" applyBorder="1" applyAlignment="1">
      <alignment horizontal="center" vertical="center" wrapText="1"/>
    </xf>
    <xf numFmtId="0" fontId="8" fillId="0" borderId="0" xfId="0" applyFont="1" applyAlignment="1">
      <alignment/>
    </xf>
    <xf numFmtId="0" fontId="12" fillId="0" borderId="0" xfId="0" applyFont="1" applyAlignment="1">
      <alignment horizontal="left"/>
    </xf>
    <xf numFmtId="0" fontId="9" fillId="0" borderId="0" xfId="0" applyFont="1" applyAlignment="1">
      <alignment horizontal="center" wrapText="1"/>
    </xf>
    <xf numFmtId="0" fontId="16" fillId="0" borderId="0" xfId="0" applyFont="1" applyAlignment="1">
      <alignment/>
    </xf>
    <xf numFmtId="0" fontId="6" fillId="0" borderId="10" xfId="0" applyFont="1" applyBorder="1" applyAlignment="1">
      <alignment horizontal="center" vertical="center" wrapText="1"/>
    </xf>
    <xf numFmtId="173" fontId="6" fillId="0" borderId="1" xfId="0" applyNumberFormat="1" applyFont="1" applyBorder="1" applyAlignment="1">
      <alignment horizontal="center" vertical="center" wrapText="1"/>
    </xf>
    <xf numFmtId="172" fontId="6" fillId="0" borderId="1" xfId="0" applyNumberFormat="1" applyFont="1" applyBorder="1" applyAlignment="1">
      <alignment horizontal="center" vertical="center" wrapText="1"/>
    </xf>
    <xf numFmtId="0" fontId="8" fillId="0" borderId="0" xfId="0" applyFont="1" applyBorder="1" applyAlignment="1">
      <alignment/>
    </xf>
    <xf numFmtId="172" fontId="8" fillId="0" borderId="0" xfId="0" applyNumberFormat="1" applyFont="1" applyBorder="1" applyAlignment="1">
      <alignment horizontal="center" wrapText="1"/>
    </xf>
    <xf numFmtId="173" fontId="13" fillId="0" borderId="1" xfId="0" applyNumberFormat="1" applyFont="1" applyBorder="1" applyAlignment="1">
      <alignment horizontal="center" vertical="center" wrapText="1"/>
    </xf>
    <xf numFmtId="173" fontId="6" fillId="0" borderId="2" xfId="0" applyNumberFormat="1" applyFont="1" applyBorder="1" applyAlignment="1">
      <alignment horizontal="center" vertical="center" wrapText="1"/>
    </xf>
    <xf numFmtId="0" fontId="6" fillId="0" borderId="10" xfId="0" applyFont="1" applyBorder="1" applyAlignment="1">
      <alignment horizontal="justify" vertical="center" wrapText="1"/>
    </xf>
    <xf numFmtId="0" fontId="6" fillId="0" borderId="10" xfId="0" applyNumberFormat="1" applyFont="1" applyBorder="1" applyAlignment="1">
      <alignment horizontal="justify" vertical="center" wrapText="1"/>
    </xf>
    <xf numFmtId="0" fontId="6" fillId="0" borderId="10" xfId="0" applyFont="1" applyBorder="1" applyAlignment="1">
      <alignment horizontal="justify" vertical="top"/>
    </xf>
    <xf numFmtId="0" fontId="6" fillId="0" borderId="10" xfId="0" applyNumberFormat="1" applyFont="1" applyBorder="1" applyAlignment="1">
      <alignment horizontal="justify"/>
    </xf>
    <xf numFmtId="0" fontId="6" fillId="0" borderId="0" xfId="0" applyFont="1" applyAlignment="1">
      <alignment wrapText="1"/>
    </xf>
    <xf numFmtId="0" fontId="6" fillId="0" borderId="4" xfId="0" applyFont="1" applyBorder="1" applyAlignment="1">
      <alignment horizontal="justify"/>
    </xf>
    <xf numFmtId="173" fontId="6" fillId="0" borderId="1" xfId="0" applyNumberFormat="1" applyFont="1" applyBorder="1" applyAlignment="1">
      <alignment horizontal="center" vertical="center"/>
    </xf>
    <xf numFmtId="0" fontId="6" fillId="0" borderId="1" xfId="0" applyFont="1" applyBorder="1" applyAlignment="1">
      <alignment/>
    </xf>
    <xf numFmtId="0" fontId="13" fillId="0" borderId="3" xfId="0" applyFont="1" applyBorder="1" applyAlignment="1">
      <alignment horizontal="left" vertical="center" wrapText="1"/>
    </xf>
    <xf numFmtId="0" fontId="8" fillId="0" borderId="0" xfId="0" applyFont="1" applyAlignment="1">
      <alignment horizontal="center" vertical="center" wrapText="1"/>
    </xf>
    <xf numFmtId="0" fontId="6" fillId="0" borderId="11" xfId="0" applyFont="1" applyBorder="1" applyAlignment="1">
      <alignment horizontal="left" vertical="center" wrapText="1"/>
    </xf>
    <xf numFmtId="178" fontId="13" fillId="0" borderId="1" xfId="0" applyNumberFormat="1" applyFont="1" applyBorder="1" applyAlignment="1">
      <alignment horizontal="center" vertical="center" wrapText="1"/>
    </xf>
    <xf numFmtId="178" fontId="6" fillId="0" borderId="1" xfId="0" applyNumberFormat="1" applyFont="1" applyBorder="1" applyAlignment="1">
      <alignment horizontal="center" vertical="center"/>
    </xf>
    <xf numFmtId="178" fontId="6" fillId="0" borderId="1" xfId="0" applyNumberFormat="1" applyFont="1" applyBorder="1" applyAlignment="1">
      <alignment horizontal="center" vertical="center" wrapText="1"/>
    </xf>
    <xf numFmtId="173" fontId="7" fillId="0" borderId="1" xfId="0" applyNumberFormat="1" applyFont="1" applyBorder="1" applyAlignment="1">
      <alignment horizontal="center" vertical="center"/>
    </xf>
    <xf numFmtId="178" fontId="6" fillId="0" borderId="9" xfId="0" applyNumberFormat="1" applyFont="1" applyBorder="1" applyAlignment="1">
      <alignment horizontal="center" vertical="center" wrapText="1"/>
    </xf>
    <xf numFmtId="178" fontId="6" fillId="0" borderId="9" xfId="0" applyNumberFormat="1" applyFont="1" applyBorder="1" applyAlignment="1">
      <alignment horizontal="center" vertical="center"/>
    </xf>
    <xf numFmtId="173" fontId="20" fillId="0" borderId="1" xfId="0" applyNumberFormat="1" applyFont="1" applyBorder="1" applyAlignment="1">
      <alignment horizontal="center" vertical="center"/>
    </xf>
    <xf numFmtId="173" fontId="6" fillId="0" borderId="0" xfId="0" applyNumberFormat="1" applyFont="1" applyBorder="1" applyAlignment="1">
      <alignment horizontal="center" vertical="center" wrapText="1"/>
    </xf>
    <xf numFmtId="0" fontId="6" fillId="0" borderId="2" xfId="0" applyFont="1" applyBorder="1" applyAlignment="1">
      <alignment horizontal="center" vertical="center" wrapText="1"/>
    </xf>
    <xf numFmtId="173" fontId="13" fillId="0" borderId="10" xfId="0" applyNumberFormat="1" applyFont="1" applyBorder="1" applyAlignment="1">
      <alignment horizontal="center" vertical="center"/>
    </xf>
    <xf numFmtId="0" fontId="6" fillId="0" borderId="11" xfId="0" applyFont="1" applyBorder="1" applyAlignment="1">
      <alignment horizontal="center" vertical="center" wrapText="1"/>
    </xf>
    <xf numFmtId="173" fontId="6" fillId="0" borderId="0" xfId="0" applyNumberFormat="1" applyFont="1" applyBorder="1" applyAlignment="1">
      <alignment horizontal="center" vertical="center"/>
    </xf>
    <xf numFmtId="0" fontId="6" fillId="0" borderId="1" xfId="0" applyFont="1" applyBorder="1" applyAlignment="1">
      <alignment vertical="center" wrapText="1"/>
    </xf>
    <xf numFmtId="11" fontId="6" fillId="0" borderId="1" xfId="0" applyNumberFormat="1" applyFont="1" applyBorder="1" applyAlignment="1">
      <alignment vertical="center" wrapText="1"/>
    </xf>
    <xf numFmtId="0" fontId="6" fillId="0" borderId="9" xfId="0" applyFont="1" applyBorder="1" applyAlignment="1">
      <alignment vertical="center" wrapText="1"/>
    </xf>
    <xf numFmtId="0" fontId="6" fillId="0" borderId="12" xfId="0" applyFont="1" applyBorder="1" applyAlignment="1">
      <alignment horizontal="left" vertical="center" wrapText="1"/>
    </xf>
    <xf numFmtId="0" fontId="6" fillId="0" borderId="1" xfId="0" applyFont="1" applyBorder="1" applyAlignment="1">
      <alignment horizontal="center" vertical="center"/>
    </xf>
    <xf numFmtId="0" fontId="8" fillId="0" borderId="10" xfId="0" applyFont="1" applyFill="1" applyBorder="1" applyAlignment="1">
      <alignment horizontal="center" vertical="center" wrapText="1"/>
    </xf>
    <xf numFmtId="173" fontId="9" fillId="0" borderId="1" xfId="0" applyNumberFormat="1" applyFont="1" applyBorder="1" applyAlignment="1">
      <alignment horizontal="center" vertical="center" wrapText="1"/>
    </xf>
    <xf numFmtId="0" fontId="6" fillId="0" borderId="1" xfId="0" applyFont="1" applyBorder="1" applyAlignment="1">
      <alignment wrapText="1"/>
    </xf>
    <xf numFmtId="173" fontId="20" fillId="0" borderId="1" xfId="0" applyNumberFormat="1" applyFont="1" applyBorder="1" applyAlignment="1">
      <alignment horizontal="center" vertical="center" wrapText="1"/>
    </xf>
    <xf numFmtId="0" fontId="7" fillId="0" borderId="1" xfId="0" applyFont="1" applyBorder="1" applyAlignment="1">
      <alignment/>
    </xf>
    <xf numFmtId="173" fontId="7" fillId="0" borderId="1" xfId="0" applyNumberFormat="1" applyFont="1" applyBorder="1" applyAlignment="1">
      <alignment horizontal="center" vertical="center" wrapText="1"/>
    </xf>
    <xf numFmtId="173" fontId="14" fillId="0" borderId="1" xfId="0" applyNumberFormat="1" applyFont="1" applyBorder="1" applyAlignment="1">
      <alignment horizontal="center"/>
    </xf>
    <xf numFmtId="173" fontId="12" fillId="0" borderId="1" xfId="0" applyNumberFormat="1" applyFont="1" applyBorder="1" applyAlignment="1">
      <alignment horizontal="center"/>
    </xf>
    <xf numFmtId="178" fontId="6" fillId="0" borderId="1" xfId="0" applyNumberFormat="1" applyFont="1" applyBorder="1" applyAlignment="1">
      <alignment horizontal="center"/>
    </xf>
    <xf numFmtId="0" fontId="6" fillId="0" borderId="9"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6" fillId="0" borderId="0" xfId="0" applyFont="1" applyFill="1" applyAlignment="1">
      <alignment/>
    </xf>
    <xf numFmtId="0" fontId="13" fillId="0" borderId="0" xfId="0" applyFont="1" applyFill="1" applyAlignment="1">
      <alignment/>
    </xf>
    <xf numFmtId="0" fontId="9" fillId="0" borderId="0" xfId="0" applyFont="1" applyFill="1" applyAlignment="1">
      <alignment/>
    </xf>
    <xf numFmtId="0" fontId="7" fillId="0" borderId="0" xfId="0" applyFont="1" applyFill="1" applyAlignment="1">
      <alignment/>
    </xf>
    <xf numFmtId="0" fontId="6" fillId="0" borderId="9" xfId="0" applyFont="1" applyFill="1" applyBorder="1" applyAlignment="1">
      <alignment horizontal="center" vertical="center" wrapText="1"/>
    </xf>
    <xf numFmtId="0" fontId="6" fillId="0" borderId="10" xfId="0" applyFont="1" applyFill="1" applyBorder="1" applyAlignment="1">
      <alignment horizontal="centerContinuous"/>
    </xf>
    <xf numFmtId="0" fontId="6" fillId="0" borderId="11" xfId="0" applyFont="1" applyFill="1" applyBorder="1" applyAlignment="1">
      <alignment horizontal="centerContinuous"/>
    </xf>
    <xf numFmtId="0" fontId="9" fillId="0" borderId="0" xfId="0" applyFont="1" applyAlignment="1">
      <alignment horizont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1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73" fontId="7" fillId="0" borderId="1" xfId="0" applyNumberFormat="1" applyFont="1" applyFill="1" applyBorder="1" applyAlignment="1">
      <alignment horizontal="center"/>
    </xf>
    <xf numFmtId="173" fontId="7" fillId="0" borderId="1" xfId="0" applyNumberFormat="1" applyFont="1" applyFill="1" applyBorder="1" applyAlignment="1">
      <alignment horizontal="center" wrapText="1"/>
    </xf>
    <xf numFmtId="178" fontId="7" fillId="0" borderId="1" xfId="0" applyNumberFormat="1" applyFont="1" applyFill="1" applyBorder="1" applyAlignment="1">
      <alignment horizontal="center"/>
    </xf>
    <xf numFmtId="49" fontId="6" fillId="0" borderId="2" xfId="0" applyNumberFormat="1" applyFont="1" applyFill="1" applyBorder="1" applyAlignment="1">
      <alignment horizontal="center" vertical="center" wrapText="1"/>
    </xf>
    <xf numFmtId="173" fontId="6" fillId="0" borderId="1" xfId="0" applyNumberFormat="1" applyFont="1" applyFill="1" applyBorder="1" applyAlignment="1">
      <alignment horizontal="center"/>
    </xf>
    <xf numFmtId="173"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173" fontId="15" fillId="0" borderId="1" xfId="0" applyNumberFormat="1" applyFont="1" applyFill="1" applyBorder="1" applyAlignment="1">
      <alignment horizontal="center"/>
    </xf>
    <xf numFmtId="173" fontId="13" fillId="0" borderId="1" xfId="0" applyNumberFormat="1" applyFont="1" applyFill="1" applyBorder="1" applyAlignment="1">
      <alignment horizontal="center" wrapText="1"/>
    </xf>
    <xf numFmtId="173" fontId="14" fillId="0" borderId="1" xfId="0" applyNumberFormat="1" applyFont="1" applyFill="1" applyBorder="1" applyAlignment="1">
      <alignment horizontal="center"/>
    </xf>
    <xf numFmtId="178" fontId="15" fillId="0" borderId="1" xfId="0" applyNumberFormat="1" applyFont="1" applyFill="1" applyBorder="1" applyAlignment="1">
      <alignment horizontal="center"/>
    </xf>
    <xf numFmtId="173" fontId="19" fillId="0" borderId="1" xfId="0" applyNumberFormat="1" applyFont="1" applyFill="1" applyBorder="1" applyAlignment="1">
      <alignment horizontal="center"/>
    </xf>
    <xf numFmtId="178" fontId="15" fillId="0" borderId="1" xfId="0" applyNumberFormat="1" applyFont="1" applyFill="1" applyBorder="1" applyAlignment="1">
      <alignment horizontal="center" wrapText="1"/>
    </xf>
    <xf numFmtId="173" fontId="14" fillId="0" borderId="1" xfId="0" applyNumberFormat="1" applyFont="1" applyFill="1" applyBorder="1" applyAlignment="1">
      <alignment horizontal="center"/>
    </xf>
    <xf numFmtId="173" fontId="12" fillId="0" borderId="1" xfId="0" applyNumberFormat="1" applyFont="1" applyFill="1" applyBorder="1" applyAlignment="1">
      <alignment horizontal="center"/>
    </xf>
    <xf numFmtId="178" fontId="12" fillId="0" borderId="1" xfId="0" applyNumberFormat="1" applyFont="1" applyFill="1" applyBorder="1" applyAlignment="1">
      <alignment horizontal="center"/>
    </xf>
    <xf numFmtId="173" fontId="19" fillId="0" borderId="1" xfId="0" applyNumberFormat="1" applyFont="1" applyFill="1" applyBorder="1" applyAlignment="1">
      <alignment horizontal="center" wrapText="1"/>
    </xf>
    <xf numFmtId="173" fontId="18" fillId="0" borderId="1" xfId="0" applyNumberFormat="1" applyFont="1" applyFill="1" applyBorder="1" applyAlignment="1">
      <alignment horizontal="center"/>
    </xf>
    <xf numFmtId="178" fontId="6" fillId="0" borderId="1" xfId="0" applyNumberFormat="1" applyFont="1" applyFill="1" applyBorder="1" applyAlignment="1">
      <alignment horizontal="center"/>
    </xf>
    <xf numFmtId="0" fontId="7"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9" fillId="0" borderId="3" xfId="0" applyFont="1" applyFill="1" applyBorder="1" applyAlignment="1">
      <alignment horizontal="left" vertical="center" wrapText="1"/>
    </xf>
    <xf numFmtId="178" fontId="6" fillId="0" borderId="1" xfId="0" applyNumberFormat="1" applyFont="1" applyFill="1" applyBorder="1" applyAlignment="1">
      <alignment horizontal="center" wrapText="1"/>
    </xf>
    <xf numFmtId="0" fontId="14" fillId="0" borderId="3" xfId="0" applyFont="1" applyFill="1" applyBorder="1" applyAlignment="1">
      <alignment horizontal="left" vertical="center" wrapText="1"/>
    </xf>
    <xf numFmtId="173" fontId="8" fillId="0" borderId="1" xfId="0" applyNumberFormat="1" applyFont="1" applyFill="1" applyBorder="1" applyAlignment="1">
      <alignment horizontal="center"/>
    </xf>
    <xf numFmtId="0" fontId="15" fillId="0" borderId="1" xfId="0" applyFont="1" applyFill="1" applyBorder="1" applyAlignment="1">
      <alignment horizontal="left" vertical="center" wrapText="1"/>
    </xf>
    <xf numFmtId="178" fontId="7" fillId="0" borderId="1" xfId="0" applyNumberFormat="1" applyFont="1" applyFill="1" applyBorder="1" applyAlignment="1">
      <alignment horizontal="center" wrapText="1"/>
    </xf>
    <xf numFmtId="178" fontId="6" fillId="0" borderId="0" xfId="0" applyNumberFormat="1" applyFont="1" applyFill="1" applyAlignment="1">
      <alignment/>
    </xf>
    <xf numFmtId="0" fontId="6"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178" fontId="14" fillId="0" borderId="1" xfId="0" applyNumberFormat="1" applyFont="1" applyFill="1" applyBorder="1" applyAlignment="1">
      <alignment horizontal="center" wrapText="1"/>
    </xf>
    <xf numFmtId="0" fontId="6" fillId="0" borderId="0" xfId="0" applyFont="1" applyFill="1" applyAlignment="1">
      <alignment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178" fontId="6" fillId="0" borderId="2" xfId="0" applyNumberFormat="1" applyFont="1" applyFill="1" applyBorder="1" applyAlignment="1">
      <alignment horizontal="center" wrapText="1"/>
    </xf>
    <xf numFmtId="0" fontId="6" fillId="0" borderId="1" xfId="0" applyFont="1" applyFill="1" applyBorder="1" applyAlignment="1">
      <alignment horizontal="left" wrapText="1"/>
    </xf>
    <xf numFmtId="0" fontId="7" fillId="0" borderId="1" xfId="0" applyFont="1" applyFill="1" applyBorder="1" applyAlignment="1">
      <alignment horizontal="center" vertical="center" wrapText="1"/>
    </xf>
    <xf numFmtId="173" fontId="6" fillId="0" borderId="1" xfId="0" applyNumberFormat="1" applyFont="1" applyFill="1" applyBorder="1" applyAlignment="1">
      <alignment horizontal="center"/>
    </xf>
    <xf numFmtId="178" fontId="7" fillId="0" borderId="2" xfId="0" applyNumberFormat="1" applyFont="1" applyFill="1" applyBorder="1" applyAlignment="1">
      <alignment horizontal="center"/>
    </xf>
    <xf numFmtId="0" fontId="6" fillId="0" borderId="2" xfId="0" applyFont="1" applyFill="1" applyBorder="1" applyAlignment="1">
      <alignment vertical="center" wrapText="1"/>
    </xf>
    <xf numFmtId="173" fontId="6" fillId="0" borderId="2" xfId="0" applyNumberFormat="1" applyFont="1" applyFill="1" applyBorder="1" applyAlignment="1">
      <alignment horizontal="center" wrapText="1"/>
    </xf>
    <xf numFmtId="178" fontId="15" fillId="0" borderId="2" xfId="0" applyNumberFormat="1" applyFont="1" applyFill="1" applyBorder="1" applyAlignment="1">
      <alignment horizontal="center" wrapText="1"/>
    </xf>
    <xf numFmtId="0" fontId="6" fillId="0" borderId="2" xfId="0" applyFont="1" applyFill="1" applyBorder="1" applyAlignment="1">
      <alignment horizontal="left" vertical="center" wrapText="1"/>
    </xf>
    <xf numFmtId="49" fontId="7" fillId="0" borderId="1"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2" fontId="6" fillId="0" borderId="1" xfId="0" applyNumberFormat="1" applyFont="1" applyFill="1" applyBorder="1" applyAlignment="1">
      <alignment horizontal="justify"/>
    </xf>
    <xf numFmtId="173" fontId="6" fillId="0" borderId="9" xfId="0" applyNumberFormat="1" applyFont="1" applyFill="1" applyBorder="1" applyAlignment="1">
      <alignment horizontal="center"/>
    </xf>
    <xf numFmtId="49" fontId="6" fillId="0" borderId="9"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73" fontId="6" fillId="0" borderId="9" xfId="0" applyNumberFormat="1" applyFont="1" applyFill="1" applyBorder="1" applyAlignment="1">
      <alignment horizontal="center" wrapText="1"/>
    </xf>
    <xf numFmtId="173" fontId="7" fillId="0" borderId="9" xfId="0" applyNumberFormat="1" applyFont="1" applyFill="1" applyBorder="1" applyAlignment="1">
      <alignment horizontal="center" wrapText="1"/>
    </xf>
    <xf numFmtId="173" fontId="6" fillId="0" borderId="9" xfId="0" applyNumberFormat="1" applyFont="1" applyFill="1" applyBorder="1" applyAlignment="1">
      <alignment horizontal="center" wrapText="1"/>
    </xf>
    <xf numFmtId="178" fontId="15" fillId="0" borderId="1" xfId="0" applyNumberFormat="1" applyFont="1" applyFill="1" applyBorder="1" applyAlignment="1">
      <alignment/>
    </xf>
    <xf numFmtId="178" fontId="19" fillId="0" borderId="1" xfId="0" applyNumberFormat="1" applyFont="1" applyFill="1" applyBorder="1" applyAlignment="1">
      <alignment/>
    </xf>
    <xf numFmtId="0" fontId="15" fillId="0" borderId="1" xfId="0" applyFont="1" applyFill="1" applyBorder="1" applyAlignment="1">
      <alignment/>
    </xf>
    <xf numFmtId="0" fontId="14" fillId="0" borderId="1" xfId="0" applyFont="1" applyFill="1" applyBorder="1" applyAlignment="1">
      <alignment horizontal="left" vertical="center" wrapText="1"/>
    </xf>
    <xf numFmtId="0" fontId="12" fillId="0" borderId="3" xfId="0" applyFont="1" applyFill="1" applyBorder="1" applyAlignment="1">
      <alignment horizontal="left" vertical="center" wrapText="1"/>
    </xf>
    <xf numFmtId="178" fontId="14" fillId="0" borderId="1" xfId="0" applyNumberFormat="1" applyFont="1" applyFill="1" applyBorder="1" applyAlignment="1">
      <alignment horizontal="center"/>
    </xf>
    <xf numFmtId="178" fontId="6" fillId="0" borderId="9" xfId="0" applyNumberFormat="1" applyFont="1" applyFill="1" applyBorder="1" applyAlignment="1">
      <alignment horizontal="center" wrapText="1"/>
    </xf>
    <xf numFmtId="0" fontId="16" fillId="0" borderId="1" xfId="0" applyFont="1" applyFill="1" applyBorder="1" applyAlignment="1">
      <alignment horizontal="left" vertical="center" wrapText="1"/>
    </xf>
    <xf numFmtId="178" fontId="14" fillId="0" borderId="9" xfId="0" applyNumberFormat="1" applyFont="1" applyFill="1" applyBorder="1" applyAlignment="1">
      <alignment horizontal="center" wrapText="1"/>
    </xf>
    <xf numFmtId="178" fontId="14" fillId="0" borderId="1" xfId="0" applyNumberFormat="1" applyFont="1" applyFill="1" applyBorder="1" applyAlignment="1">
      <alignment horizontal="center" wrapText="1"/>
    </xf>
    <xf numFmtId="178" fontId="13" fillId="0" borderId="9" xfId="0" applyNumberFormat="1" applyFont="1" applyFill="1" applyBorder="1" applyAlignment="1">
      <alignment horizontal="center" wrapText="1"/>
    </xf>
    <xf numFmtId="173" fontId="6" fillId="0" borderId="2" xfId="0" applyNumberFormat="1" applyFont="1" applyFill="1" applyBorder="1" applyAlignment="1">
      <alignment horizontal="center"/>
    </xf>
    <xf numFmtId="173" fontId="15" fillId="0" borderId="2" xfId="0" applyNumberFormat="1" applyFont="1" applyFill="1" applyBorder="1" applyAlignment="1">
      <alignment horizontal="center" wrapText="1"/>
    </xf>
    <xf numFmtId="2" fontId="7" fillId="0" borderId="1" xfId="0" applyNumberFormat="1" applyFont="1" applyFill="1" applyBorder="1" applyAlignment="1">
      <alignment horizontal="justify"/>
    </xf>
    <xf numFmtId="173" fontId="7" fillId="0" borderId="9" xfId="0" applyNumberFormat="1" applyFont="1" applyFill="1" applyBorder="1" applyAlignment="1">
      <alignment horizontal="center"/>
    </xf>
    <xf numFmtId="0" fontId="13" fillId="0" borderId="10" xfId="0" applyFont="1" applyFill="1" applyBorder="1" applyAlignment="1">
      <alignment horizontal="left" vertical="center" wrapText="1"/>
    </xf>
    <xf numFmtId="173" fontId="13" fillId="0" borderId="9" xfId="0" applyNumberFormat="1" applyFont="1" applyFill="1" applyBorder="1" applyAlignment="1">
      <alignment horizontal="center" wrapText="1"/>
    </xf>
    <xf numFmtId="2" fontId="13" fillId="0" borderId="1" xfId="0" applyNumberFormat="1" applyFont="1" applyFill="1" applyBorder="1" applyAlignment="1">
      <alignment horizontal="justify"/>
    </xf>
    <xf numFmtId="173" fontId="7" fillId="0" borderId="9" xfId="0" applyNumberFormat="1" applyFont="1" applyFill="1" applyBorder="1" applyAlignment="1">
      <alignment horizontal="center" wrapText="1"/>
    </xf>
    <xf numFmtId="0" fontId="7" fillId="0" borderId="10" xfId="0" applyFont="1" applyFill="1" applyBorder="1" applyAlignment="1">
      <alignment horizontal="left" vertical="center" wrapText="1"/>
    </xf>
    <xf numFmtId="173" fontId="11" fillId="0" borderId="9" xfId="0" applyNumberFormat="1" applyFont="1" applyFill="1" applyBorder="1" applyAlignment="1">
      <alignment horizontal="center" wrapText="1"/>
    </xf>
    <xf numFmtId="2" fontId="7" fillId="0" borderId="10" xfId="0" applyNumberFormat="1" applyFont="1" applyFill="1" applyBorder="1" applyAlignment="1">
      <alignment horizontal="justify"/>
    </xf>
    <xf numFmtId="2" fontId="6" fillId="0" borderId="10" xfId="0" applyNumberFormat="1" applyFont="1" applyFill="1" applyBorder="1" applyAlignment="1">
      <alignment horizontal="justify"/>
    </xf>
    <xf numFmtId="0" fontId="14" fillId="0" borderId="10" xfId="0" applyFont="1" applyFill="1" applyBorder="1" applyAlignment="1">
      <alignment horizontal="left" vertical="center" wrapText="1"/>
    </xf>
    <xf numFmtId="173" fontId="14" fillId="0" borderId="9" xfId="0" applyNumberFormat="1" applyFont="1" applyFill="1" applyBorder="1" applyAlignment="1">
      <alignment horizontal="center" wrapText="1"/>
    </xf>
    <xf numFmtId="49" fontId="7" fillId="0" borderId="9"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3" fillId="0" borderId="4" xfId="0" applyFont="1" applyFill="1" applyBorder="1" applyAlignment="1">
      <alignment horizontal="left" vertical="center" wrapText="1"/>
    </xf>
    <xf numFmtId="2" fontId="7" fillId="0" borderId="2" xfId="0" applyNumberFormat="1" applyFont="1" applyFill="1" applyBorder="1" applyAlignment="1">
      <alignment horizontal="justify"/>
    </xf>
    <xf numFmtId="2" fontId="6" fillId="0" borderId="2" xfId="0" applyNumberFormat="1" applyFont="1" applyFill="1" applyBorder="1" applyAlignment="1">
      <alignment horizontal="justify"/>
    </xf>
    <xf numFmtId="2" fontId="13" fillId="0" borderId="2" xfId="0" applyNumberFormat="1" applyFont="1" applyFill="1" applyBorder="1" applyAlignment="1">
      <alignment horizontal="justify"/>
    </xf>
    <xf numFmtId="173" fontId="13" fillId="0" borderId="9" xfId="0" applyNumberFormat="1" applyFont="1" applyFill="1" applyBorder="1" applyAlignment="1">
      <alignment horizontal="center"/>
    </xf>
    <xf numFmtId="178" fontId="7" fillId="0" borderId="9" xfId="0" applyNumberFormat="1" applyFont="1" applyFill="1" applyBorder="1" applyAlignment="1">
      <alignment horizontal="center" wrapText="1"/>
    </xf>
    <xf numFmtId="181" fontId="7" fillId="0" borderId="9" xfId="0" applyNumberFormat="1" applyFont="1" applyFill="1" applyBorder="1" applyAlignment="1">
      <alignment horizontal="center" wrapText="1"/>
    </xf>
    <xf numFmtId="2" fontId="6" fillId="0" borderId="1" xfId="0" applyNumberFormat="1" applyFont="1" applyFill="1" applyBorder="1" applyAlignment="1">
      <alignment horizontal="left" vertical="center" wrapText="1"/>
    </xf>
    <xf numFmtId="178" fontId="7" fillId="0" borderId="9" xfId="0" applyNumberFormat="1" applyFont="1" applyFill="1" applyBorder="1" applyAlignment="1">
      <alignment horizontal="center"/>
    </xf>
    <xf numFmtId="173" fontId="6" fillId="0" borderId="9" xfId="0" applyNumberFormat="1" applyFont="1" applyFill="1" applyBorder="1" applyAlignment="1">
      <alignment horizontal="center"/>
    </xf>
    <xf numFmtId="173" fontId="8" fillId="0" borderId="1" xfId="0" applyNumberFormat="1" applyFont="1" applyFill="1" applyBorder="1" applyAlignment="1">
      <alignment horizontal="center"/>
    </xf>
    <xf numFmtId="173" fontId="15" fillId="0" borderId="1" xfId="0" applyNumberFormat="1" applyFont="1" applyFill="1" applyBorder="1" applyAlignment="1">
      <alignment horizontal="center"/>
    </xf>
    <xf numFmtId="173" fontId="14" fillId="0" borderId="1" xfId="0" applyNumberFormat="1" applyFont="1" applyFill="1" applyBorder="1" applyAlignment="1">
      <alignment horizontal="center" wrapText="1"/>
    </xf>
    <xf numFmtId="0" fontId="8" fillId="0" borderId="1" xfId="0" applyFont="1" applyFill="1" applyBorder="1" applyAlignment="1">
      <alignment vertical="center" wrapText="1"/>
    </xf>
    <xf numFmtId="2" fontId="13" fillId="0" borderId="1" xfId="0" applyNumberFormat="1" applyFont="1" applyBorder="1" applyAlignment="1">
      <alignment horizontal="left" vertical="center" wrapText="1"/>
    </xf>
    <xf numFmtId="2" fontId="8" fillId="0" borderId="1" xfId="0" applyNumberFormat="1" applyFont="1" applyBorder="1" applyAlignment="1">
      <alignment vertical="center" wrapText="1"/>
    </xf>
    <xf numFmtId="2" fontId="8" fillId="0" borderId="1" xfId="0" applyNumberFormat="1" applyFont="1" applyBorder="1" applyAlignment="1">
      <alignment horizontal="justify" vertical="center" wrapText="1"/>
    </xf>
    <xf numFmtId="178" fontId="21" fillId="0" borderId="1" xfId="0" applyNumberFormat="1" applyFont="1" applyFill="1" applyBorder="1" applyAlignment="1">
      <alignment horizontal="center" wrapText="1"/>
    </xf>
    <xf numFmtId="178" fontId="21" fillId="0" borderId="9" xfId="0" applyNumberFormat="1" applyFont="1" applyFill="1" applyBorder="1" applyAlignment="1">
      <alignment horizontal="center" wrapText="1"/>
    </xf>
    <xf numFmtId="178" fontId="23" fillId="0" borderId="9" xfId="0" applyNumberFormat="1" applyFont="1" applyFill="1" applyBorder="1" applyAlignment="1">
      <alignment horizontal="center" wrapText="1"/>
    </xf>
    <xf numFmtId="178" fontId="21" fillId="0" borderId="9" xfId="0" applyNumberFormat="1" applyFont="1" applyFill="1" applyBorder="1" applyAlignment="1">
      <alignment horizontal="center" wrapText="1"/>
    </xf>
    <xf numFmtId="173" fontId="21" fillId="0" borderId="1" xfId="0" applyNumberFormat="1" applyFont="1" applyFill="1" applyBorder="1" applyAlignment="1">
      <alignment horizontal="center"/>
    </xf>
    <xf numFmtId="2" fontId="6" fillId="0" borderId="1" xfId="0" applyNumberFormat="1" applyFont="1" applyBorder="1" applyAlignment="1">
      <alignment horizontal="left" vertical="center" wrapText="1"/>
    </xf>
    <xf numFmtId="0" fontId="6" fillId="0" borderId="1" xfId="0" applyFont="1" applyBorder="1" applyAlignment="1">
      <alignment/>
    </xf>
    <xf numFmtId="2" fontId="1" fillId="0" borderId="1" xfId="0" applyNumberFormat="1" applyFont="1" applyBorder="1" applyAlignment="1">
      <alignment horizontal="center"/>
    </xf>
    <xf numFmtId="2" fontId="0" fillId="0" borderId="1" xfId="0" applyNumberFormat="1" applyBorder="1" applyAlignment="1">
      <alignment horizontal="center"/>
    </xf>
    <xf numFmtId="0" fontId="6" fillId="0" borderId="0" xfId="0" applyFont="1" applyAlignment="1">
      <alignment/>
    </xf>
    <xf numFmtId="0" fontId="9" fillId="0" borderId="0" xfId="0" applyFont="1" applyAlignment="1">
      <alignment horizontal="right"/>
    </xf>
    <xf numFmtId="0" fontId="9" fillId="0" borderId="0" xfId="0" applyFont="1" applyAlignment="1">
      <alignment horizontal="right"/>
    </xf>
    <xf numFmtId="0" fontId="6" fillId="0" borderId="0" xfId="0" applyFont="1" applyAlignment="1">
      <alignment/>
    </xf>
    <xf numFmtId="0" fontId="9" fillId="0" borderId="0" xfId="0" applyFont="1" applyAlignment="1">
      <alignment horizontal="center"/>
    </xf>
    <xf numFmtId="0" fontId="9"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6" fillId="0" borderId="0" xfId="0" applyFont="1" applyAlignment="1">
      <alignment horizontal="left"/>
    </xf>
    <xf numFmtId="0" fontId="6" fillId="0" borderId="1" xfId="0" applyFont="1" applyBorder="1" applyAlignment="1">
      <alignment wrapText="1"/>
    </xf>
    <xf numFmtId="0" fontId="6" fillId="0" borderId="1" xfId="0" applyFont="1" applyBorder="1" applyAlignment="1">
      <alignment horizontal="center" wrapText="1"/>
    </xf>
    <xf numFmtId="0" fontId="6" fillId="0" borderId="1" xfId="0" applyFont="1" applyBorder="1" applyAlignment="1">
      <alignment horizontal="center"/>
    </xf>
    <xf numFmtId="179" fontId="6" fillId="0" borderId="1" xfId="0" applyNumberFormat="1" applyFont="1" applyBorder="1" applyAlignment="1">
      <alignment horizontal="center" wrapText="1"/>
    </xf>
    <xf numFmtId="0" fontId="6" fillId="0" borderId="1" xfId="0" applyFont="1" applyFill="1" applyBorder="1" applyAlignment="1">
      <alignment wrapText="1"/>
    </xf>
    <xf numFmtId="0" fontId="9" fillId="0" borderId="0" xfId="0" applyFont="1" applyAlignment="1">
      <alignment/>
    </xf>
    <xf numFmtId="0" fontId="8" fillId="0" borderId="1" xfId="0" applyFont="1" applyBorder="1" applyAlignment="1">
      <alignment horizontal="center" wrapText="1"/>
    </xf>
    <xf numFmtId="0" fontId="8" fillId="0" borderId="2" xfId="0" applyFont="1" applyBorder="1" applyAlignment="1">
      <alignment horizontal="center" wrapText="1"/>
    </xf>
    <xf numFmtId="0" fontId="6" fillId="0" borderId="2" xfId="0" applyFont="1" applyBorder="1" applyAlignment="1">
      <alignment horizontal="center" wrapText="1"/>
    </xf>
    <xf numFmtId="173" fontId="9" fillId="0" borderId="1" xfId="0" applyNumberFormat="1" applyFont="1" applyBorder="1" applyAlignment="1">
      <alignment horizontal="center" vertical="center"/>
    </xf>
    <xf numFmtId="173" fontId="6" fillId="0" borderId="2"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173" fontId="9"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1" xfId="0" applyFont="1" applyBorder="1" applyAlignment="1">
      <alignment horizontal="left" vertical="justify" wrapText="1"/>
    </xf>
    <xf numFmtId="178" fontId="6" fillId="0" borderId="2" xfId="0" applyNumberFormat="1" applyFont="1" applyBorder="1" applyAlignment="1">
      <alignment horizontal="center" vertical="center" wrapText="1"/>
    </xf>
    <xf numFmtId="178" fontId="9" fillId="0" borderId="1" xfId="0" applyNumberFormat="1" applyFont="1" applyBorder="1" applyAlignment="1">
      <alignment horizontal="center" vertical="center"/>
    </xf>
    <xf numFmtId="0" fontId="6" fillId="0" borderId="1" xfId="0" applyFont="1" applyBorder="1" applyAlignment="1">
      <alignment horizontal="center" vertical="justify" wrapText="1"/>
    </xf>
    <xf numFmtId="1" fontId="6" fillId="0" borderId="1"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1" fontId="24"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172" fontId="6" fillId="0" borderId="1" xfId="0" applyNumberFormat="1" applyFont="1" applyBorder="1" applyAlignment="1">
      <alignment horizontal="center" vertical="center"/>
    </xf>
    <xf numFmtId="2" fontId="6" fillId="0" borderId="1" xfId="0" applyNumberFormat="1" applyFont="1" applyBorder="1" applyAlignment="1">
      <alignment wrapText="1"/>
    </xf>
    <xf numFmtId="2" fontId="6" fillId="0" borderId="11" xfId="0" applyNumberFormat="1" applyFont="1" applyBorder="1" applyAlignment="1">
      <alignment wrapText="1"/>
    </xf>
    <xf numFmtId="0" fontId="6" fillId="0" borderId="11" xfId="0" applyFont="1" applyBorder="1" applyAlignment="1">
      <alignment wrapText="1"/>
    </xf>
    <xf numFmtId="0" fontId="9" fillId="0" borderId="10" xfId="0" applyFont="1" applyBorder="1" applyAlignment="1">
      <alignment horizontal="center" vertical="center" wrapText="1"/>
    </xf>
    <xf numFmtId="2" fontId="6"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0" xfId="0" applyNumberFormat="1" applyFont="1" applyAlignment="1">
      <alignment horizontal="center" vertical="center"/>
    </xf>
    <xf numFmtId="173" fontId="6" fillId="0" borderId="10" xfId="0" applyNumberFormat="1" applyFont="1" applyBorder="1" applyAlignment="1">
      <alignment horizontal="center" vertical="center"/>
    </xf>
    <xf numFmtId="2" fontId="6" fillId="0" borderId="1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178" fontId="6" fillId="0" borderId="10" xfId="0" applyNumberFormat="1" applyFont="1" applyBorder="1" applyAlignment="1">
      <alignment/>
    </xf>
    <xf numFmtId="0" fontId="6" fillId="0" borderId="4" xfId="0" applyFont="1" applyBorder="1" applyAlignment="1">
      <alignment horizontal="center" vertical="center" wrapText="1"/>
    </xf>
    <xf numFmtId="178" fontId="6" fillId="0" borderId="10" xfId="0" applyNumberFormat="1" applyFont="1" applyBorder="1" applyAlignment="1">
      <alignment wrapText="1"/>
    </xf>
    <xf numFmtId="1" fontId="6" fillId="0" borderId="10" xfId="0" applyNumberFormat="1" applyFont="1" applyBorder="1" applyAlignment="1">
      <alignment horizontal="center" vertical="center" wrapText="1"/>
    </xf>
    <xf numFmtId="178" fontId="6" fillId="0" borderId="1" xfId="0" applyNumberFormat="1" applyFont="1" applyBorder="1" applyAlignment="1">
      <alignment wrapText="1"/>
    </xf>
    <xf numFmtId="178" fontId="6" fillId="0" borderId="1" xfId="0" applyNumberFormat="1" applyFont="1" applyBorder="1" applyAlignment="1">
      <alignment/>
    </xf>
    <xf numFmtId="2" fontId="6" fillId="0" borderId="1" xfId="0" applyNumberFormat="1" applyFont="1" applyBorder="1" applyAlignment="1">
      <alignment/>
    </xf>
    <xf numFmtId="178" fontId="6" fillId="0" borderId="0" xfId="0" applyNumberFormat="1" applyFont="1" applyAlignment="1">
      <alignment/>
    </xf>
    <xf numFmtId="0" fontId="25" fillId="0" borderId="0" xfId="0" applyFont="1" applyAlignment="1">
      <alignment/>
    </xf>
    <xf numFmtId="2" fontId="1" fillId="0" borderId="2" xfId="0" applyNumberFormat="1" applyFont="1" applyBorder="1" applyAlignment="1">
      <alignment horizontal="center"/>
    </xf>
    <xf numFmtId="0" fontId="27" fillId="0" borderId="1" xfId="0" applyFont="1" applyBorder="1" applyAlignment="1">
      <alignment horizontal="center" vertical="center" wrapText="1"/>
    </xf>
    <xf numFmtId="0" fontId="27" fillId="0" borderId="1" xfId="0" applyFont="1" applyBorder="1" applyAlignment="1">
      <alignment/>
    </xf>
    <xf numFmtId="2" fontId="9" fillId="0" borderId="2" xfId="0" applyNumberFormat="1" applyFont="1" applyBorder="1" applyAlignment="1">
      <alignment horizontal="center"/>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2" fontId="10" fillId="0" borderId="2" xfId="0" applyNumberFormat="1" applyFont="1" applyBorder="1" applyAlignment="1">
      <alignment/>
    </xf>
    <xf numFmtId="2" fontId="10" fillId="0" borderId="2" xfId="0" applyNumberFormat="1" applyFont="1" applyBorder="1" applyAlignment="1">
      <alignment horizontal="center"/>
    </xf>
    <xf numFmtId="2" fontId="9" fillId="0" borderId="2" xfId="0" applyNumberFormat="1" applyFont="1" applyBorder="1" applyAlignment="1">
      <alignment horizontal="center" vertical="center"/>
    </xf>
    <xf numFmtId="0" fontId="9" fillId="0" borderId="1" xfId="0" applyFont="1" applyBorder="1" applyAlignment="1">
      <alignment/>
    </xf>
    <xf numFmtId="2" fontId="9" fillId="0" borderId="1" xfId="0" applyNumberFormat="1" applyFont="1" applyBorder="1" applyAlignment="1">
      <alignment horizontal="center"/>
    </xf>
    <xf numFmtId="2" fontId="10" fillId="0" borderId="1" xfId="0" applyNumberFormat="1" applyFont="1" applyBorder="1" applyAlignment="1">
      <alignment horizontal="center"/>
    </xf>
    <xf numFmtId="2" fontId="10" fillId="0" borderId="1" xfId="0" applyNumberFormat="1" applyFont="1" applyBorder="1" applyAlignment="1">
      <alignment/>
    </xf>
    <xf numFmtId="2" fontId="9" fillId="0" borderId="1" xfId="0" applyNumberFormat="1" applyFont="1" applyBorder="1" applyAlignment="1">
      <alignment horizontal="center" vertical="center"/>
    </xf>
    <xf numFmtId="2" fontId="9" fillId="0" borderId="1" xfId="0" applyNumberFormat="1" applyFont="1" applyBorder="1" applyAlignment="1">
      <alignment/>
    </xf>
    <xf numFmtId="0" fontId="7" fillId="0" borderId="11" xfId="0" applyFont="1" applyBorder="1" applyAlignment="1">
      <alignment horizontal="left" vertical="center" wrapText="1"/>
    </xf>
    <xf numFmtId="179" fontId="13" fillId="0" borderId="1" xfId="0" applyNumberFormat="1" applyFont="1" applyBorder="1" applyAlignment="1">
      <alignment horizontal="center" vertical="center"/>
    </xf>
    <xf numFmtId="0" fontId="0" fillId="0" borderId="0" xfId="0" applyFont="1" applyAlignment="1">
      <alignment/>
    </xf>
    <xf numFmtId="0" fontId="9" fillId="0" borderId="0" xfId="0" applyFont="1" applyAlignment="1">
      <alignment horizontal="left" vertical="center"/>
    </xf>
    <xf numFmtId="0" fontId="9" fillId="0" borderId="0" xfId="0" applyFont="1" applyAlignment="1">
      <alignment vertical="center"/>
    </xf>
    <xf numFmtId="49"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73" fontId="11" fillId="0" borderId="2" xfId="0" applyNumberFormat="1" applyFont="1" applyBorder="1" applyAlignment="1">
      <alignment horizontal="center" vertical="center" wrapText="1"/>
    </xf>
    <xf numFmtId="173" fontId="11" fillId="0" borderId="2" xfId="0" applyNumberFormat="1" applyFont="1" applyBorder="1" applyAlignment="1">
      <alignment horizontal="center" vertical="center"/>
    </xf>
    <xf numFmtId="173" fontId="13" fillId="0" borderId="2" xfId="0" applyNumberFormat="1" applyFont="1" applyBorder="1" applyAlignment="1">
      <alignment horizontal="center" vertical="center"/>
    </xf>
    <xf numFmtId="0" fontId="22" fillId="0" borderId="1" xfId="0" applyFont="1" applyBorder="1" applyAlignment="1">
      <alignment horizontal="left" vertical="center" wrapText="1"/>
    </xf>
    <xf numFmtId="0" fontId="6" fillId="0" borderId="9" xfId="0" applyFont="1" applyFill="1" applyBorder="1" applyAlignment="1">
      <alignment horizontal="center" vertical="center"/>
    </xf>
    <xf numFmtId="2" fontId="6" fillId="0" borderId="10" xfId="0" applyNumberFormat="1" applyFont="1" applyBorder="1" applyAlignment="1">
      <alignment horizontal="left" vertical="center" wrapText="1"/>
    </xf>
    <xf numFmtId="0" fontId="6" fillId="0" borderId="12"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wrapText="1"/>
    </xf>
    <xf numFmtId="2" fontId="12" fillId="0" borderId="9" xfId="0" applyNumberFormat="1" applyFont="1" applyBorder="1" applyAlignment="1">
      <alignment horizontal="center" vertical="center" wrapText="1"/>
    </xf>
    <xf numFmtId="2" fontId="12" fillId="0" borderId="2"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center"/>
    </xf>
    <xf numFmtId="0" fontId="12" fillId="0" borderId="1" xfId="0" applyFont="1" applyBorder="1" applyAlignment="1">
      <alignment horizontal="center" vertical="center" wrapText="1"/>
    </xf>
    <xf numFmtId="0" fontId="8"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8" xfId="0" applyFont="1" applyFill="1" applyBorder="1" applyAlignment="1">
      <alignment horizontal="center" vertical="center" wrapText="1"/>
    </xf>
    <xf numFmtId="0" fontId="6" fillId="0" borderId="19" xfId="0" applyFont="1" applyFill="1" applyBorder="1" applyAlignment="1">
      <alignment/>
    </xf>
    <xf numFmtId="0" fontId="6" fillId="0" borderId="20" xfId="0" applyFont="1" applyFill="1" applyBorder="1" applyAlignment="1">
      <alignment/>
    </xf>
    <xf numFmtId="0" fontId="9" fillId="0" borderId="0" xfId="0" applyFont="1" applyFill="1" applyAlignment="1">
      <alignment horizontal="left"/>
    </xf>
    <xf numFmtId="0" fontId="6" fillId="0" borderId="21" xfId="0" applyFont="1" applyFill="1" applyBorder="1" applyAlignment="1">
      <alignment horizontal="center" vertical="center" wrapText="1"/>
    </xf>
    <xf numFmtId="2" fontId="6" fillId="0" borderId="2" xfId="0" applyNumberFormat="1" applyFont="1" applyFill="1" applyBorder="1" applyAlignment="1">
      <alignment horizontal="left"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173" fontId="6" fillId="0" borderId="9" xfId="0" applyNumberFormat="1" applyFont="1" applyBorder="1" applyAlignment="1">
      <alignment horizontal="center" vertical="center" wrapText="1"/>
    </xf>
    <xf numFmtId="173" fontId="6" fillId="0" borderId="2" xfId="0" applyNumberFormat="1" applyFont="1" applyBorder="1" applyAlignment="1">
      <alignment horizontal="center" vertical="center" wrapText="1"/>
    </xf>
    <xf numFmtId="173" fontId="6" fillId="0" borderId="1" xfId="0" applyNumberFormat="1" applyFont="1" applyBorder="1" applyAlignment="1">
      <alignment horizontal="center" vertical="center" wrapText="1"/>
    </xf>
    <xf numFmtId="0" fontId="6" fillId="0" borderId="6" xfId="0" applyFont="1" applyBorder="1" applyAlignment="1">
      <alignment horizontal="center" vertical="center" wrapText="1"/>
    </xf>
    <xf numFmtId="173" fontId="6" fillId="0" borderId="6" xfId="0" applyNumberFormat="1" applyFont="1" applyBorder="1" applyAlignment="1">
      <alignment horizontal="center" vertical="center" wrapText="1"/>
    </xf>
    <xf numFmtId="0" fontId="9" fillId="0" borderId="0" xfId="0" applyFont="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xf>
    <xf numFmtId="0" fontId="9" fillId="0" borderId="0" xfId="0" applyFont="1" applyAlignment="1">
      <alignment horizontal="left"/>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9" fillId="0" borderId="0" xfId="0" applyFont="1" applyAlignment="1">
      <alignment horizontal="center" wrapText="1"/>
    </xf>
    <xf numFmtId="0" fontId="7" fillId="0" borderId="10" xfId="0" applyFont="1" applyBorder="1" applyAlignment="1">
      <alignment horizontal="center"/>
    </xf>
    <xf numFmtId="0" fontId="7" fillId="0" borderId="11" xfId="0" applyFont="1" applyBorder="1" applyAlignment="1">
      <alignment horizontal="center"/>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26" fillId="0" borderId="1" xfId="0" applyFont="1" applyBorder="1" applyAlignment="1">
      <alignment horizontal="center"/>
    </xf>
    <xf numFmtId="0" fontId="12"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9" fillId="0" borderId="0" xfId="0" applyFont="1" applyBorder="1" applyAlignment="1">
      <alignment horizontal="center" vertical="center" wrapText="1"/>
    </xf>
    <xf numFmtId="0" fontId="8" fillId="0" borderId="1" xfId="0" applyFont="1" applyBorder="1" applyAlignment="1">
      <alignment horizontal="center" vertical="center"/>
    </xf>
    <xf numFmtId="0" fontId="15" fillId="0" borderId="1" xfId="0" applyFont="1" applyBorder="1" applyAlignment="1">
      <alignment horizontal="center" vertical="center" wrapText="1"/>
    </xf>
    <xf numFmtId="0" fontId="9" fillId="0" borderId="0" xfId="0" applyFont="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0" xfId="0" applyFont="1" applyBorder="1" applyAlignment="1">
      <alignment horizontal="center" wrapText="1"/>
    </xf>
    <xf numFmtId="0" fontId="6" fillId="0" borderId="3" xfId="0" applyFont="1" applyBorder="1" applyAlignment="1">
      <alignment horizontal="center" wrapText="1"/>
    </xf>
    <xf numFmtId="0" fontId="6" fillId="0" borderId="11" xfId="0" applyFont="1" applyBorder="1" applyAlignment="1">
      <alignment horizontal="center" wrapText="1"/>
    </xf>
    <xf numFmtId="0" fontId="8" fillId="0" borderId="9" xfId="0" applyFont="1" applyBorder="1" applyAlignment="1">
      <alignment horizontal="center" wrapText="1"/>
    </xf>
    <xf numFmtId="0" fontId="8" fillId="0" borderId="2" xfId="0" applyFont="1" applyBorder="1" applyAlignment="1">
      <alignment horizontal="center" wrapText="1"/>
    </xf>
    <xf numFmtId="49" fontId="6" fillId="0" borderId="6"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justify" wrapText="1"/>
    </xf>
    <xf numFmtId="0" fontId="6" fillId="0" borderId="11" xfId="0" applyFont="1" applyBorder="1" applyAlignment="1">
      <alignment horizontal="center" vertical="justify" wrapText="1"/>
    </xf>
    <xf numFmtId="49" fontId="6" fillId="0" borderId="10"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0" borderId="1" xfId="0" applyFont="1" applyBorder="1" applyAlignment="1">
      <alignment horizontal="center"/>
    </xf>
    <xf numFmtId="0" fontId="6" fillId="0" borderId="0" xfId="0"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I94"/>
  <sheetViews>
    <sheetView workbookViewId="0" topLeftCell="A1">
      <selection activeCell="C10" sqref="C10:C11"/>
    </sheetView>
  </sheetViews>
  <sheetFormatPr defaultColWidth="9.00390625" defaultRowHeight="12.75"/>
  <cols>
    <col min="1" max="1" width="12.00390625" style="168" customWidth="1"/>
    <col min="2" max="2" width="80.375" style="168" customWidth="1"/>
    <col min="3" max="3" width="17.125" style="168" customWidth="1"/>
    <col min="4" max="4" width="15.75390625" style="168" customWidth="1"/>
    <col min="5" max="5" width="13.375" style="168" customWidth="1"/>
    <col min="6" max="6" width="20.625" style="168" customWidth="1"/>
    <col min="7" max="16384" width="9.125" style="168" customWidth="1"/>
  </cols>
  <sheetData>
    <row r="2" spans="3:6" ht="18.75">
      <c r="C2" s="459" t="s">
        <v>216</v>
      </c>
      <c r="D2" s="459"/>
      <c r="E2" s="459"/>
      <c r="F2" s="459"/>
    </row>
    <row r="3" spans="3:6" ht="18.75">
      <c r="C3" s="459" t="s">
        <v>105</v>
      </c>
      <c r="D3" s="459"/>
      <c r="E3" s="459"/>
      <c r="F3" s="459"/>
    </row>
    <row r="4" spans="3:6" ht="18.75">
      <c r="C4" s="459" t="s">
        <v>106</v>
      </c>
      <c r="D4" s="459"/>
      <c r="E4" s="459"/>
      <c r="F4" s="459"/>
    </row>
    <row r="5" spans="3:6" ht="18.75">
      <c r="C5" s="459" t="s">
        <v>155</v>
      </c>
      <c r="D5" s="459"/>
      <c r="E5" s="459"/>
      <c r="F5" s="459"/>
    </row>
    <row r="6" spans="3:6" ht="15">
      <c r="C6" s="169"/>
      <c r="D6" s="169"/>
      <c r="E6" s="169"/>
      <c r="F6" s="169"/>
    </row>
    <row r="7" spans="1:6" ht="96" customHeight="1">
      <c r="A7" s="456" t="s">
        <v>128</v>
      </c>
      <c r="B7" s="456"/>
      <c r="C7" s="456"/>
      <c r="D7" s="456"/>
      <c r="E7" s="456"/>
      <c r="F7" s="456"/>
    </row>
    <row r="8" spans="1:6" ht="10.5" customHeight="1" hidden="1">
      <c r="A8" s="170"/>
      <c r="B8" s="170"/>
      <c r="C8" s="170"/>
      <c r="D8" s="170"/>
      <c r="E8" s="170"/>
      <c r="F8" s="170"/>
    </row>
    <row r="9" spans="3:6" ht="15.75">
      <c r="C9" s="171"/>
      <c r="D9" s="171"/>
      <c r="E9" s="14" t="s">
        <v>346</v>
      </c>
      <c r="F9" s="171"/>
    </row>
    <row r="10" spans="1:6" ht="15.75">
      <c r="A10" s="457" t="s">
        <v>107</v>
      </c>
      <c r="B10" s="457" t="s">
        <v>108</v>
      </c>
      <c r="C10" s="457" t="s">
        <v>109</v>
      </c>
      <c r="D10" s="458" t="s">
        <v>110</v>
      </c>
      <c r="E10" s="458"/>
      <c r="F10" s="457" t="s">
        <v>350</v>
      </c>
    </row>
    <row r="11" spans="1:6" ht="46.5" customHeight="1">
      <c r="A11" s="457"/>
      <c r="B11" s="457"/>
      <c r="C11" s="457"/>
      <c r="D11" s="13" t="s">
        <v>350</v>
      </c>
      <c r="E11" s="13" t="s">
        <v>111</v>
      </c>
      <c r="F11" s="457"/>
    </row>
    <row r="12" spans="1:6" ht="14.25" customHeight="1">
      <c r="A12" s="13">
        <v>1</v>
      </c>
      <c r="B12" s="13">
        <v>2</v>
      </c>
      <c r="C12" s="13">
        <v>3</v>
      </c>
      <c r="D12" s="13">
        <v>4</v>
      </c>
      <c r="E12" s="13">
        <v>5</v>
      </c>
      <c r="F12" s="13" t="s">
        <v>112</v>
      </c>
    </row>
    <row r="13" spans="1:9" ht="15.75" customHeight="1">
      <c r="A13" s="2">
        <v>1000000</v>
      </c>
      <c r="B13" s="172" t="s">
        <v>113</v>
      </c>
      <c r="C13" s="173">
        <v>75.036</v>
      </c>
      <c r="D13" s="173"/>
      <c r="E13" s="174"/>
      <c r="F13" s="173">
        <f>SUM(D13+C13)</f>
        <v>75.036</v>
      </c>
      <c r="G13" s="175"/>
      <c r="H13" s="175"/>
      <c r="I13" s="175"/>
    </row>
    <row r="14" spans="1:9" ht="40.5" customHeight="1">
      <c r="A14" s="13">
        <v>11000000</v>
      </c>
      <c r="B14" s="148" t="s">
        <v>114</v>
      </c>
      <c r="C14" s="173">
        <v>75.036</v>
      </c>
      <c r="D14" s="208"/>
      <c r="E14" s="174"/>
      <c r="F14" s="173">
        <f aca="true" t="shared" si="0" ref="F14:F92">SUM(D14+C14)</f>
        <v>75.036</v>
      </c>
      <c r="G14" s="175"/>
      <c r="H14" s="176"/>
      <c r="I14" s="175"/>
    </row>
    <row r="15" spans="1:9" ht="30.75" customHeight="1">
      <c r="A15" s="23">
        <v>11010000</v>
      </c>
      <c r="B15" s="209" t="s">
        <v>249</v>
      </c>
      <c r="C15" s="173">
        <f>SUM(C16+C17+C20+C21+C22)</f>
        <v>75.03599999999997</v>
      </c>
      <c r="D15" s="173"/>
      <c r="E15" s="174"/>
      <c r="F15" s="173">
        <f t="shared" si="0"/>
        <v>75.03599999999997</v>
      </c>
      <c r="G15" s="175"/>
      <c r="H15" s="175"/>
      <c r="I15" s="175"/>
    </row>
    <row r="16" spans="1:9" ht="30.75" customHeight="1">
      <c r="A16" s="23">
        <v>11010100</v>
      </c>
      <c r="B16" s="209" t="s">
        <v>115</v>
      </c>
      <c r="C16" s="47">
        <v>-312.434</v>
      </c>
      <c r="D16" s="173"/>
      <c r="E16" s="174"/>
      <c r="F16" s="173">
        <f t="shared" si="0"/>
        <v>-312.434</v>
      </c>
      <c r="G16" s="175"/>
      <c r="H16" s="175"/>
      <c r="I16" s="175"/>
    </row>
    <row r="17" spans="1:6" ht="54.75" customHeight="1">
      <c r="A17" s="23">
        <v>11010200</v>
      </c>
      <c r="B17" s="209" t="s">
        <v>250</v>
      </c>
      <c r="C17" s="173">
        <v>-50</v>
      </c>
      <c r="D17" s="173"/>
      <c r="E17" s="174"/>
      <c r="F17" s="173">
        <f t="shared" si="0"/>
        <v>-50</v>
      </c>
    </row>
    <row r="18" spans="1:6" ht="29.25" customHeight="1" hidden="1">
      <c r="A18" s="13"/>
      <c r="B18" s="148"/>
      <c r="C18" s="173"/>
      <c r="D18" s="173"/>
      <c r="E18" s="174"/>
      <c r="F18" s="173">
        <f t="shared" si="0"/>
        <v>0</v>
      </c>
    </row>
    <row r="19" spans="1:6" ht="29.25" customHeight="1" hidden="1">
      <c r="A19" s="13"/>
      <c r="B19" s="148"/>
      <c r="C19" s="173"/>
      <c r="D19" s="173"/>
      <c r="E19" s="174"/>
      <c r="F19" s="173">
        <f t="shared" si="0"/>
        <v>0</v>
      </c>
    </row>
    <row r="20" spans="1:6" ht="30" customHeight="1">
      <c r="A20" s="23">
        <v>11010400</v>
      </c>
      <c r="B20" s="209" t="s">
        <v>251</v>
      </c>
      <c r="C20" s="173">
        <v>400</v>
      </c>
      <c r="D20" s="173"/>
      <c r="E20" s="174"/>
      <c r="F20" s="173">
        <f t="shared" si="0"/>
        <v>400</v>
      </c>
    </row>
    <row r="21" spans="1:6" ht="39" customHeight="1">
      <c r="A21" s="23">
        <v>11010500</v>
      </c>
      <c r="B21" s="209" t="s">
        <v>117</v>
      </c>
      <c r="C21" s="173">
        <v>37.4</v>
      </c>
      <c r="D21" s="173"/>
      <c r="E21" s="174"/>
      <c r="F21" s="173">
        <f t="shared" si="0"/>
        <v>37.4</v>
      </c>
    </row>
    <row r="22" spans="1:6" ht="31.5">
      <c r="A22" s="23">
        <v>11010600</v>
      </c>
      <c r="B22" s="209" t="s">
        <v>252</v>
      </c>
      <c r="C22" s="210">
        <v>0.07</v>
      </c>
      <c r="D22" s="173"/>
      <c r="E22" s="174"/>
      <c r="F22" s="173">
        <f t="shared" si="0"/>
        <v>0.07</v>
      </c>
    </row>
    <row r="23" spans="1:6" ht="18.75">
      <c r="A23" s="23">
        <v>20000000</v>
      </c>
      <c r="B23" s="41" t="s">
        <v>253</v>
      </c>
      <c r="C23" s="173">
        <f>SUM(C26+C28+C30)</f>
        <v>-75.036</v>
      </c>
      <c r="D23" s="208"/>
      <c r="E23" s="174"/>
      <c r="F23" s="173">
        <f t="shared" si="0"/>
        <v>-75.036</v>
      </c>
    </row>
    <row r="24" spans="1:6" ht="31.5">
      <c r="A24" s="23">
        <v>22000000</v>
      </c>
      <c r="B24" s="209" t="s">
        <v>254</v>
      </c>
      <c r="C24" s="173">
        <f>SUM(C25+C65+C70)</f>
        <v>-1.65</v>
      </c>
      <c r="D24" s="173"/>
      <c r="E24" s="174"/>
      <c r="F24" s="173">
        <f t="shared" si="0"/>
        <v>-1.65</v>
      </c>
    </row>
    <row r="25" spans="1:6" ht="15.75">
      <c r="A25" s="23">
        <v>22010000</v>
      </c>
      <c r="B25" s="209" t="s">
        <v>255</v>
      </c>
      <c r="C25" s="173">
        <v>-1.65</v>
      </c>
      <c r="D25" s="173"/>
      <c r="E25" s="174"/>
      <c r="F25" s="173">
        <f t="shared" si="0"/>
        <v>-1.65</v>
      </c>
    </row>
    <row r="26" spans="1:6" ht="31.5">
      <c r="A26" s="23">
        <v>22010300</v>
      </c>
      <c r="B26" s="209" t="s">
        <v>256</v>
      </c>
      <c r="C26" s="173">
        <v>-1.65</v>
      </c>
      <c r="D26" s="173"/>
      <c r="E26" s="174"/>
      <c r="F26" s="173">
        <f t="shared" si="0"/>
        <v>-1.65</v>
      </c>
    </row>
    <row r="27" spans="1:6" ht="31.5">
      <c r="A27" s="23">
        <v>22080000</v>
      </c>
      <c r="B27" s="209" t="s">
        <v>257</v>
      </c>
      <c r="C27" s="173">
        <v>0.014</v>
      </c>
      <c r="D27" s="173"/>
      <c r="E27" s="174"/>
      <c r="F27" s="173">
        <f t="shared" si="0"/>
        <v>0.014</v>
      </c>
    </row>
    <row r="28" spans="1:6" ht="31.5">
      <c r="A28" s="23">
        <v>22080400</v>
      </c>
      <c r="B28" s="209" t="s">
        <v>258</v>
      </c>
      <c r="C28" s="173">
        <v>0.014</v>
      </c>
      <c r="D28" s="173"/>
      <c r="E28" s="174"/>
      <c r="F28" s="173">
        <f t="shared" si="0"/>
        <v>0.014</v>
      </c>
    </row>
    <row r="29" spans="1:6" ht="15.75">
      <c r="A29" s="23">
        <v>24060000</v>
      </c>
      <c r="B29" s="209" t="s">
        <v>259</v>
      </c>
      <c r="C29" s="173">
        <v>-73.4</v>
      </c>
      <c r="D29" s="173"/>
      <c r="E29" s="174"/>
      <c r="F29" s="173">
        <f t="shared" si="0"/>
        <v>-73.4</v>
      </c>
    </row>
    <row r="30" spans="1:6" ht="15.75">
      <c r="A30" s="23">
        <v>24060300</v>
      </c>
      <c r="B30" s="209" t="s">
        <v>259</v>
      </c>
      <c r="C30" s="173">
        <v>-73.4</v>
      </c>
      <c r="D30" s="173"/>
      <c r="E30" s="174"/>
      <c r="F30" s="173">
        <f t="shared" si="0"/>
        <v>-73.4</v>
      </c>
    </row>
    <row r="31" spans="1:6" ht="15.75" hidden="1">
      <c r="A31" s="13"/>
      <c r="B31" s="148"/>
      <c r="C31" s="173"/>
      <c r="D31" s="173"/>
      <c r="E31" s="174"/>
      <c r="F31" s="173">
        <f t="shared" si="0"/>
        <v>0</v>
      </c>
    </row>
    <row r="32" spans="1:6" ht="15.75" hidden="1">
      <c r="A32" s="20"/>
      <c r="B32" s="172"/>
      <c r="C32" s="173"/>
      <c r="D32" s="173"/>
      <c r="E32" s="174"/>
      <c r="F32" s="173">
        <f t="shared" si="0"/>
        <v>0</v>
      </c>
    </row>
    <row r="33" spans="1:6" ht="43.5" customHeight="1" hidden="1">
      <c r="A33" s="6"/>
      <c r="B33" s="148"/>
      <c r="C33" s="173"/>
      <c r="D33" s="173"/>
      <c r="E33" s="174"/>
      <c r="F33" s="173">
        <f t="shared" si="0"/>
        <v>0</v>
      </c>
    </row>
    <row r="34" spans="1:6" ht="43.5" customHeight="1" hidden="1">
      <c r="A34" s="166"/>
      <c r="B34" s="148"/>
      <c r="C34" s="173"/>
      <c r="D34" s="173"/>
      <c r="E34" s="174"/>
      <c r="F34" s="173">
        <f t="shared" si="0"/>
        <v>0</v>
      </c>
    </row>
    <row r="35" spans="1:6" ht="15.75" hidden="1">
      <c r="A35" s="13"/>
      <c r="B35" s="148"/>
      <c r="C35" s="173"/>
      <c r="D35" s="173"/>
      <c r="E35" s="174"/>
      <c r="F35" s="173">
        <f t="shared" si="0"/>
        <v>0</v>
      </c>
    </row>
    <row r="36" spans="1:6" ht="15.75" hidden="1">
      <c r="A36" s="2"/>
      <c r="B36" s="149"/>
      <c r="C36" s="177"/>
      <c r="D36" s="177"/>
      <c r="E36" s="174"/>
      <c r="F36" s="173">
        <f t="shared" si="0"/>
        <v>0</v>
      </c>
    </row>
    <row r="37" spans="1:6" ht="15.75" hidden="1">
      <c r="A37" s="2"/>
      <c r="B37" s="149"/>
      <c r="C37" s="177"/>
      <c r="D37" s="177"/>
      <c r="E37" s="174"/>
      <c r="F37" s="173">
        <f t="shared" si="0"/>
        <v>0</v>
      </c>
    </row>
    <row r="38" spans="1:6" ht="15.75" hidden="1">
      <c r="A38" s="2"/>
      <c r="B38" s="149"/>
      <c r="C38" s="177"/>
      <c r="D38" s="177"/>
      <c r="E38" s="174"/>
      <c r="F38" s="173">
        <f t="shared" si="0"/>
        <v>0</v>
      </c>
    </row>
    <row r="39" spans="1:6" ht="17.25" customHeight="1">
      <c r="A39" s="13"/>
      <c r="B39" s="148" t="s">
        <v>118</v>
      </c>
      <c r="C39" s="173">
        <v>0</v>
      </c>
      <c r="D39" s="173"/>
      <c r="E39" s="173"/>
      <c r="F39" s="173">
        <f>SUM(C39+D39)</f>
        <v>0</v>
      </c>
    </row>
    <row r="40" spans="1:6" ht="18.75" customHeight="1">
      <c r="A40" s="13">
        <v>40000000</v>
      </c>
      <c r="B40" s="172" t="s">
        <v>119</v>
      </c>
      <c r="C40" s="173">
        <f>SUM(C79+C80+C81)</f>
        <v>5357.439</v>
      </c>
      <c r="D40" s="173">
        <f>SUM(D79+D80+D81)</f>
        <v>305.5</v>
      </c>
      <c r="E40" s="173">
        <f>SUM(E79+E80+E81)</f>
        <v>305.5</v>
      </c>
      <c r="F40" s="173">
        <f t="shared" si="0"/>
        <v>5662.939</v>
      </c>
    </row>
    <row r="41" spans="1:6" ht="26.25" customHeight="1" hidden="1">
      <c r="A41" s="13">
        <v>41020100</v>
      </c>
      <c r="B41" s="148" t="s">
        <v>120</v>
      </c>
      <c r="C41" s="173"/>
      <c r="D41" s="173"/>
      <c r="E41" s="173"/>
      <c r="F41" s="173">
        <f t="shared" si="0"/>
        <v>0</v>
      </c>
    </row>
    <row r="42" spans="1:6" ht="56.25" customHeight="1" hidden="1">
      <c r="A42" s="13">
        <v>41020600</v>
      </c>
      <c r="B42" s="148" t="s">
        <v>121</v>
      </c>
      <c r="C42" s="173"/>
      <c r="D42" s="173"/>
      <c r="E42" s="173"/>
      <c r="F42" s="173">
        <f t="shared" si="0"/>
        <v>0</v>
      </c>
    </row>
    <row r="43" spans="1:6" ht="37.5" customHeight="1" hidden="1">
      <c r="A43" s="13">
        <v>41032600</v>
      </c>
      <c r="B43" s="148" t="s">
        <v>122</v>
      </c>
      <c r="C43" s="173"/>
      <c r="D43" s="173"/>
      <c r="E43" s="173"/>
      <c r="F43" s="173">
        <f t="shared" si="0"/>
        <v>0</v>
      </c>
    </row>
    <row r="44" spans="1:6" ht="15.75" customHeight="1" hidden="1">
      <c r="A44" s="13">
        <v>41030000</v>
      </c>
      <c r="B44" s="148"/>
      <c r="C44" s="173"/>
      <c r="D44" s="173"/>
      <c r="E44" s="173"/>
      <c r="F44" s="173">
        <f t="shared" si="0"/>
        <v>0</v>
      </c>
    </row>
    <row r="45" spans="1:6" ht="15.75" customHeight="1" hidden="1">
      <c r="A45" s="13"/>
      <c r="B45" s="6"/>
      <c r="C45" s="173"/>
      <c r="D45" s="173"/>
      <c r="E45" s="173"/>
      <c r="F45" s="173">
        <f t="shared" si="0"/>
        <v>0</v>
      </c>
    </row>
    <row r="46" spans="1:6" ht="79.5" customHeight="1" hidden="1">
      <c r="A46" s="36">
        <v>41030600</v>
      </c>
      <c r="B46" s="44"/>
      <c r="C46" s="178"/>
      <c r="D46" s="178"/>
      <c r="E46" s="173"/>
      <c r="F46" s="173">
        <f t="shared" si="0"/>
        <v>0</v>
      </c>
    </row>
    <row r="47" spans="1:6" ht="121.5" customHeight="1" hidden="1">
      <c r="A47" s="449">
        <v>41030800</v>
      </c>
      <c r="B47" s="179"/>
      <c r="C47" s="451"/>
      <c r="D47" s="453"/>
      <c r="E47" s="453"/>
      <c r="F47" s="173">
        <f t="shared" si="0"/>
        <v>0</v>
      </c>
    </row>
    <row r="48" spans="1:6" ht="174.75" customHeight="1" hidden="1">
      <c r="A48" s="454"/>
      <c r="B48" s="179"/>
      <c r="C48" s="455"/>
      <c r="D48" s="453"/>
      <c r="E48" s="453"/>
      <c r="F48" s="173">
        <f t="shared" si="0"/>
        <v>0</v>
      </c>
    </row>
    <row r="49" spans="1:6" ht="0.75" customHeight="1" hidden="1">
      <c r="A49" s="450"/>
      <c r="B49" s="180"/>
      <c r="C49" s="452"/>
      <c r="D49" s="453"/>
      <c r="E49" s="453"/>
      <c r="F49" s="173">
        <f t="shared" si="0"/>
        <v>0</v>
      </c>
    </row>
    <row r="50" spans="1:6" ht="81" customHeight="1" hidden="1">
      <c r="A50" s="449">
        <v>41031000</v>
      </c>
      <c r="B50" s="181"/>
      <c r="C50" s="451"/>
      <c r="D50" s="453"/>
      <c r="E50" s="453"/>
      <c r="F50" s="173">
        <f t="shared" si="0"/>
        <v>0</v>
      </c>
    </row>
    <row r="51" spans="1:6" ht="0.75" customHeight="1" hidden="1">
      <c r="A51" s="450"/>
      <c r="B51" s="182"/>
      <c r="C51" s="452"/>
      <c r="D51" s="453"/>
      <c r="E51" s="453"/>
      <c r="F51" s="173">
        <f t="shared" si="0"/>
        <v>0</v>
      </c>
    </row>
    <row r="52" spans="1:6" ht="165" customHeight="1" hidden="1">
      <c r="A52" s="449">
        <v>41030900</v>
      </c>
      <c r="B52" s="183"/>
      <c r="C52" s="451"/>
      <c r="D52" s="453"/>
      <c r="E52" s="453"/>
      <c r="F52" s="173">
        <f t="shared" si="0"/>
        <v>0</v>
      </c>
    </row>
    <row r="53" spans="1:6" ht="42.75" customHeight="1" hidden="1">
      <c r="A53" s="450"/>
      <c r="B53" s="182"/>
      <c r="C53" s="452"/>
      <c r="D53" s="453"/>
      <c r="E53" s="453"/>
      <c r="F53" s="173">
        <f t="shared" si="0"/>
        <v>0</v>
      </c>
    </row>
    <row r="54" spans="1:6" ht="98.25" customHeight="1" hidden="1">
      <c r="A54" s="17">
        <v>41032300</v>
      </c>
      <c r="B54" s="184"/>
      <c r="C54" s="173"/>
      <c r="D54" s="173"/>
      <c r="E54" s="173"/>
      <c r="F54" s="173">
        <f t="shared" si="0"/>
        <v>0</v>
      </c>
    </row>
    <row r="55" spans="1:6" ht="89.25" customHeight="1" hidden="1">
      <c r="A55" s="13">
        <v>41035800</v>
      </c>
      <c r="B55" s="148"/>
      <c r="C55" s="173"/>
      <c r="D55" s="185"/>
      <c r="E55" s="185"/>
      <c r="F55" s="173">
        <f t="shared" si="0"/>
        <v>0</v>
      </c>
    </row>
    <row r="56" spans="1:6" ht="47.25" customHeight="1" hidden="1">
      <c r="A56" s="13"/>
      <c r="B56" s="44"/>
      <c r="C56" s="173"/>
      <c r="D56" s="185"/>
      <c r="E56" s="185"/>
      <c r="F56" s="173">
        <f t="shared" si="0"/>
        <v>0</v>
      </c>
    </row>
    <row r="57" spans="1:6" ht="31.5" customHeight="1" hidden="1">
      <c r="A57" s="13">
        <v>41032600</v>
      </c>
      <c r="B57" s="148"/>
      <c r="C57" s="173"/>
      <c r="D57" s="185"/>
      <c r="E57" s="185"/>
      <c r="F57" s="173">
        <f t="shared" si="0"/>
        <v>0</v>
      </c>
    </row>
    <row r="58" spans="1:6" ht="54" customHeight="1" hidden="1">
      <c r="A58" s="13">
        <v>41033700</v>
      </c>
      <c r="B58" s="148"/>
      <c r="C58" s="173"/>
      <c r="D58" s="185"/>
      <c r="E58" s="185"/>
      <c r="F58" s="173">
        <f t="shared" si="0"/>
        <v>0</v>
      </c>
    </row>
    <row r="59" spans="1:6" ht="87.75" customHeight="1" hidden="1">
      <c r="A59" s="13"/>
      <c r="B59" s="148"/>
      <c r="C59" s="173"/>
      <c r="D59" s="185"/>
      <c r="E59" s="185"/>
      <c r="F59" s="173">
        <f t="shared" si="0"/>
        <v>0</v>
      </c>
    </row>
    <row r="60" spans="1:6" ht="21" customHeight="1" hidden="1">
      <c r="A60" s="13">
        <v>41030400</v>
      </c>
      <c r="B60" s="148"/>
      <c r="C60" s="173"/>
      <c r="D60" s="185"/>
      <c r="E60" s="185"/>
      <c r="F60" s="173">
        <f t="shared" si="0"/>
        <v>0</v>
      </c>
    </row>
    <row r="61" spans="1:6" ht="15.75" customHeight="1" hidden="1">
      <c r="A61" s="13"/>
      <c r="B61" s="18"/>
      <c r="C61" s="173"/>
      <c r="D61" s="173"/>
      <c r="E61" s="173"/>
      <c r="F61" s="173"/>
    </row>
    <row r="62" spans="1:6" ht="50.25" customHeight="1" hidden="1">
      <c r="A62" s="13"/>
      <c r="B62" s="18"/>
      <c r="C62" s="173"/>
      <c r="D62" s="185"/>
      <c r="E62" s="185"/>
      <c r="F62" s="173">
        <f t="shared" si="0"/>
        <v>0</v>
      </c>
    </row>
    <row r="63" spans="1:6" ht="18.75" customHeight="1" hidden="1">
      <c r="A63" s="13"/>
      <c r="B63" s="18"/>
      <c r="C63" s="173"/>
      <c r="D63" s="173"/>
      <c r="E63" s="173"/>
      <c r="F63" s="173">
        <f t="shared" si="0"/>
        <v>0</v>
      </c>
    </row>
    <row r="64" spans="1:6" ht="47.25" customHeight="1" hidden="1">
      <c r="A64" s="2"/>
      <c r="B64" s="149"/>
      <c r="C64" s="47"/>
      <c r="D64" s="47"/>
      <c r="E64" s="47"/>
      <c r="F64" s="47">
        <v>145.026</v>
      </c>
    </row>
    <row r="65" spans="1:6" ht="27" customHeight="1" hidden="1">
      <c r="A65" s="13"/>
      <c r="B65" s="18"/>
      <c r="C65" s="173"/>
      <c r="D65" s="173"/>
      <c r="E65" s="173"/>
      <c r="F65" s="173">
        <f t="shared" si="0"/>
        <v>0</v>
      </c>
    </row>
    <row r="66" spans="1:6" ht="17.25" customHeight="1" hidden="1">
      <c r="A66" s="186"/>
      <c r="B66" s="14"/>
      <c r="C66" s="185"/>
      <c r="D66" s="185"/>
      <c r="E66" s="185"/>
      <c r="F66" s="173">
        <f t="shared" si="0"/>
        <v>0</v>
      </c>
    </row>
    <row r="67" spans="1:6" ht="0.75" customHeight="1" hidden="1">
      <c r="A67" s="13">
        <v>43000000</v>
      </c>
      <c r="B67" s="18"/>
      <c r="C67" s="173"/>
      <c r="D67" s="173"/>
      <c r="E67" s="173"/>
      <c r="F67" s="173">
        <f t="shared" si="0"/>
        <v>0</v>
      </c>
    </row>
    <row r="68" spans="1:6" ht="31.5" customHeight="1" hidden="1">
      <c r="A68" s="13">
        <v>43010000</v>
      </c>
      <c r="B68" s="18"/>
      <c r="C68" s="173"/>
      <c r="D68" s="173"/>
      <c r="E68" s="173"/>
      <c r="F68" s="173">
        <f t="shared" si="0"/>
        <v>0</v>
      </c>
    </row>
    <row r="69" spans="1:6" ht="32.25" customHeight="1" hidden="1">
      <c r="A69" s="13">
        <v>43010000</v>
      </c>
      <c r="B69" s="18"/>
      <c r="C69" s="173"/>
      <c r="D69" s="173"/>
      <c r="E69" s="173"/>
      <c r="F69" s="173">
        <f t="shared" si="0"/>
        <v>0</v>
      </c>
    </row>
    <row r="70" spans="1:6" ht="13.5" customHeight="1" hidden="1">
      <c r="A70" s="13"/>
      <c r="B70" s="18"/>
      <c r="C70" s="173"/>
      <c r="D70" s="173"/>
      <c r="E70" s="173"/>
      <c r="F70" s="173">
        <f t="shared" si="0"/>
        <v>0</v>
      </c>
    </row>
    <row r="71" spans="1:6" ht="13.5" customHeight="1" hidden="1">
      <c r="A71" s="13"/>
      <c r="B71" s="18"/>
      <c r="C71" s="173"/>
      <c r="D71" s="173"/>
      <c r="E71" s="173"/>
      <c r="F71" s="173">
        <f t="shared" si="0"/>
        <v>0</v>
      </c>
    </row>
    <row r="72" spans="1:6" ht="13.5" customHeight="1" hidden="1">
      <c r="A72" s="13"/>
      <c r="B72" s="18"/>
      <c r="C72" s="173"/>
      <c r="D72" s="173"/>
      <c r="E72" s="173"/>
      <c r="F72" s="173">
        <f t="shared" si="0"/>
        <v>0</v>
      </c>
    </row>
    <row r="73" spans="1:6" ht="13.5" customHeight="1" hidden="1">
      <c r="A73" s="13"/>
      <c r="B73" s="18"/>
      <c r="C73" s="173"/>
      <c r="D73" s="173"/>
      <c r="E73" s="173"/>
      <c r="F73" s="173"/>
    </row>
    <row r="74" spans="1:6" ht="21" customHeight="1" hidden="1">
      <c r="A74" s="13"/>
      <c r="B74" s="18"/>
      <c r="C74" s="173"/>
      <c r="D74" s="173"/>
      <c r="E74" s="173"/>
      <c r="F74" s="173"/>
    </row>
    <row r="75" spans="1:6" ht="48.75" customHeight="1" hidden="1">
      <c r="A75" s="13"/>
      <c r="B75" s="18"/>
      <c r="C75" s="173"/>
      <c r="D75" s="173"/>
      <c r="E75" s="173"/>
      <c r="F75" s="173">
        <f t="shared" si="0"/>
        <v>0</v>
      </c>
    </row>
    <row r="76" spans="1:6" ht="19.5" customHeight="1" hidden="1">
      <c r="A76" s="13"/>
      <c r="B76" s="18"/>
      <c r="C76" s="173"/>
      <c r="D76" s="173"/>
      <c r="E76" s="173"/>
      <c r="F76" s="173">
        <f t="shared" si="0"/>
        <v>0</v>
      </c>
    </row>
    <row r="77" spans="1:6" ht="52.5" customHeight="1" hidden="1">
      <c r="A77" s="13"/>
      <c r="B77" s="18"/>
      <c r="C77" s="173"/>
      <c r="D77" s="173"/>
      <c r="E77" s="173"/>
      <c r="F77" s="173">
        <f t="shared" si="0"/>
        <v>0</v>
      </c>
    </row>
    <row r="78" spans="1:6" ht="52.5" customHeight="1" hidden="1">
      <c r="A78" s="13">
        <v>41032600</v>
      </c>
      <c r="B78" s="148" t="s">
        <v>123</v>
      </c>
      <c r="C78" s="173"/>
      <c r="D78" s="173"/>
      <c r="E78" s="173"/>
      <c r="F78" s="173">
        <f t="shared" si="0"/>
        <v>0</v>
      </c>
    </row>
    <row r="79" spans="1:6" ht="32.25" customHeight="1">
      <c r="A79" s="13">
        <v>410206000</v>
      </c>
      <c r="B79" s="18" t="s">
        <v>325</v>
      </c>
      <c r="C79" s="173">
        <v>1336</v>
      </c>
      <c r="D79" s="173"/>
      <c r="E79" s="173"/>
      <c r="F79" s="173">
        <f t="shared" si="0"/>
        <v>1336</v>
      </c>
    </row>
    <row r="80" spans="1:6" ht="32.25" customHeight="1">
      <c r="A80" s="13">
        <v>41021800</v>
      </c>
      <c r="B80" s="18" t="s">
        <v>280</v>
      </c>
      <c r="C80" s="173">
        <v>604</v>
      </c>
      <c r="D80" s="173"/>
      <c r="E80" s="173"/>
      <c r="F80" s="173">
        <f t="shared" si="0"/>
        <v>604</v>
      </c>
    </row>
    <row r="81" spans="1:6" ht="32.25" customHeight="1">
      <c r="A81" s="13">
        <v>41030000</v>
      </c>
      <c r="B81" s="18" t="s">
        <v>261</v>
      </c>
      <c r="C81" s="173">
        <f>SUM(C83:C88)</f>
        <v>3417.4390000000003</v>
      </c>
      <c r="D81" s="173">
        <f>SUM(D83:D88)</f>
        <v>305.5</v>
      </c>
      <c r="E81" s="173">
        <f>SUM(E83:E88)</f>
        <v>305.5</v>
      </c>
      <c r="F81" s="173">
        <f>SUM(F83:F88)</f>
        <v>3722.939</v>
      </c>
    </row>
    <row r="82" spans="1:6" ht="18" customHeight="1">
      <c r="A82" s="13"/>
      <c r="B82" s="18" t="s">
        <v>124</v>
      </c>
      <c r="C82" s="173"/>
      <c r="D82" s="173"/>
      <c r="E82" s="173"/>
      <c r="F82" s="173">
        <f t="shared" si="0"/>
        <v>0</v>
      </c>
    </row>
    <row r="83" spans="1:6" ht="54" customHeight="1">
      <c r="A83" s="13">
        <v>41030600</v>
      </c>
      <c r="B83" s="44" t="s">
        <v>262</v>
      </c>
      <c r="C83" s="173">
        <v>1821.04</v>
      </c>
      <c r="D83" s="173"/>
      <c r="E83" s="173"/>
      <c r="F83" s="173">
        <f t="shared" si="0"/>
        <v>1821.04</v>
      </c>
    </row>
    <row r="84" spans="1:6" ht="32.25" customHeight="1" hidden="1">
      <c r="A84" s="13"/>
      <c r="B84" s="18"/>
      <c r="C84" s="173"/>
      <c r="D84" s="173"/>
      <c r="E84" s="173"/>
      <c r="F84" s="173"/>
    </row>
    <row r="85" spans="1:6" ht="40.5" customHeight="1">
      <c r="A85" s="13">
        <v>41030400</v>
      </c>
      <c r="B85" s="18" t="s">
        <v>265</v>
      </c>
      <c r="C85" s="173"/>
      <c r="D85" s="173">
        <v>305.5</v>
      </c>
      <c r="E85" s="173">
        <v>305.5</v>
      </c>
      <c r="F85" s="173">
        <f t="shared" si="0"/>
        <v>305.5</v>
      </c>
    </row>
    <row r="86" spans="1:6" ht="53.25" customHeight="1">
      <c r="A86" s="13">
        <v>41031000</v>
      </c>
      <c r="B86" s="181" t="s">
        <v>263</v>
      </c>
      <c r="C86" s="173">
        <v>-13.867</v>
      </c>
      <c r="D86" s="173"/>
      <c r="E86" s="173"/>
      <c r="F86" s="173">
        <f t="shared" si="0"/>
        <v>-13.867</v>
      </c>
    </row>
    <row r="87" spans="1:6" ht="87" customHeight="1">
      <c r="A87" s="13">
        <v>41035800</v>
      </c>
      <c r="B87" s="148" t="s">
        <v>264</v>
      </c>
      <c r="C87" s="173">
        <v>21.616</v>
      </c>
      <c r="D87" s="173"/>
      <c r="E87" s="173"/>
      <c r="F87" s="173">
        <f t="shared" si="0"/>
        <v>21.616</v>
      </c>
    </row>
    <row r="88" spans="1:6" ht="33" customHeight="1">
      <c r="A88" s="13">
        <v>41035000</v>
      </c>
      <c r="B88" s="18" t="s">
        <v>266</v>
      </c>
      <c r="C88" s="173">
        <v>1588.65</v>
      </c>
      <c r="D88" s="173"/>
      <c r="E88" s="173"/>
      <c r="F88" s="173">
        <f t="shared" si="0"/>
        <v>1588.65</v>
      </c>
    </row>
    <row r="89" spans="1:6" ht="23.25" customHeight="1" hidden="1">
      <c r="A89" s="13"/>
      <c r="B89" s="18" t="s">
        <v>124</v>
      </c>
      <c r="C89" s="173"/>
      <c r="D89" s="173"/>
      <c r="E89" s="173"/>
      <c r="F89" s="173">
        <f t="shared" si="0"/>
        <v>0</v>
      </c>
    </row>
    <row r="90" spans="1:6" ht="21.75" customHeight="1" hidden="1">
      <c r="A90" s="13"/>
      <c r="B90" s="187" t="s">
        <v>125</v>
      </c>
      <c r="C90" s="177"/>
      <c r="D90" s="177"/>
      <c r="E90" s="177"/>
      <c r="F90" s="177">
        <f t="shared" si="0"/>
        <v>0</v>
      </c>
    </row>
    <row r="91" spans="1:6" ht="18.75" customHeight="1" hidden="1">
      <c r="A91" s="13"/>
      <c r="B91" s="187" t="s">
        <v>126</v>
      </c>
      <c r="C91" s="177"/>
      <c r="D91" s="177"/>
      <c r="E91" s="177"/>
      <c r="F91" s="177">
        <f t="shared" si="0"/>
        <v>0</v>
      </c>
    </row>
    <row r="92" spans="1:6" ht="21.75" customHeight="1">
      <c r="A92" s="211"/>
      <c r="B92" s="150" t="s">
        <v>127</v>
      </c>
      <c r="C92" s="212">
        <f>SUM(C39+C40)</f>
        <v>5357.439</v>
      </c>
      <c r="D92" s="212">
        <f>SUM(D13+D40)</f>
        <v>305.5</v>
      </c>
      <c r="E92" s="212">
        <f>SUM(E13+E40)</f>
        <v>305.5</v>
      </c>
      <c r="F92" s="212">
        <f t="shared" si="0"/>
        <v>5662.939</v>
      </c>
    </row>
    <row r="93" ht="12.75">
      <c r="B93" s="188"/>
    </row>
    <row r="94" ht="12.75">
      <c r="B94" s="188"/>
    </row>
  </sheetData>
  <mergeCells count="22">
    <mergeCell ref="C2:F2"/>
    <mergeCell ref="C3:F3"/>
    <mergeCell ref="C4:F4"/>
    <mergeCell ref="C5:F5"/>
    <mergeCell ref="A7:F7"/>
    <mergeCell ref="A10:A11"/>
    <mergeCell ref="B10:B11"/>
    <mergeCell ref="C10:C11"/>
    <mergeCell ref="D10:E10"/>
    <mergeCell ref="F10:F11"/>
    <mergeCell ref="A47:A49"/>
    <mergeCell ref="C47:C49"/>
    <mergeCell ref="D47:D49"/>
    <mergeCell ref="E47:E49"/>
    <mergeCell ref="A50:A51"/>
    <mergeCell ref="C50:C51"/>
    <mergeCell ref="D50:D51"/>
    <mergeCell ref="E50:E51"/>
    <mergeCell ref="A52:A53"/>
    <mergeCell ref="C52:C53"/>
    <mergeCell ref="D52:D53"/>
    <mergeCell ref="E52:E53"/>
  </mergeCells>
  <printOptions/>
  <pageMargins left="0.31" right="0.16" top="0.27" bottom="0.17" header="0.5" footer="0.5"/>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2:S279"/>
  <sheetViews>
    <sheetView zoomScale="75" zoomScaleNormal="75" workbookViewId="0" topLeftCell="A4">
      <pane xSplit="2" ySplit="12" topLeftCell="C16" activePane="bottomRight" state="frozen"/>
      <selection pane="topLeft" activeCell="A4" sqref="A4"/>
      <selection pane="topRight" activeCell="C4" sqref="C4"/>
      <selection pane="bottomLeft" activeCell="A15" sqref="A15"/>
      <selection pane="bottomRight" activeCell="I6" sqref="I6:P6"/>
    </sheetView>
  </sheetViews>
  <sheetFormatPr defaultColWidth="9.00390625" defaultRowHeight="12.75"/>
  <cols>
    <col min="1" max="1" width="10.625" style="219" customWidth="1"/>
    <col min="2" max="2" width="89.625" style="219" customWidth="1"/>
    <col min="3" max="3" width="13.875" style="219" customWidth="1"/>
    <col min="4" max="4" width="12.25390625" style="219" hidden="1" customWidth="1"/>
    <col min="5" max="5" width="11.125" style="219" customWidth="1"/>
    <col min="6" max="6" width="12.625" style="219" customWidth="1"/>
    <col min="7" max="7" width="10.75390625" style="219" hidden="1" customWidth="1"/>
    <col min="8" max="8" width="15.125" style="219" customWidth="1"/>
    <col min="9" max="9" width="12.625" style="219" customWidth="1"/>
    <col min="10" max="10" width="10.25390625" style="219" customWidth="1"/>
    <col min="11" max="11" width="9.375" style="219" hidden="1" customWidth="1"/>
    <col min="12" max="12" width="13.375" style="219" hidden="1" customWidth="1"/>
    <col min="13" max="13" width="12.875" style="219" customWidth="1"/>
    <col min="14" max="15" width="11.875" style="219" customWidth="1"/>
    <col min="16" max="17" width="15.125" style="219" customWidth="1"/>
    <col min="18" max="16384" width="9.125" style="219" customWidth="1"/>
  </cols>
  <sheetData>
    <row r="1" ht="15.75" hidden="1"/>
    <row r="2" ht="15.75" hidden="1">
      <c r="K2" s="219" t="s">
        <v>371</v>
      </c>
    </row>
    <row r="3" spans="10:15" ht="15.75" hidden="1">
      <c r="J3" s="220"/>
      <c r="K3" s="220" t="s">
        <v>345</v>
      </c>
      <c r="L3" s="220"/>
      <c r="M3" s="220"/>
      <c r="N3" s="220"/>
      <c r="O3" s="220"/>
    </row>
    <row r="4" spans="9:16" ht="18.75">
      <c r="I4" s="446" t="s">
        <v>216</v>
      </c>
      <c r="J4" s="446"/>
      <c r="K4" s="446"/>
      <c r="L4" s="446"/>
      <c r="M4" s="446"/>
      <c r="N4" s="446"/>
      <c r="O4" s="446"/>
      <c r="P4" s="446"/>
    </row>
    <row r="5" spans="9:16" ht="18.75">
      <c r="I5" s="221" t="s">
        <v>309</v>
      </c>
      <c r="J5" s="221"/>
      <c r="K5" s="221"/>
      <c r="L5" s="221"/>
      <c r="M5" s="221"/>
      <c r="N5" s="221"/>
      <c r="O5" s="221"/>
      <c r="P5" s="221"/>
    </row>
    <row r="6" spans="9:16" ht="18.75">
      <c r="I6" s="446" t="s">
        <v>156</v>
      </c>
      <c r="J6" s="446"/>
      <c r="K6" s="446"/>
      <c r="L6" s="446"/>
      <c r="M6" s="446"/>
      <c r="N6" s="446"/>
      <c r="O6" s="446"/>
      <c r="P6" s="446"/>
    </row>
    <row r="7" spans="10:15" ht="15.75" hidden="1">
      <c r="J7" s="220"/>
      <c r="K7" s="220"/>
      <c r="L7" s="220"/>
      <c r="M7" s="220"/>
      <c r="N7" s="220"/>
      <c r="O7" s="220"/>
    </row>
    <row r="8" spans="10:15" ht="15.75" hidden="1">
      <c r="J8" s="220"/>
      <c r="K8" s="220"/>
      <c r="L8" s="220"/>
      <c r="M8" s="220"/>
      <c r="N8" s="220"/>
      <c r="O8" s="220"/>
    </row>
    <row r="9" spans="1:17" ht="96" customHeight="1">
      <c r="A9" s="466" t="s">
        <v>173</v>
      </c>
      <c r="B9" s="466"/>
      <c r="C9" s="466"/>
      <c r="D9" s="466"/>
      <c r="E9" s="466"/>
      <c r="F9" s="466"/>
      <c r="G9" s="466"/>
      <c r="H9" s="466"/>
      <c r="I9" s="466"/>
      <c r="J9" s="466"/>
      <c r="K9" s="466"/>
      <c r="L9" s="466"/>
      <c r="M9" s="466"/>
      <c r="N9" s="466"/>
      <c r="O9" s="466"/>
      <c r="P9" s="466"/>
      <c r="Q9" s="466"/>
    </row>
    <row r="10" spans="12:14" ht="16.5" thickBot="1">
      <c r="L10" s="222" t="s">
        <v>346</v>
      </c>
      <c r="N10" s="219" t="s">
        <v>170</v>
      </c>
    </row>
    <row r="11" spans="1:17" ht="18" customHeight="1">
      <c r="A11" s="467" t="s">
        <v>284</v>
      </c>
      <c r="B11" s="436" t="s">
        <v>285</v>
      </c>
      <c r="C11" s="460" t="s">
        <v>347</v>
      </c>
      <c r="D11" s="461"/>
      <c r="E11" s="461"/>
      <c r="F11" s="461"/>
      <c r="G11" s="462"/>
      <c r="H11" s="463" t="s">
        <v>348</v>
      </c>
      <c r="I11" s="464"/>
      <c r="J11" s="464"/>
      <c r="K11" s="464"/>
      <c r="L11" s="464"/>
      <c r="M11" s="464"/>
      <c r="N11" s="464"/>
      <c r="O11" s="464"/>
      <c r="P11" s="465"/>
      <c r="Q11" s="443" t="s">
        <v>350</v>
      </c>
    </row>
    <row r="12" spans="1:17" ht="12.75" customHeight="1">
      <c r="A12" s="468"/>
      <c r="B12" s="437"/>
      <c r="C12" s="439" t="s">
        <v>337</v>
      </c>
      <c r="D12" s="439" t="s">
        <v>338</v>
      </c>
      <c r="E12" s="224" t="s">
        <v>349</v>
      </c>
      <c r="F12" s="225"/>
      <c r="G12" s="439" t="s">
        <v>339</v>
      </c>
      <c r="H12" s="439" t="s">
        <v>337</v>
      </c>
      <c r="I12" s="439" t="s">
        <v>338</v>
      </c>
      <c r="J12" s="442" t="s">
        <v>349</v>
      </c>
      <c r="K12" s="442"/>
      <c r="L12" s="442"/>
      <c r="M12" s="442"/>
      <c r="N12" s="439" t="s">
        <v>340</v>
      </c>
      <c r="O12" s="447" t="s">
        <v>293</v>
      </c>
      <c r="P12" s="425"/>
      <c r="Q12" s="444"/>
    </row>
    <row r="13" spans="1:17" ht="12.75" customHeight="1">
      <c r="A13" s="468"/>
      <c r="B13" s="437"/>
      <c r="C13" s="440"/>
      <c r="D13" s="440"/>
      <c r="E13" s="439" t="s">
        <v>384</v>
      </c>
      <c r="F13" s="439" t="s">
        <v>341</v>
      </c>
      <c r="G13" s="440"/>
      <c r="H13" s="440"/>
      <c r="I13" s="440"/>
      <c r="J13" s="440" t="s">
        <v>385</v>
      </c>
      <c r="K13" s="227" t="s">
        <v>351</v>
      </c>
      <c r="L13" s="227" t="s">
        <v>372</v>
      </c>
      <c r="M13" s="440" t="s">
        <v>341</v>
      </c>
      <c r="N13" s="440"/>
      <c r="O13" s="440" t="s">
        <v>294</v>
      </c>
      <c r="P13" s="228" t="s">
        <v>293</v>
      </c>
      <c r="Q13" s="444"/>
    </row>
    <row r="14" spans="1:17" ht="102" customHeight="1" thickBot="1">
      <c r="A14" s="435"/>
      <c r="B14" s="438"/>
      <c r="C14" s="441"/>
      <c r="D14" s="441"/>
      <c r="E14" s="441"/>
      <c r="F14" s="441"/>
      <c r="G14" s="441"/>
      <c r="H14" s="441"/>
      <c r="I14" s="441"/>
      <c r="J14" s="441"/>
      <c r="K14" s="229" t="s">
        <v>373</v>
      </c>
      <c r="L14" s="230">
        <v>2000</v>
      </c>
      <c r="M14" s="441"/>
      <c r="N14" s="441"/>
      <c r="O14" s="441"/>
      <c r="P14" s="231" t="s">
        <v>295</v>
      </c>
      <c r="Q14" s="445"/>
    </row>
    <row r="15" spans="1:17" s="233" customFormat="1" ht="10.5" customHeight="1">
      <c r="A15" s="232">
        <v>1</v>
      </c>
      <c r="B15" s="232">
        <v>2</v>
      </c>
      <c r="C15" s="232">
        <v>3</v>
      </c>
      <c r="D15" s="232">
        <v>4</v>
      </c>
      <c r="E15" s="232">
        <v>5</v>
      </c>
      <c r="F15" s="232">
        <v>6</v>
      </c>
      <c r="G15" s="232">
        <v>7</v>
      </c>
      <c r="H15" s="232">
        <v>8</v>
      </c>
      <c r="I15" s="232">
        <v>9</v>
      </c>
      <c r="J15" s="232">
        <v>10</v>
      </c>
      <c r="K15" s="232"/>
      <c r="L15" s="232"/>
      <c r="M15" s="232">
        <v>11</v>
      </c>
      <c r="N15" s="232">
        <v>12</v>
      </c>
      <c r="O15" s="232"/>
      <c r="P15" s="232">
        <v>13</v>
      </c>
      <c r="Q15" s="232" t="s">
        <v>342</v>
      </c>
    </row>
    <row r="16" spans="1:17" ht="15.75">
      <c r="A16" s="234" t="s">
        <v>392</v>
      </c>
      <c r="B16" s="235" t="s">
        <v>393</v>
      </c>
      <c r="C16" s="236">
        <f>SUM(C17)</f>
        <v>0</v>
      </c>
      <c r="D16" s="237"/>
      <c r="E16" s="236">
        <f aca="true" t="shared" si="0" ref="E16:P16">SUM(E17)</f>
        <v>18.5</v>
      </c>
      <c r="F16" s="236">
        <f t="shared" si="0"/>
        <v>0</v>
      </c>
      <c r="G16" s="236">
        <f t="shared" si="0"/>
        <v>0</v>
      </c>
      <c r="H16" s="236">
        <f t="shared" si="0"/>
        <v>0</v>
      </c>
      <c r="I16" s="236">
        <f t="shared" si="0"/>
        <v>0</v>
      </c>
      <c r="J16" s="236">
        <f t="shared" si="0"/>
        <v>0</v>
      </c>
      <c r="K16" s="236">
        <f t="shared" si="0"/>
        <v>0</v>
      </c>
      <c r="L16" s="236">
        <f t="shared" si="0"/>
        <v>0</v>
      </c>
      <c r="M16" s="236">
        <f t="shared" si="0"/>
        <v>0</v>
      </c>
      <c r="N16" s="236">
        <f t="shared" si="0"/>
        <v>0</v>
      </c>
      <c r="O16" s="236">
        <f t="shared" si="0"/>
        <v>0</v>
      </c>
      <c r="P16" s="236">
        <f t="shared" si="0"/>
        <v>0</v>
      </c>
      <c r="Q16" s="304">
        <f aca="true" t="shared" si="1" ref="Q16:Q79">SUM(H16+C16)</f>
        <v>0</v>
      </c>
    </row>
    <row r="17" spans="1:17" ht="15.75">
      <c r="A17" s="239" t="s">
        <v>353</v>
      </c>
      <c r="B17" s="243" t="s">
        <v>354</v>
      </c>
      <c r="C17" s="240">
        <v>0</v>
      </c>
      <c r="D17" s="240"/>
      <c r="E17" s="240">
        <v>18.5</v>
      </c>
      <c r="F17" s="240"/>
      <c r="G17" s="240"/>
      <c r="H17" s="241"/>
      <c r="I17" s="241"/>
      <c r="J17" s="241"/>
      <c r="K17" s="241"/>
      <c r="L17" s="241"/>
      <c r="M17" s="241"/>
      <c r="N17" s="241"/>
      <c r="O17" s="241"/>
      <c r="P17" s="241"/>
      <c r="Q17" s="304">
        <f t="shared" si="1"/>
        <v>0</v>
      </c>
    </row>
    <row r="18" spans="1:17" ht="15.75" hidden="1">
      <c r="A18" s="242"/>
      <c r="B18" s="243"/>
      <c r="C18" s="241"/>
      <c r="D18" s="241"/>
      <c r="E18" s="241"/>
      <c r="F18" s="241"/>
      <c r="G18" s="241"/>
      <c r="H18" s="241"/>
      <c r="I18" s="241"/>
      <c r="J18" s="241"/>
      <c r="K18" s="241"/>
      <c r="L18" s="241"/>
      <c r="M18" s="241"/>
      <c r="N18" s="241"/>
      <c r="O18" s="241"/>
      <c r="P18" s="241"/>
      <c r="Q18" s="304">
        <f t="shared" si="1"/>
        <v>0</v>
      </c>
    </row>
    <row r="19" spans="1:17" ht="15.75" hidden="1">
      <c r="A19" s="242"/>
      <c r="B19" s="244" t="s">
        <v>221</v>
      </c>
      <c r="C19" s="245"/>
      <c r="D19" s="246"/>
      <c r="E19" s="246"/>
      <c r="F19" s="246"/>
      <c r="G19" s="246"/>
      <c r="H19" s="241"/>
      <c r="I19" s="241"/>
      <c r="J19" s="241"/>
      <c r="K19" s="241"/>
      <c r="L19" s="241"/>
      <c r="M19" s="241"/>
      <c r="N19" s="241"/>
      <c r="O19" s="241"/>
      <c r="P19" s="241"/>
      <c r="Q19" s="304">
        <f t="shared" si="1"/>
        <v>0</v>
      </c>
    </row>
    <row r="20" spans="1:17" ht="15.75">
      <c r="A20" s="234" t="s">
        <v>390</v>
      </c>
      <c r="B20" s="235" t="s">
        <v>286</v>
      </c>
      <c r="C20" s="237">
        <v>4</v>
      </c>
      <c r="D20" s="237"/>
      <c r="E20" s="237">
        <v>-0.2</v>
      </c>
      <c r="F20" s="237">
        <v>0</v>
      </c>
      <c r="G20" s="237">
        <v>0</v>
      </c>
      <c r="H20" s="237">
        <v>0</v>
      </c>
      <c r="I20" s="237">
        <v>0</v>
      </c>
      <c r="J20" s="237">
        <v>0</v>
      </c>
      <c r="K20" s="237">
        <v>0</v>
      </c>
      <c r="L20" s="237">
        <v>0</v>
      </c>
      <c r="M20" s="237">
        <v>0</v>
      </c>
      <c r="N20" s="237">
        <v>0</v>
      </c>
      <c r="O20" s="237">
        <v>0</v>
      </c>
      <c r="P20" s="237">
        <v>0</v>
      </c>
      <c r="Q20" s="304">
        <f t="shared" si="1"/>
        <v>4</v>
      </c>
    </row>
    <row r="21" spans="1:17" ht="15.75">
      <c r="A21" s="242" t="s">
        <v>380</v>
      </c>
      <c r="B21" s="243" t="s">
        <v>401</v>
      </c>
      <c r="C21" s="240">
        <v>4</v>
      </c>
      <c r="D21" s="240"/>
      <c r="E21" s="240">
        <v>-0.2</v>
      </c>
      <c r="F21" s="240"/>
      <c r="G21" s="241"/>
      <c r="H21" s="241"/>
      <c r="I21" s="241"/>
      <c r="J21" s="241"/>
      <c r="K21" s="241"/>
      <c r="L21" s="241"/>
      <c r="M21" s="241"/>
      <c r="N21" s="241"/>
      <c r="O21" s="241"/>
      <c r="P21" s="241"/>
      <c r="Q21" s="304">
        <f t="shared" si="1"/>
        <v>4</v>
      </c>
    </row>
    <row r="22" spans="1:17" ht="15.75">
      <c r="A22" s="242"/>
      <c r="B22" s="293" t="s">
        <v>129</v>
      </c>
      <c r="C22" s="251">
        <v>4</v>
      </c>
      <c r="D22" s="240"/>
      <c r="E22" s="240"/>
      <c r="F22" s="240"/>
      <c r="G22" s="241"/>
      <c r="H22" s="241"/>
      <c r="I22" s="241"/>
      <c r="J22" s="241"/>
      <c r="K22" s="241"/>
      <c r="L22" s="241"/>
      <c r="M22" s="241"/>
      <c r="N22" s="241"/>
      <c r="O22" s="241"/>
      <c r="P22" s="241"/>
      <c r="Q22" s="304">
        <f t="shared" si="1"/>
        <v>4</v>
      </c>
    </row>
    <row r="23" spans="1:17" ht="15.75">
      <c r="A23" s="242" t="s">
        <v>374</v>
      </c>
      <c r="B23" s="235" t="s">
        <v>375</v>
      </c>
      <c r="C23" s="237">
        <f>SUM(C24+C30+C32+C41+C43+C45+C50)</f>
        <v>3145.7799999999997</v>
      </c>
      <c r="D23" s="236"/>
      <c r="E23" s="237">
        <f aca="true" t="shared" si="2" ref="E23:P23">SUM(E24+E30+E32+E41+E43+E45+E50)</f>
        <v>1083.936</v>
      </c>
      <c r="F23" s="237">
        <f t="shared" si="2"/>
        <v>1316.233</v>
      </c>
      <c r="G23" s="237">
        <f t="shared" si="2"/>
        <v>0</v>
      </c>
      <c r="H23" s="237">
        <f t="shared" si="2"/>
        <v>24.265</v>
      </c>
      <c r="I23" s="237">
        <f t="shared" si="2"/>
        <v>0</v>
      </c>
      <c r="J23" s="237">
        <f t="shared" si="2"/>
        <v>0</v>
      </c>
      <c r="K23" s="237">
        <f t="shared" si="2"/>
        <v>0</v>
      </c>
      <c r="L23" s="237">
        <f t="shared" si="2"/>
        <v>0</v>
      </c>
      <c r="M23" s="237">
        <f t="shared" si="2"/>
        <v>0</v>
      </c>
      <c r="N23" s="237">
        <f t="shared" si="2"/>
        <v>24.265</v>
      </c>
      <c r="O23" s="237">
        <f t="shared" si="2"/>
        <v>24.265</v>
      </c>
      <c r="P23" s="237">
        <f t="shared" si="2"/>
        <v>24.265</v>
      </c>
      <c r="Q23" s="304">
        <f t="shared" si="1"/>
        <v>3170.0449999999996</v>
      </c>
    </row>
    <row r="24" spans="1:17" ht="15.75">
      <c r="A24" s="242" t="s">
        <v>355</v>
      </c>
      <c r="B24" s="243" t="s">
        <v>471</v>
      </c>
      <c r="C24" s="240">
        <f>SUM(C26:C29)</f>
        <v>3126.913</v>
      </c>
      <c r="D24" s="240"/>
      <c r="E24" s="240">
        <f aca="true" t="shared" si="3" ref="E24:P24">SUM(E26:E29)</f>
        <v>1095.931</v>
      </c>
      <c r="F24" s="240">
        <f t="shared" si="3"/>
        <v>1307.135</v>
      </c>
      <c r="G24" s="240">
        <f t="shared" si="3"/>
        <v>0</v>
      </c>
      <c r="H24" s="240">
        <f t="shared" si="3"/>
        <v>24.265</v>
      </c>
      <c r="I24" s="240">
        <f t="shared" si="3"/>
        <v>0</v>
      </c>
      <c r="J24" s="240">
        <f t="shared" si="3"/>
        <v>0</v>
      </c>
      <c r="K24" s="240">
        <f t="shared" si="3"/>
        <v>0</v>
      </c>
      <c r="L24" s="240">
        <f t="shared" si="3"/>
        <v>0</v>
      </c>
      <c r="M24" s="240">
        <f t="shared" si="3"/>
        <v>0</v>
      </c>
      <c r="N24" s="240">
        <f t="shared" si="3"/>
        <v>24.265</v>
      </c>
      <c r="O24" s="240">
        <f t="shared" si="3"/>
        <v>24.265</v>
      </c>
      <c r="P24" s="240">
        <f t="shared" si="3"/>
        <v>24.265</v>
      </c>
      <c r="Q24" s="304">
        <f t="shared" si="1"/>
        <v>3151.178</v>
      </c>
    </row>
    <row r="25" spans="1:17" ht="15.75" hidden="1">
      <c r="A25" s="242"/>
      <c r="B25" s="244" t="s">
        <v>221</v>
      </c>
      <c r="C25" s="248"/>
      <c r="D25" s="245"/>
      <c r="E25" s="245"/>
      <c r="F25" s="245"/>
      <c r="G25" s="245"/>
      <c r="H25" s="248"/>
      <c r="I25" s="249"/>
      <c r="J25" s="249"/>
      <c r="K25" s="249"/>
      <c r="L25" s="249"/>
      <c r="M25" s="249"/>
      <c r="N25" s="248"/>
      <c r="O25" s="248"/>
      <c r="P25" s="250"/>
      <c r="Q25" s="304">
        <f t="shared" si="1"/>
        <v>0</v>
      </c>
    </row>
    <row r="26" spans="1:17" ht="15.75">
      <c r="A26" s="242"/>
      <c r="B26" s="261" t="s">
        <v>211</v>
      </c>
      <c r="C26" s="251">
        <v>20.413</v>
      </c>
      <c r="D26" s="251"/>
      <c r="E26" s="251">
        <v>-23.969</v>
      </c>
      <c r="F26" s="251"/>
      <c r="G26" s="251"/>
      <c r="H26" s="252">
        <v>24.265</v>
      </c>
      <c r="I26" s="245"/>
      <c r="J26" s="245"/>
      <c r="K26" s="245"/>
      <c r="L26" s="245"/>
      <c r="M26" s="245"/>
      <c r="N26" s="252">
        <v>24.265</v>
      </c>
      <c r="O26" s="252">
        <v>24.265</v>
      </c>
      <c r="P26" s="252">
        <v>24.265</v>
      </c>
      <c r="Q26" s="304">
        <f t="shared" si="1"/>
        <v>44.678</v>
      </c>
    </row>
    <row r="27" spans="1:17" ht="15.75">
      <c r="A27" s="242"/>
      <c r="B27" s="293" t="s">
        <v>279</v>
      </c>
      <c r="C27" s="251">
        <v>1580.9</v>
      </c>
      <c r="D27" s="251"/>
      <c r="E27" s="251">
        <v>0.6</v>
      </c>
      <c r="F27" s="251">
        <v>1307.135</v>
      </c>
      <c r="G27" s="251"/>
      <c r="H27" s="253"/>
      <c r="I27" s="249"/>
      <c r="J27" s="249"/>
      <c r="K27" s="249"/>
      <c r="L27" s="249"/>
      <c r="M27" s="249"/>
      <c r="N27" s="254"/>
      <c r="O27" s="254"/>
      <c r="P27" s="237"/>
      <c r="Q27" s="304">
        <f t="shared" si="1"/>
        <v>1580.9</v>
      </c>
    </row>
    <row r="28" spans="1:17" ht="30">
      <c r="A28" s="242"/>
      <c r="B28" s="294" t="s">
        <v>269</v>
      </c>
      <c r="C28" s="251">
        <v>936.6</v>
      </c>
      <c r="D28" s="251"/>
      <c r="E28" s="251">
        <v>687.2</v>
      </c>
      <c r="F28" s="251"/>
      <c r="G28" s="251"/>
      <c r="H28" s="253"/>
      <c r="I28" s="249"/>
      <c r="J28" s="249"/>
      <c r="K28" s="249"/>
      <c r="L28" s="249"/>
      <c r="M28" s="249"/>
      <c r="N28" s="254"/>
      <c r="O28" s="254"/>
      <c r="P28" s="237"/>
      <c r="Q28" s="304">
        <f t="shared" si="1"/>
        <v>936.6</v>
      </c>
    </row>
    <row r="29" spans="1:17" ht="31.5">
      <c r="A29" s="242"/>
      <c r="B29" s="258" t="s">
        <v>268</v>
      </c>
      <c r="C29" s="251">
        <v>589</v>
      </c>
      <c r="D29" s="251"/>
      <c r="E29" s="251">
        <v>432.1</v>
      </c>
      <c r="F29" s="255"/>
      <c r="G29" s="255"/>
      <c r="H29" s="248"/>
      <c r="I29" s="249"/>
      <c r="J29" s="249"/>
      <c r="K29" s="249"/>
      <c r="L29" s="249"/>
      <c r="M29" s="249"/>
      <c r="N29" s="254"/>
      <c r="O29" s="254"/>
      <c r="P29" s="237"/>
      <c r="Q29" s="304">
        <f t="shared" si="1"/>
        <v>589</v>
      </c>
    </row>
    <row r="30" spans="1:17" ht="15.75">
      <c r="A30" s="242" t="s">
        <v>460</v>
      </c>
      <c r="B30" s="243" t="s">
        <v>461</v>
      </c>
      <c r="C30" s="240">
        <v>21.616</v>
      </c>
      <c r="D30" s="240"/>
      <c r="E30" s="236"/>
      <c r="F30" s="236"/>
      <c r="G30" s="249"/>
      <c r="H30" s="248"/>
      <c r="I30" s="249"/>
      <c r="J30" s="249"/>
      <c r="K30" s="249"/>
      <c r="L30" s="249"/>
      <c r="M30" s="249"/>
      <c r="N30" s="254"/>
      <c r="O30" s="254"/>
      <c r="P30" s="237"/>
      <c r="Q30" s="304">
        <f t="shared" si="1"/>
        <v>21.616</v>
      </c>
    </row>
    <row r="31" spans="1:17" ht="15.75">
      <c r="A31" s="242"/>
      <c r="B31" s="293" t="s">
        <v>171</v>
      </c>
      <c r="C31" s="251">
        <v>21.616</v>
      </c>
      <c r="D31" s="240"/>
      <c r="E31" s="236"/>
      <c r="F31" s="236"/>
      <c r="G31" s="249"/>
      <c r="H31" s="249"/>
      <c r="I31" s="249"/>
      <c r="J31" s="249"/>
      <c r="K31" s="249"/>
      <c r="L31" s="249"/>
      <c r="M31" s="249"/>
      <c r="N31" s="254"/>
      <c r="O31" s="254"/>
      <c r="P31" s="237"/>
      <c r="Q31" s="304">
        <f t="shared" si="1"/>
        <v>21.616</v>
      </c>
    </row>
    <row r="32" spans="1:17" ht="15.75">
      <c r="A32" s="242" t="s">
        <v>430</v>
      </c>
      <c r="B32" s="243" t="s">
        <v>58</v>
      </c>
      <c r="C32" s="256">
        <v>-15.943</v>
      </c>
      <c r="D32" s="240"/>
      <c r="E32" s="240">
        <v>-12.997</v>
      </c>
      <c r="F32" s="240"/>
      <c r="G32" s="245"/>
      <c r="H32" s="245"/>
      <c r="I32" s="245"/>
      <c r="J32" s="249"/>
      <c r="K32" s="249"/>
      <c r="L32" s="249"/>
      <c r="M32" s="249"/>
      <c r="N32" s="254"/>
      <c r="O32" s="254"/>
      <c r="P32" s="237"/>
      <c r="Q32" s="304">
        <f t="shared" si="1"/>
        <v>-15.943</v>
      </c>
    </row>
    <row r="33" spans="1:17" ht="15.75" hidden="1">
      <c r="A33" s="242"/>
      <c r="B33" s="257" t="s">
        <v>210</v>
      </c>
      <c r="C33" s="256"/>
      <c r="D33" s="240"/>
      <c r="E33" s="240"/>
      <c r="F33" s="240"/>
      <c r="G33" s="245"/>
      <c r="H33" s="245"/>
      <c r="I33" s="245"/>
      <c r="J33" s="249"/>
      <c r="K33" s="249"/>
      <c r="L33" s="249"/>
      <c r="M33" s="249"/>
      <c r="N33" s="254"/>
      <c r="O33" s="254"/>
      <c r="P33" s="237"/>
      <c r="Q33" s="304">
        <f t="shared" si="1"/>
        <v>0</v>
      </c>
    </row>
    <row r="34" spans="1:17" ht="15.75" hidden="1">
      <c r="A34" s="242"/>
      <c r="B34" s="258" t="s">
        <v>76</v>
      </c>
      <c r="C34" s="256"/>
      <c r="D34" s="256"/>
      <c r="E34" s="256"/>
      <c r="F34" s="256"/>
      <c r="G34" s="245"/>
      <c r="H34" s="248"/>
      <c r="I34" s="248"/>
      <c r="J34" s="248"/>
      <c r="K34" s="248"/>
      <c r="L34" s="248"/>
      <c r="M34" s="248"/>
      <c r="N34" s="254"/>
      <c r="O34" s="254"/>
      <c r="P34" s="237"/>
      <c r="Q34" s="304">
        <f t="shared" si="1"/>
        <v>0</v>
      </c>
    </row>
    <row r="35" spans="1:17" ht="15.75" hidden="1">
      <c r="A35" s="242"/>
      <c r="B35" s="258" t="s">
        <v>78</v>
      </c>
      <c r="C35" s="256"/>
      <c r="D35" s="256"/>
      <c r="E35" s="256"/>
      <c r="F35" s="256"/>
      <c r="G35" s="245"/>
      <c r="H35" s="248"/>
      <c r="I35" s="248"/>
      <c r="J35" s="248"/>
      <c r="K35" s="248"/>
      <c r="L35" s="248"/>
      <c r="M35" s="248"/>
      <c r="N35" s="248"/>
      <c r="O35" s="248"/>
      <c r="P35" s="237"/>
      <c r="Q35" s="304">
        <f t="shared" si="1"/>
        <v>0</v>
      </c>
    </row>
    <row r="36" spans="1:17" ht="31.5" hidden="1">
      <c r="A36" s="242"/>
      <c r="B36" s="235" t="s">
        <v>221</v>
      </c>
      <c r="C36" s="256"/>
      <c r="D36" s="256"/>
      <c r="E36" s="256"/>
      <c r="F36" s="256"/>
      <c r="G36" s="245"/>
      <c r="H36" s="248"/>
      <c r="I36" s="248"/>
      <c r="J36" s="248"/>
      <c r="K36" s="248"/>
      <c r="L36" s="248"/>
      <c r="M36" s="248"/>
      <c r="N36" s="248"/>
      <c r="O36" s="248"/>
      <c r="P36" s="237"/>
      <c r="Q36" s="304">
        <f t="shared" si="1"/>
        <v>0</v>
      </c>
    </row>
    <row r="37" spans="1:17" ht="15.75" hidden="1">
      <c r="A37" s="242"/>
      <c r="B37" s="258" t="s">
        <v>77</v>
      </c>
      <c r="C37" s="256"/>
      <c r="D37" s="256"/>
      <c r="E37" s="256"/>
      <c r="F37" s="256"/>
      <c r="G37" s="245"/>
      <c r="H37" s="248"/>
      <c r="I37" s="248"/>
      <c r="J37" s="248"/>
      <c r="K37" s="248"/>
      <c r="L37" s="248"/>
      <c r="M37" s="248"/>
      <c r="N37" s="248"/>
      <c r="O37" s="248"/>
      <c r="P37" s="237"/>
      <c r="Q37" s="304">
        <f t="shared" si="1"/>
        <v>0</v>
      </c>
    </row>
    <row r="38" spans="1:17" ht="31.5" hidden="1">
      <c r="A38" s="242"/>
      <c r="B38" s="235" t="s">
        <v>221</v>
      </c>
      <c r="C38" s="256"/>
      <c r="D38" s="256"/>
      <c r="E38" s="256"/>
      <c r="F38" s="256"/>
      <c r="G38" s="245"/>
      <c r="H38" s="248"/>
      <c r="I38" s="248"/>
      <c r="J38" s="248"/>
      <c r="K38" s="248"/>
      <c r="L38" s="248"/>
      <c r="M38" s="248"/>
      <c r="N38" s="248"/>
      <c r="O38" s="248"/>
      <c r="P38" s="237"/>
      <c r="Q38" s="304">
        <f t="shared" si="1"/>
        <v>0</v>
      </c>
    </row>
    <row r="39" spans="1:17" ht="15.75" hidden="1">
      <c r="A39" s="242" t="s">
        <v>430</v>
      </c>
      <c r="B39" s="243" t="s">
        <v>58</v>
      </c>
      <c r="C39" s="256"/>
      <c r="D39" s="240"/>
      <c r="E39" s="240"/>
      <c r="F39" s="240"/>
      <c r="G39" s="240"/>
      <c r="H39" s="240"/>
      <c r="I39" s="240"/>
      <c r="J39" s="236"/>
      <c r="K39" s="236"/>
      <c r="L39" s="236"/>
      <c r="M39" s="236"/>
      <c r="N39" s="237"/>
      <c r="O39" s="237"/>
      <c r="P39" s="237"/>
      <c r="Q39" s="304">
        <f t="shared" si="1"/>
        <v>0</v>
      </c>
    </row>
    <row r="40" spans="1:17" ht="31.5" hidden="1">
      <c r="A40" s="242"/>
      <c r="B40" s="235" t="s">
        <v>221</v>
      </c>
      <c r="C40" s="256"/>
      <c r="D40" s="240"/>
      <c r="E40" s="240"/>
      <c r="F40" s="240"/>
      <c r="G40" s="240"/>
      <c r="H40" s="240"/>
      <c r="I40" s="240"/>
      <c r="J40" s="236"/>
      <c r="K40" s="236"/>
      <c r="L40" s="236"/>
      <c r="M40" s="236"/>
      <c r="N40" s="237"/>
      <c r="O40" s="237"/>
      <c r="P40" s="237"/>
      <c r="Q40" s="304">
        <f t="shared" si="1"/>
        <v>0</v>
      </c>
    </row>
    <row r="41" spans="1:17" ht="15.75">
      <c r="A41" s="242" t="s">
        <v>356</v>
      </c>
      <c r="B41" s="243" t="s">
        <v>59</v>
      </c>
      <c r="C41" s="256">
        <v>1.93</v>
      </c>
      <c r="D41" s="240"/>
      <c r="E41" s="240">
        <v>1.002</v>
      </c>
      <c r="F41" s="240"/>
      <c r="G41" s="240"/>
      <c r="H41" s="240"/>
      <c r="I41" s="240"/>
      <c r="J41" s="236"/>
      <c r="K41" s="236"/>
      <c r="L41" s="236"/>
      <c r="M41" s="236"/>
      <c r="N41" s="237"/>
      <c r="O41" s="237"/>
      <c r="P41" s="237"/>
      <c r="Q41" s="304">
        <f t="shared" si="1"/>
        <v>1.93</v>
      </c>
    </row>
    <row r="42" spans="1:17" ht="31.5" hidden="1">
      <c r="A42" s="242"/>
      <c r="B42" s="235" t="s">
        <v>221</v>
      </c>
      <c r="C42" s="256"/>
      <c r="D42" s="240"/>
      <c r="E42" s="240"/>
      <c r="F42" s="240"/>
      <c r="G42" s="240"/>
      <c r="H42" s="240"/>
      <c r="I42" s="240"/>
      <c r="J42" s="236"/>
      <c r="K42" s="236"/>
      <c r="L42" s="236"/>
      <c r="M42" s="236"/>
      <c r="N42" s="237"/>
      <c r="O42" s="237"/>
      <c r="P42" s="237"/>
      <c r="Q42" s="304">
        <f t="shared" si="1"/>
        <v>0</v>
      </c>
    </row>
    <row r="43" spans="1:17" ht="15.75">
      <c r="A43" s="242" t="s">
        <v>357</v>
      </c>
      <c r="B43" s="243" t="s">
        <v>434</v>
      </c>
      <c r="C43" s="256">
        <v>0.356</v>
      </c>
      <c r="D43" s="240"/>
      <c r="E43" s="240"/>
      <c r="F43" s="240"/>
      <c r="G43" s="240"/>
      <c r="H43" s="240"/>
      <c r="I43" s="240"/>
      <c r="J43" s="236"/>
      <c r="K43" s="236"/>
      <c r="L43" s="236"/>
      <c r="M43" s="236"/>
      <c r="N43" s="237"/>
      <c r="O43" s="237"/>
      <c r="P43" s="237"/>
      <c r="Q43" s="304">
        <f t="shared" si="1"/>
        <v>0.356</v>
      </c>
    </row>
    <row r="44" spans="1:17" ht="15.75" hidden="1">
      <c r="A44" s="242"/>
      <c r="B44" s="259" t="s">
        <v>210</v>
      </c>
      <c r="C44" s="248"/>
      <c r="D44" s="240"/>
      <c r="E44" s="240"/>
      <c r="F44" s="240"/>
      <c r="G44" s="240"/>
      <c r="H44" s="240"/>
      <c r="I44" s="240"/>
      <c r="J44" s="236"/>
      <c r="K44" s="236"/>
      <c r="L44" s="236"/>
      <c r="M44" s="236"/>
      <c r="N44" s="237"/>
      <c r="O44" s="237"/>
      <c r="P44" s="237"/>
      <c r="Q44" s="304">
        <f t="shared" si="1"/>
        <v>0</v>
      </c>
    </row>
    <row r="45" spans="1:17" ht="24.75" customHeight="1">
      <c r="A45" s="242" t="s">
        <v>388</v>
      </c>
      <c r="B45" s="243" t="s">
        <v>60</v>
      </c>
      <c r="C45" s="256">
        <v>9.098</v>
      </c>
      <c r="D45" s="240"/>
      <c r="E45" s="241"/>
      <c r="F45" s="241">
        <v>9.098</v>
      </c>
      <c r="G45" s="241"/>
      <c r="H45" s="241"/>
      <c r="I45" s="241"/>
      <c r="J45" s="241"/>
      <c r="K45" s="241"/>
      <c r="L45" s="241"/>
      <c r="M45" s="241"/>
      <c r="N45" s="241"/>
      <c r="O45" s="241"/>
      <c r="P45" s="241"/>
      <c r="Q45" s="304">
        <f t="shared" si="1"/>
        <v>9.098</v>
      </c>
    </row>
    <row r="46" spans="1:17" ht="24.75" customHeight="1" hidden="1">
      <c r="A46" s="242"/>
      <c r="B46" s="259" t="s">
        <v>210</v>
      </c>
      <c r="C46" s="248"/>
      <c r="D46" s="240"/>
      <c r="E46" s="241"/>
      <c r="F46" s="241"/>
      <c r="G46" s="241"/>
      <c r="H46" s="241"/>
      <c r="I46" s="241"/>
      <c r="J46" s="241"/>
      <c r="K46" s="241"/>
      <c r="L46" s="241"/>
      <c r="M46" s="241"/>
      <c r="N46" s="241"/>
      <c r="O46" s="241"/>
      <c r="P46" s="241"/>
      <c r="Q46" s="304">
        <f t="shared" si="1"/>
        <v>0</v>
      </c>
    </row>
    <row r="47" spans="1:17" ht="24.75" customHeight="1" hidden="1">
      <c r="A47" s="242" t="s">
        <v>454</v>
      </c>
      <c r="B47" s="243" t="s">
        <v>455</v>
      </c>
      <c r="C47" s="256"/>
      <c r="D47" s="240"/>
      <c r="E47" s="241"/>
      <c r="F47" s="241"/>
      <c r="G47" s="241"/>
      <c r="H47" s="260"/>
      <c r="I47" s="260"/>
      <c r="J47" s="260"/>
      <c r="K47" s="260"/>
      <c r="L47" s="260"/>
      <c r="M47" s="260"/>
      <c r="N47" s="260"/>
      <c r="O47" s="260"/>
      <c r="P47" s="260"/>
      <c r="Q47" s="304">
        <f t="shared" si="1"/>
        <v>0</v>
      </c>
    </row>
    <row r="48" spans="1:17" ht="24.75" customHeight="1" hidden="1">
      <c r="A48" s="242"/>
      <c r="B48" s="244" t="s">
        <v>221</v>
      </c>
      <c r="C48" s="248"/>
      <c r="D48" s="240"/>
      <c r="E48" s="241"/>
      <c r="F48" s="241"/>
      <c r="G48" s="241"/>
      <c r="H48" s="250"/>
      <c r="I48" s="260"/>
      <c r="J48" s="260"/>
      <c r="K48" s="260"/>
      <c r="L48" s="260"/>
      <c r="M48" s="260"/>
      <c r="N48" s="250"/>
      <c r="O48" s="250"/>
      <c r="P48" s="250"/>
      <c r="Q48" s="304">
        <f t="shared" si="1"/>
        <v>0</v>
      </c>
    </row>
    <row r="49" spans="1:17" ht="24.75" customHeight="1" hidden="1">
      <c r="A49" s="242"/>
      <c r="B49" s="261" t="s">
        <v>211</v>
      </c>
      <c r="C49" s="256"/>
      <c r="D49" s="240"/>
      <c r="E49" s="241"/>
      <c r="F49" s="241"/>
      <c r="G49" s="241"/>
      <c r="H49" s="250"/>
      <c r="I49" s="260"/>
      <c r="J49" s="260"/>
      <c r="K49" s="260"/>
      <c r="L49" s="260"/>
      <c r="M49" s="260"/>
      <c r="N49" s="250"/>
      <c r="O49" s="250"/>
      <c r="P49" s="250"/>
      <c r="Q49" s="304">
        <f t="shared" si="1"/>
        <v>0</v>
      </c>
    </row>
    <row r="50" spans="1:17" ht="31.5" customHeight="1">
      <c r="A50" s="242" t="s">
        <v>443</v>
      </c>
      <c r="B50" s="243" t="s">
        <v>444</v>
      </c>
      <c r="C50" s="240">
        <v>1.81</v>
      </c>
      <c r="D50" s="240"/>
      <c r="E50" s="241"/>
      <c r="F50" s="241"/>
      <c r="G50" s="241"/>
      <c r="H50" s="241"/>
      <c r="I50" s="241"/>
      <c r="J50" s="241"/>
      <c r="K50" s="241"/>
      <c r="L50" s="241"/>
      <c r="M50" s="241"/>
      <c r="N50" s="241"/>
      <c r="O50" s="241"/>
      <c r="P50" s="241"/>
      <c r="Q50" s="304">
        <f t="shared" si="1"/>
        <v>1.81</v>
      </c>
    </row>
    <row r="51" spans="1:17" ht="15.75">
      <c r="A51" s="242" t="s">
        <v>429</v>
      </c>
      <c r="B51" s="235" t="s">
        <v>376</v>
      </c>
      <c r="C51" s="237">
        <f>SUM(C52+C60+C67)</f>
        <v>346.94999999999993</v>
      </c>
      <c r="D51" s="236"/>
      <c r="E51" s="237">
        <f>SUM(E52+E60+E67)</f>
        <v>103.49999999999999</v>
      </c>
      <c r="F51" s="237">
        <f>SUM(F52+F60+F67)</f>
        <v>279.1</v>
      </c>
      <c r="G51" s="237">
        <f>SUM(G52+G60+G67)</f>
        <v>0</v>
      </c>
      <c r="H51" s="237">
        <f>SUM(H52+H60+H67)</f>
        <v>0</v>
      </c>
      <c r="I51" s="237">
        <f>SUM(I52+I60+I67)</f>
        <v>0</v>
      </c>
      <c r="J51" s="237">
        <f aca="true" t="shared" si="4" ref="J51:P51">SUM(J52+J60+J67)</f>
        <v>0</v>
      </c>
      <c r="K51" s="237">
        <f t="shared" si="4"/>
        <v>0</v>
      </c>
      <c r="L51" s="237">
        <f t="shared" si="4"/>
        <v>0</v>
      </c>
      <c r="M51" s="237">
        <f t="shared" si="4"/>
        <v>0</v>
      </c>
      <c r="N51" s="237">
        <f t="shared" si="4"/>
        <v>0</v>
      </c>
      <c r="O51" s="237">
        <f t="shared" si="4"/>
        <v>0</v>
      </c>
      <c r="P51" s="237">
        <f t="shared" si="4"/>
        <v>0</v>
      </c>
      <c r="Q51" s="304">
        <f t="shared" si="1"/>
        <v>346.94999999999993</v>
      </c>
    </row>
    <row r="52" spans="1:17" ht="15.75">
      <c r="A52" s="242" t="s">
        <v>358</v>
      </c>
      <c r="B52" s="243" t="s">
        <v>428</v>
      </c>
      <c r="C52" s="275">
        <f>SUM(C55:C57)</f>
        <v>516.05</v>
      </c>
      <c r="D52" s="240"/>
      <c r="E52" s="240">
        <f aca="true" t="shared" si="5" ref="E52:P52">SUM(E55:E57)</f>
        <v>212.2</v>
      </c>
      <c r="F52" s="240">
        <f t="shared" si="5"/>
        <v>277.90000000000003</v>
      </c>
      <c r="G52" s="240">
        <f t="shared" si="5"/>
        <v>0</v>
      </c>
      <c r="H52" s="240">
        <f t="shared" si="5"/>
        <v>0</v>
      </c>
      <c r="I52" s="240">
        <f t="shared" si="5"/>
        <v>0</v>
      </c>
      <c r="J52" s="240">
        <f t="shared" si="5"/>
        <v>0</v>
      </c>
      <c r="K52" s="240">
        <f t="shared" si="5"/>
        <v>0</v>
      </c>
      <c r="L52" s="240">
        <f t="shared" si="5"/>
        <v>0</v>
      </c>
      <c r="M52" s="240">
        <f t="shared" si="5"/>
        <v>0</v>
      </c>
      <c r="N52" s="240">
        <f t="shared" si="5"/>
        <v>0</v>
      </c>
      <c r="O52" s="240">
        <f t="shared" si="5"/>
        <v>0</v>
      </c>
      <c r="P52" s="240">
        <f t="shared" si="5"/>
        <v>0</v>
      </c>
      <c r="Q52" s="304">
        <f t="shared" si="1"/>
        <v>516.05</v>
      </c>
    </row>
    <row r="53" spans="1:17" ht="15.75" hidden="1">
      <c r="A53" s="242"/>
      <c r="B53" s="244" t="s">
        <v>221</v>
      </c>
      <c r="C53" s="328"/>
      <c r="D53" s="240"/>
      <c r="E53" s="240"/>
      <c r="F53" s="240"/>
      <c r="G53" s="240"/>
      <c r="H53" s="262"/>
      <c r="I53" s="240"/>
      <c r="J53" s="240"/>
      <c r="K53" s="240"/>
      <c r="L53" s="240"/>
      <c r="M53" s="240"/>
      <c r="N53" s="262"/>
      <c r="O53" s="262"/>
      <c r="P53" s="245"/>
      <c r="Q53" s="304">
        <f t="shared" si="1"/>
        <v>0</v>
      </c>
    </row>
    <row r="54" spans="1:17" ht="15.75" hidden="1">
      <c r="A54" s="242" t="s">
        <v>358</v>
      </c>
      <c r="B54" s="243" t="s">
        <v>206</v>
      </c>
      <c r="C54" s="275"/>
      <c r="D54" s="240"/>
      <c r="E54" s="240"/>
      <c r="F54" s="240"/>
      <c r="G54" s="240"/>
      <c r="H54" s="240"/>
      <c r="I54" s="240"/>
      <c r="J54" s="240"/>
      <c r="K54" s="240"/>
      <c r="L54" s="240"/>
      <c r="M54" s="240"/>
      <c r="N54" s="241"/>
      <c r="O54" s="241"/>
      <c r="P54" s="241"/>
      <c r="Q54" s="304">
        <f t="shared" si="1"/>
        <v>0</v>
      </c>
    </row>
    <row r="55" spans="1:17" ht="15.75">
      <c r="A55" s="242"/>
      <c r="B55" s="261" t="s">
        <v>211</v>
      </c>
      <c r="C55" s="275">
        <v>175.3</v>
      </c>
      <c r="D55" s="240"/>
      <c r="E55" s="240">
        <v>168.1</v>
      </c>
      <c r="F55" s="240"/>
      <c r="G55" s="240"/>
      <c r="H55" s="240"/>
      <c r="I55" s="240"/>
      <c r="J55" s="240"/>
      <c r="K55" s="240"/>
      <c r="L55" s="240"/>
      <c r="M55" s="240"/>
      <c r="N55" s="241"/>
      <c r="O55" s="241"/>
      <c r="P55" s="241"/>
      <c r="Q55" s="304">
        <f t="shared" si="1"/>
        <v>175.3</v>
      </c>
    </row>
    <row r="56" spans="1:17" ht="15.75">
      <c r="A56" s="242"/>
      <c r="B56" s="293" t="s">
        <v>279</v>
      </c>
      <c r="C56" s="247">
        <v>1.35</v>
      </c>
      <c r="D56" s="251"/>
      <c r="E56" s="251"/>
      <c r="F56" s="251">
        <v>0.6</v>
      </c>
      <c r="G56" s="240"/>
      <c r="H56" s="240"/>
      <c r="I56" s="240"/>
      <c r="J56" s="240"/>
      <c r="K56" s="240"/>
      <c r="L56" s="240"/>
      <c r="M56" s="240"/>
      <c r="N56" s="241"/>
      <c r="O56" s="241"/>
      <c r="P56" s="241"/>
      <c r="Q56" s="304">
        <f t="shared" si="1"/>
        <v>1.35</v>
      </c>
    </row>
    <row r="57" spans="1:17" ht="30">
      <c r="A57" s="242"/>
      <c r="B57" s="261" t="s">
        <v>269</v>
      </c>
      <c r="C57" s="247">
        <v>339.4</v>
      </c>
      <c r="D57" s="251"/>
      <c r="E57" s="251">
        <v>44.1</v>
      </c>
      <c r="F57" s="251">
        <v>277.3</v>
      </c>
      <c r="G57" s="240"/>
      <c r="H57" s="240"/>
      <c r="I57" s="240"/>
      <c r="J57" s="240"/>
      <c r="K57" s="240"/>
      <c r="L57" s="240"/>
      <c r="M57" s="240"/>
      <c r="N57" s="241"/>
      <c r="O57" s="241"/>
      <c r="P57" s="241"/>
      <c r="Q57" s="304">
        <f t="shared" si="1"/>
        <v>339.4</v>
      </c>
    </row>
    <row r="58" spans="1:17" ht="15.75" hidden="1">
      <c r="A58" s="242" t="s">
        <v>289</v>
      </c>
      <c r="B58" s="243" t="s">
        <v>290</v>
      </c>
      <c r="C58" s="275"/>
      <c r="D58" s="240"/>
      <c r="E58" s="240"/>
      <c r="F58" s="240"/>
      <c r="G58" s="240"/>
      <c r="H58" s="240"/>
      <c r="I58" s="240"/>
      <c r="J58" s="240"/>
      <c r="K58" s="240"/>
      <c r="L58" s="240"/>
      <c r="M58" s="240"/>
      <c r="N58" s="241"/>
      <c r="O58" s="241"/>
      <c r="P58" s="241"/>
      <c r="Q58" s="304">
        <f t="shared" si="1"/>
        <v>0</v>
      </c>
    </row>
    <row r="59" spans="1:17" ht="24" hidden="1">
      <c r="A59" s="242"/>
      <c r="B59" s="244" t="s">
        <v>180</v>
      </c>
      <c r="C59" s="329"/>
      <c r="D59" s="240"/>
      <c r="E59" s="240"/>
      <c r="F59" s="240"/>
      <c r="G59" s="240"/>
      <c r="H59" s="240"/>
      <c r="I59" s="240"/>
      <c r="J59" s="240"/>
      <c r="K59" s="240"/>
      <c r="L59" s="240"/>
      <c r="M59" s="240"/>
      <c r="N59" s="241"/>
      <c r="O59" s="241"/>
      <c r="P59" s="241"/>
      <c r="Q59" s="304">
        <f t="shared" si="1"/>
        <v>0</v>
      </c>
    </row>
    <row r="60" spans="1:17" ht="15.75">
      <c r="A60" s="242" t="s">
        <v>289</v>
      </c>
      <c r="B60" s="243" t="s">
        <v>290</v>
      </c>
      <c r="C60" s="275">
        <v>-62.6</v>
      </c>
      <c r="D60" s="240"/>
      <c r="E60" s="240">
        <v>-43.5</v>
      </c>
      <c r="F60" s="240"/>
      <c r="G60" s="240"/>
      <c r="H60" s="240"/>
      <c r="I60" s="240"/>
      <c r="J60" s="240"/>
      <c r="K60" s="240"/>
      <c r="L60" s="240"/>
      <c r="M60" s="240"/>
      <c r="N60" s="240"/>
      <c r="O60" s="240"/>
      <c r="P60" s="240"/>
      <c r="Q60" s="304">
        <f t="shared" si="1"/>
        <v>-62.6</v>
      </c>
    </row>
    <row r="61" spans="1:17" ht="15.75" hidden="1">
      <c r="A61" s="242"/>
      <c r="B61" s="244" t="s">
        <v>221</v>
      </c>
      <c r="C61" s="329"/>
      <c r="D61" s="240"/>
      <c r="E61" s="240"/>
      <c r="F61" s="240"/>
      <c r="G61" s="240"/>
      <c r="H61" s="245"/>
      <c r="I61" s="240"/>
      <c r="J61" s="240"/>
      <c r="K61" s="240"/>
      <c r="L61" s="245"/>
      <c r="M61" s="245"/>
      <c r="N61" s="245"/>
      <c r="O61" s="245"/>
      <c r="P61" s="245"/>
      <c r="Q61" s="304">
        <f t="shared" si="1"/>
        <v>0</v>
      </c>
    </row>
    <row r="62" spans="1:17" ht="15.75" hidden="1">
      <c r="A62" s="242"/>
      <c r="B62" s="263" t="s">
        <v>225</v>
      </c>
      <c r="C62" s="329"/>
      <c r="D62" s="245"/>
      <c r="E62" s="245"/>
      <c r="F62" s="245"/>
      <c r="G62" s="245"/>
      <c r="H62" s="245"/>
      <c r="I62" s="245"/>
      <c r="J62" s="245"/>
      <c r="K62" s="245"/>
      <c r="L62" s="245"/>
      <c r="M62" s="245"/>
      <c r="N62" s="245"/>
      <c r="O62" s="245"/>
      <c r="P62" s="245"/>
      <c r="Q62" s="304">
        <f t="shared" si="1"/>
        <v>0</v>
      </c>
    </row>
    <row r="63" spans="1:17" ht="15.75" hidden="1">
      <c r="A63" s="242"/>
      <c r="B63" s="263" t="s">
        <v>74</v>
      </c>
      <c r="C63" s="329"/>
      <c r="D63" s="245"/>
      <c r="E63" s="245"/>
      <c r="F63" s="245"/>
      <c r="G63" s="245"/>
      <c r="H63" s="245"/>
      <c r="I63" s="245"/>
      <c r="J63" s="245"/>
      <c r="K63" s="245"/>
      <c r="L63" s="245"/>
      <c r="M63" s="245"/>
      <c r="N63" s="245"/>
      <c r="O63" s="245"/>
      <c r="P63" s="245"/>
      <c r="Q63" s="304">
        <f t="shared" si="1"/>
        <v>0</v>
      </c>
    </row>
    <row r="64" spans="1:17" ht="15.75" hidden="1">
      <c r="A64" s="242"/>
      <c r="B64" s="244" t="s">
        <v>221</v>
      </c>
      <c r="C64" s="329"/>
      <c r="D64" s="245"/>
      <c r="E64" s="245"/>
      <c r="F64" s="245"/>
      <c r="G64" s="245"/>
      <c r="H64" s="245"/>
      <c r="I64" s="245"/>
      <c r="J64" s="245"/>
      <c r="K64" s="245"/>
      <c r="L64" s="245"/>
      <c r="M64" s="245"/>
      <c r="N64" s="245"/>
      <c r="O64" s="245"/>
      <c r="P64" s="245"/>
      <c r="Q64" s="304">
        <f t="shared" si="1"/>
        <v>0</v>
      </c>
    </row>
    <row r="65" spans="1:17" ht="15.75" hidden="1">
      <c r="A65" s="242"/>
      <c r="B65" s="263" t="s">
        <v>75</v>
      </c>
      <c r="C65" s="329"/>
      <c r="D65" s="245"/>
      <c r="E65" s="245"/>
      <c r="F65" s="245"/>
      <c r="G65" s="245"/>
      <c r="H65" s="245"/>
      <c r="I65" s="245"/>
      <c r="J65" s="245"/>
      <c r="K65" s="245"/>
      <c r="L65" s="245"/>
      <c r="M65" s="245"/>
      <c r="N65" s="245"/>
      <c r="O65" s="245"/>
      <c r="P65" s="245"/>
      <c r="Q65" s="304">
        <f t="shared" si="1"/>
        <v>0</v>
      </c>
    </row>
    <row r="66" spans="1:17" ht="15.75" hidden="1">
      <c r="A66" s="242"/>
      <c r="B66" s="244" t="s">
        <v>221</v>
      </c>
      <c r="C66" s="329"/>
      <c r="D66" s="245"/>
      <c r="E66" s="245"/>
      <c r="F66" s="245"/>
      <c r="G66" s="245"/>
      <c r="H66" s="245"/>
      <c r="I66" s="245"/>
      <c r="J66" s="245"/>
      <c r="K66" s="245"/>
      <c r="L66" s="245"/>
      <c r="M66" s="245"/>
      <c r="N66" s="245"/>
      <c r="O66" s="245"/>
      <c r="P66" s="245"/>
      <c r="Q66" s="304">
        <f t="shared" si="1"/>
        <v>0</v>
      </c>
    </row>
    <row r="67" spans="1:17" ht="15.75">
      <c r="A67" s="242" t="s">
        <v>291</v>
      </c>
      <c r="B67" s="243" t="s">
        <v>292</v>
      </c>
      <c r="C67" s="275">
        <f>SUM(C68:C69)</f>
        <v>-106.5</v>
      </c>
      <c r="D67" s="240"/>
      <c r="E67" s="240">
        <f>SUM(E68:E69)</f>
        <v>-65.2</v>
      </c>
      <c r="F67" s="240">
        <f>SUM(F68:F69)</f>
        <v>1.2</v>
      </c>
      <c r="G67" s="240"/>
      <c r="H67" s="240"/>
      <c r="I67" s="240"/>
      <c r="J67" s="240"/>
      <c r="K67" s="240"/>
      <c r="L67" s="240"/>
      <c r="M67" s="240"/>
      <c r="N67" s="240"/>
      <c r="O67" s="240"/>
      <c r="P67" s="241"/>
      <c r="Q67" s="304">
        <f t="shared" si="1"/>
        <v>-106.5</v>
      </c>
    </row>
    <row r="68" spans="1:17" ht="15.75">
      <c r="A68" s="242"/>
      <c r="B68" s="261" t="s">
        <v>211</v>
      </c>
      <c r="C68" s="247">
        <v>-107.7</v>
      </c>
      <c r="D68" s="251"/>
      <c r="E68" s="251">
        <v>-65.2</v>
      </c>
      <c r="F68" s="251"/>
      <c r="G68" s="240"/>
      <c r="H68" s="240"/>
      <c r="I68" s="240"/>
      <c r="J68" s="240"/>
      <c r="K68" s="240"/>
      <c r="L68" s="240"/>
      <c r="M68" s="240"/>
      <c r="N68" s="240"/>
      <c r="O68" s="240"/>
      <c r="P68" s="241"/>
      <c r="Q68" s="304">
        <f t="shared" si="1"/>
        <v>-107.7</v>
      </c>
    </row>
    <row r="69" spans="1:17" ht="15.75">
      <c r="A69" s="242"/>
      <c r="B69" s="293" t="s">
        <v>74</v>
      </c>
      <c r="C69" s="295">
        <v>1.2</v>
      </c>
      <c r="D69" s="295"/>
      <c r="E69" s="295"/>
      <c r="F69" s="295">
        <v>1.2</v>
      </c>
      <c r="G69" s="256"/>
      <c r="H69" s="248"/>
      <c r="I69" s="256"/>
      <c r="J69" s="256"/>
      <c r="K69" s="256"/>
      <c r="L69" s="256"/>
      <c r="M69" s="256"/>
      <c r="N69" s="248"/>
      <c r="O69" s="248"/>
      <c r="P69" s="260"/>
      <c r="Q69" s="304">
        <f t="shared" si="1"/>
        <v>1.2</v>
      </c>
    </row>
    <row r="70" spans="1:17" ht="15.75" hidden="1">
      <c r="A70" s="242"/>
      <c r="B70" s="244" t="s">
        <v>221</v>
      </c>
      <c r="C70" s="248"/>
      <c r="D70" s="256"/>
      <c r="E70" s="256"/>
      <c r="F70" s="256"/>
      <c r="G70" s="256"/>
      <c r="H70" s="248"/>
      <c r="I70" s="256"/>
      <c r="J70" s="256"/>
      <c r="K70" s="256"/>
      <c r="L70" s="256"/>
      <c r="M70" s="256"/>
      <c r="N70" s="248"/>
      <c r="O70" s="248"/>
      <c r="P70" s="260"/>
      <c r="Q70" s="326">
        <f t="shared" si="1"/>
        <v>0</v>
      </c>
    </row>
    <row r="71" spans="1:17" ht="15.75" hidden="1">
      <c r="A71" s="242"/>
      <c r="B71" s="243" t="s">
        <v>225</v>
      </c>
      <c r="C71" s="248"/>
      <c r="D71" s="256"/>
      <c r="E71" s="256"/>
      <c r="F71" s="256"/>
      <c r="G71" s="256"/>
      <c r="H71" s="256"/>
      <c r="I71" s="256"/>
      <c r="J71" s="256"/>
      <c r="K71" s="256"/>
      <c r="L71" s="256"/>
      <c r="M71" s="256"/>
      <c r="N71" s="256"/>
      <c r="O71" s="256"/>
      <c r="P71" s="260"/>
      <c r="Q71" s="326">
        <f t="shared" si="1"/>
        <v>0</v>
      </c>
    </row>
    <row r="72" spans="1:17" ht="15.75" hidden="1">
      <c r="A72" s="242"/>
      <c r="B72" s="263" t="s">
        <v>74</v>
      </c>
      <c r="C72" s="248"/>
      <c r="D72" s="248"/>
      <c r="E72" s="248"/>
      <c r="F72" s="248"/>
      <c r="G72" s="248"/>
      <c r="H72" s="248"/>
      <c r="I72" s="248"/>
      <c r="J72" s="248"/>
      <c r="K72" s="248"/>
      <c r="L72" s="248"/>
      <c r="M72" s="248"/>
      <c r="N72" s="248"/>
      <c r="O72" s="248"/>
      <c r="P72" s="260"/>
      <c r="Q72" s="326">
        <f t="shared" si="1"/>
        <v>0</v>
      </c>
    </row>
    <row r="73" spans="1:17" ht="15.75" hidden="1">
      <c r="A73" s="242"/>
      <c r="B73" s="244" t="s">
        <v>221</v>
      </c>
      <c r="C73" s="248"/>
      <c r="D73" s="248"/>
      <c r="E73" s="248"/>
      <c r="F73" s="248"/>
      <c r="G73" s="248"/>
      <c r="H73" s="248"/>
      <c r="I73" s="248"/>
      <c r="J73" s="248"/>
      <c r="K73" s="248"/>
      <c r="L73" s="248"/>
      <c r="M73" s="248"/>
      <c r="N73" s="248"/>
      <c r="O73" s="248"/>
      <c r="P73" s="260"/>
      <c r="Q73" s="326">
        <f t="shared" si="1"/>
        <v>0</v>
      </c>
    </row>
    <row r="74" spans="1:19" ht="34.5" customHeight="1">
      <c r="A74" s="234" t="s">
        <v>377</v>
      </c>
      <c r="B74" s="235" t="s">
        <v>378</v>
      </c>
      <c r="C74" s="264">
        <f>SUM(C75+C77+C79+C81+C83+C85+C87+C89+C91+C93+C95+C97+C99+C101+C103+C105+C107+C117+C166+C170)</f>
        <v>1822.6988</v>
      </c>
      <c r="D74" s="264"/>
      <c r="E74" s="264">
        <f aca="true" t="shared" si="6" ref="E74:P74">SUM(E75+E77+E79+E81+E83+E85+E87+E89+E91+E93+E95+E97+E99+E101+E103+E105+E107+E117+E166+E170)</f>
        <v>3.314</v>
      </c>
      <c r="F74" s="264">
        <f t="shared" si="6"/>
        <v>-0.794</v>
      </c>
      <c r="G74" s="264">
        <f t="shared" si="6"/>
        <v>0</v>
      </c>
      <c r="H74" s="264">
        <f t="shared" si="6"/>
        <v>-10.1068</v>
      </c>
      <c r="I74" s="264">
        <f t="shared" si="6"/>
        <v>0</v>
      </c>
      <c r="J74" s="264">
        <f t="shared" si="6"/>
        <v>0</v>
      </c>
      <c r="K74" s="264">
        <f t="shared" si="6"/>
        <v>0</v>
      </c>
      <c r="L74" s="264">
        <f t="shared" si="6"/>
        <v>0</v>
      </c>
      <c r="M74" s="264">
        <f t="shared" si="6"/>
        <v>0</v>
      </c>
      <c r="N74" s="264">
        <f t="shared" si="6"/>
        <v>-10.1068</v>
      </c>
      <c r="O74" s="264">
        <f t="shared" si="6"/>
        <v>-10.1068</v>
      </c>
      <c r="P74" s="264">
        <f t="shared" si="6"/>
        <v>-10.1068</v>
      </c>
      <c r="Q74" s="326">
        <f t="shared" si="1"/>
        <v>1812.5919999999999</v>
      </c>
      <c r="R74" s="265"/>
      <c r="S74" s="265"/>
    </row>
    <row r="75" spans="1:19" ht="131.25" customHeight="1">
      <c r="A75" s="242" t="s">
        <v>402</v>
      </c>
      <c r="B75" s="266" t="s">
        <v>116</v>
      </c>
      <c r="C75" s="296">
        <v>139.173</v>
      </c>
      <c r="D75" s="264"/>
      <c r="E75" s="264"/>
      <c r="F75" s="264"/>
      <c r="G75" s="264"/>
      <c r="H75" s="264"/>
      <c r="I75" s="264"/>
      <c r="J75" s="264"/>
      <c r="K75" s="264"/>
      <c r="L75" s="264"/>
      <c r="M75" s="264"/>
      <c r="N75" s="264"/>
      <c r="O75" s="264"/>
      <c r="P75" s="264"/>
      <c r="Q75" s="326">
        <f t="shared" si="1"/>
        <v>139.173</v>
      </c>
      <c r="R75" s="265"/>
      <c r="S75" s="265"/>
    </row>
    <row r="76" spans="1:19" ht="18" customHeight="1">
      <c r="A76" s="242"/>
      <c r="B76" s="297" t="s">
        <v>171</v>
      </c>
      <c r="C76" s="298">
        <v>139.173</v>
      </c>
      <c r="D76" s="264"/>
      <c r="E76" s="264"/>
      <c r="F76" s="264"/>
      <c r="G76" s="264"/>
      <c r="H76" s="264"/>
      <c r="I76" s="264"/>
      <c r="J76" s="264"/>
      <c r="K76" s="264"/>
      <c r="L76" s="264"/>
      <c r="M76" s="264"/>
      <c r="N76" s="264"/>
      <c r="O76" s="264"/>
      <c r="P76" s="264"/>
      <c r="Q76" s="326">
        <f t="shared" si="1"/>
        <v>139.173</v>
      </c>
      <c r="R76" s="265"/>
      <c r="S76" s="265"/>
    </row>
    <row r="77" spans="1:19" ht="114" customHeight="1">
      <c r="A77" s="242" t="s">
        <v>403</v>
      </c>
      <c r="B77" s="266" t="s">
        <v>241</v>
      </c>
      <c r="C77" s="296">
        <v>-39.57584</v>
      </c>
      <c r="D77" s="260"/>
      <c r="E77" s="256"/>
      <c r="F77" s="256"/>
      <c r="G77" s="256"/>
      <c r="H77" s="256"/>
      <c r="I77" s="256"/>
      <c r="J77" s="260"/>
      <c r="K77" s="260"/>
      <c r="L77" s="260"/>
      <c r="M77" s="260"/>
      <c r="N77" s="260"/>
      <c r="O77" s="260"/>
      <c r="P77" s="260"/>
      <c r="Q77" s="326">
        <f t="shared" si="1"/>
        <v>-39.57584</v>
      </c>
      <c r="R77" s="265"/>
      <c r="S77" s="265"/>
    </row>
    <row r="78" spans="1:19" ht="15.75">
      <c r="A78" s="242"/>
      <c r="B78" s="267" t="s">
        <v>171</v>
      </c>
      <c r="C78" s="296">
        <v>-39.57584</v>
      </c>
      <c r="D78" s="260"/>
      <c r="E78" s="256"/>
      <c r="F78" s="256"/>
      <c r="G78" s="256"/>
      <c r="H78" s="256"/>
      <c r="I78" s="256"/>
      <c r="J78" s="260"/>
      <c r="K78" s="260"/>
      <c r="L78" s="260"/>
      <c r="M78" s="260"/>
      <c r="N78" s="260"/>
      <c r="O78" s="260"/>
      <c r="P78" s="260"/>
      <c r="Q78" s="326">
        <f t="shared" si="1"/>
        <v>-39.57584</v>
      </c>
      <c r="R78" s="265"/>
      <c r="S78" s="265"/>
    </row>
    <row r="79" spans="1:19" ht="126">
      <c r="A79" s="242" t="s">
        <v>276</v>
      </c>
      <c r="B79" s="243" t="s">
        <v>244</v>
      </c>
      <c r="C79" s="296">
        <v>10.1068</v>
      </c>
      <c r="D79" s="260"/>
      <c r="E79" s="256"/>
      <c r="F79" s="256"/>
      <c r="G79" s="256"/>
      <c r="H79" s="296">
        <v>-10.1068</v>
      </c>
      <c r="I79" s="256"/>
      <c r="J79" s="260"/>
      <c r="K79" s="260"/>
      <c r="L79" s="260"/>
      <c r="M79" s="260"/>
      <c r="N79" s="296">
        <v>-10.1068</v>
      </c>
      <c r="O79" s="296">
        <v>-10.1068</v>
      </c>
      <c r="P79" s="296">
        <v>-10.1068</v>
      </c>
      <c r="Q79" s="326">
        <f t="shared" si="1"/>
        <v>0</v>
      </c>
      <c r="R79" s="265"/>
      <c r="S79" s="265"/>
    </row>
    <row r="80" spans="1:19" ht="15.75">
      <c r="A80" s="242"/>
      <c r="B80" s="267" t="s">
        <v>171</v>
      </c>
      <c r="C80" s="298">
        <v>10.1068</v>
      </c>
      <c r="D80" s="299"/>
      <c r="E80" s="295"/>
      <c r="F80" s="295"/>
      <c r="G80" s="295"/>
      <c r="H80" s="298">
        <v>-10.1068</v>
      </c>
      <c r="I80" s="295"/>
      <c r="J80" s="299"/>
      <c r="K80" s="299"/>
      <c r="L80" s="299"/>
      <c r="M80" s="299"/>
      <c r="N80" s="298">
        <v>-10.1068</v>
      </c>
      <c r="O80" s="298">
        <v>-10.1068</v>
      </c>
      <c r="P80" s="298">
        <v>-10.1068</v>
      </c>
      <c r="Q80" s="326">
        <f aca="true" t="shared" si="7" ref="Q80:Q143">SUM(H80+C80)</f>
        <v>0</v>
      </c>
      <c r="R80" s="265"/>
      <c r="S80" s="265"/>
    </row>
    <row r="81" spans="1:19" ht="303" customHeight="1">
      <c r="A81" s="242" t="s">
        <v>404</v>
      </c>
      <c r="B81" s="331" t="s">
        <v>209</v>
      </c>
      <c r="C81" s="300">
        <v>-22</v>
      </c>
      <c r="D81" s="260"/>
      <c r="E81" s="256"/>
      <c r="F81" s="256"/>
      <c r="G81" s="256"/>
      <c r="H81" s="256"/>
      <c r="I81" s="256"/>
      <c r="J81" s="260"/>
      <c r="K81" s="260"/>
      <c r="L81" s="260"/>
      <c r="M81" s="260"/>
      <c r="N81" s="260"/>
      <c r="O81" s="260"/>
      <c r="P81" s="260"/>
      <c r="Q81" s="326">
        <f t="shared" si="7"/>
        <v>-22</v>
      </c>
      <c r="R81" s="265"/>
      <c r="S81" s="265"/>
    </row>
    <row r="82" spans="1:19" ht="15.75">
      <c r="A82" s="242"/>
      <c r="B82" s="267" t="s">
        <v>171</v>
      </c>
      <c r="C82" s="300">
        <v>-22</v>
      </c>
      <c r="D82" s="260"/>
      <c r="E82" s="256"/>
      <c r="F82" s="256"/>
      <c r="G82" s="256"/>
      <c r="H82" s="256"/>
      <c r="I82" s="256"/>
      <c r="J82" s="260"/>
      <c r="K82" s="260"/>
      <c r="L82" s="260"/>
      <c r="M82" s="260"/>
      <c r="N82" s="260"/>
      <c r="O82" s="260"/>
      <c r="P82" s="260"/>
      <c r="Q82" s="326">
        <f t="shared" si="7"/>
        <v>-22</v>
      </c>
      <c r="R82" s="265"/>
      <c r="S82" s="265"/>
    </row>
    <row r="83" spans="1:19" ht="204.75">
      <c r="A83" s="242" t="s">
        <v>405</v>
      </c>
      <c r="B83" s="266" t="s">
        <v>215</v>
      </c>
      <c r="C83" s="300">
        <v>-0.16939</v>
      </c>
      <c r="D83" s="260"/>
      <c r="E83" s="256"/>
      <c r="F83" s="256"/>
      <c r="G83" s="256"/>
      <c r="H83" s="256"/>
      <c r="I83" s="256"/>
      <c r="J83" s="260"/>
      <c r="K83" s="260"/>
      <c r="L83" s="260"/>
      <c r="M83" s="260"/>
      <c r="N83" s="260"/>
      <c r="O83" s="260"/>
      <c r="P83" s="260"/>
      <c r="Q83" s="326">
        <f t="shared" si="7"/>
        <v>-0.16939</v>
      </c>
      <c r="R83" s="265"/>
      <c r="S83" s="265"/>
    </row>
    <row r="84" spans="1:19" ht="15.75">
      <c r="A84" s="242"/>
      <c r="B84" s="267" t="s">
        <v>171</v>
      </c>
      <c r="C84" s="300">
        <v>-0.16939</v>
      </c>
      <c r="D84" s="260"/>
      <c r="E84" s="256"/>
      <c r="F84" s="256"/>
      <c r="G84" s="256"/>
      <c r="H84" s="256"/>
      <c r="I84" s="256"/>
      <c r="J84" s="260"/>
      <c r="K84" s="260"/>
      <c r="L84" s="260"/>
      <c r="M84" s="260"/>
      <c r="N84" s="260"/>
      <c r="O84" s="260"/>
      <c r="P84" s="260"/>
      <c r="Q84" s="326">
        <f t="shared" si="7"/>
        <v>-0.16939</v>
      </c>
      <c r="R84" s="265"/>
      <c r="S84" s="265"/>
    </row>
    <row r="85" spans="1:19" ht="47.25">
      <c r="A85" s="242" t="s">
        <v>406</v>
      </c>
      <c r="B85" s="266" t="s">
        <v>245</v>
      </c>
      <c r="C85" s="300">
        <v>25</v>
      </c>
      <c r="D85" s="260"/>
      <c r="E85" s="256"/>
      <c r="F85" s="256"/>
      <c r="G85" s="256"/>
      <c r="H85" s="256"/>
      <c r="I85" s="256"/>
      <c r="J85" s="260"/>
      <c r="K85" s="260"/>
      <c r="L85" s="260"/>
      <c r="M85" s="260"/>
      <c r="N85" s="260"/>
      <c r="O85" s="260"/>
      <c r="P85" s="260"/>
      <c r="Q85" s="326">
        <f t="shared" si="7"/>
        <v>25</v>
      </c>
      <c r="R85" s="265"/>
      <c r="S85" s="265"/>
    </row>
    <row r="86" spans="1:19" ht="15.75">
      <c r="A86" s="242"/>
      <c r="B86" s="267" t="s">
        <v>171</v>
      </c>
      <c r="C86" s="300">
        <v>25</v>
      </c>
      <c r="D86" s="260"/>
      <c r="E86" s="256"/>
      <c r="F86" s="256"/>
      <c r="G86" s="256"/>
      <c r="H86" s="256"/>
      <c r="I86" s="256"/>
      <c r="J86" s="260"/>
      <c r="K86" s="260"/>
      <c r="L86" s="260"/>
      <c r="M86" s="260"/>
      <c r="N86" s="260"/>
      <c r="O86" s="260"/>
      <c r="P86" s="260"/>
      <c r="Q86" s="326">
        <f t="shared" si="7"/>
        <v>25</v>
      </c>
      <c r="R86" s="265"/>
      <c r="S86" s="265"/>
    </row>
    <row r="87" spans="1:19" ht="47.25">
      <c r="A87" s="242" t="s">
        <v>407</v>
      </c>
      <c r="B87" s="266" t="s">
        <v>224</v>
      </c>
      <c r="C87" s="300">
        <v>-3.31558</v>
      </c>
      <c r="D87" s="260"/>
      <c r="E87" s="256"/>
      <c r="F87" s="256"/>
      <c r="G87" s="256"/>
      <c r="H87" s="256"/>
      <c r="I87" s="256"/>
      <c r="J87" s="260"/>
      <c r="K87" s="260"/>
      <c r="L87" s="260"/>
      <c r="M87" s="260"/>
      <c r="N87" s="260"/>
      <c r="O87" s="260"/>
      <c r="P87" s="260"/>
      <c r="Q87" s="326">
        <f t="shared" si="7"/>
        <v>-3.31558</v>
      </c>
      <c r="R87" s="265"/>
      <c r="S87" s="265"/>
    </row>
    <row r="88" spans="1:19" ht="15.75">
      <c r="A88" s="242"/>
      <c r="B88" s="267" t="s">
        <v>171</v>
      </c>
      <c r="C88" s="300">
        <v>-3.31558</v>
      </c>
      <c r="D88" s="260"/>
      <c r="E88" s="256"/>
      <c r="F88" s="256"/>
      <c r="G88" s="256"/>
      <c r="H88" s="256"/>
      <c r="I88" s="256"/>
      <c r="J88" s="260"/>
      <c r="K88" s="260"/>
      <c r="L88" s="260"/>
      <c r="M88" s="260"/>
      <c r="N88" s="260"/>
      <c r="O88" s="260"/>
      <c r="P88" s="260"/>
      <c r="Q88" s="326">
        <f t="shared" si="7"/>
        <v>-3.31558</v>
      </c>
      <c r="R88" s="265"/>
      <c r="S88" s="265"/>
    </row>
    <row r="89" spans="1:19" ht="110.25">
      <c r="A89" s="242" t="s">
        <v>445</v>
      </c>
      <c r="B89" s="243" t="s">
        <v>296</v>
      </c>
      <c r="C89" s="300">
        <v>9.467</v>
      </c>
      <c r="D89" s="260"/>
      <c r="E89" s="256"/>
      <c r="F89" s="256"/>
      <c r="G89" s="256"/>
      <c r="H89" s="256"/>
      <c r="I89" s="256"/>
      <c r="J89" s="260"/>
      <c r="K89" s="260"/>
      <c r="L89" s="260"/>
      <c r="M89" s="260"/>
      <c r="N89" s="260"/>
      <c r="O89" s="260"/>
      <c r="P89" s="260"/>
      <c r="Q89" s="326">
        <f t="shared" si="7"/>
        <v>9.467</v>
      </c>
      <c r="R89" s="265"/>
      <c r="S89" s="265"/>
    </row>
    <row r="90" spans="1:19" ht="15.75">
      <c r="A90" s="242"/>
      <c r="B90" s="267" t="s">
        <v>171</v>
      </c>
      <c r="C90" s="300">
        <v>9.467</v>
      </c>
      <c r="D90" s="260"/>
      <c r="E90" s="256"/>
      <c r="F90" s="256"/>
      <c r="G90" s="256"/>
      <c r="H90" s="256"/>
      <c r="I90" s="256"/>
      <c r="J90" s="260"/>
      <c r="K90" s="260"/>
      <c r="L90" s="260"/>
      <c r="M90" s="260"/>
      <c r="N90" s="260"/>
      <c r="O90" s="260"/>
      <c r="P90" s="260"/>
      <c r="Q90" s="326">
        <f t="shared" si="7"/>
        <v>9.467</v>
      </c>
      <c r="R90" s="265"/>
      <c r="S90" s="265"/>
    </row>
    <row r="91" spans="1:19" ht="110.25">
      <c r="A91" s="242" t="s">
        <v>446</v>
      </c>
      <c r="B91" s="269" t="s">
        <v>297</v>
      </c>
      <c r="C91" s="300">
        <v>-17.59149</v>
      </c>
      <c r="D91" s="260"/>
      <c r="E91" s="256"/>
      <c r="F91" s="256"/>
      <c r="G91" s="256"/>
      <c r="H91" s="256"/>
      <c r="I91" s="256"/>
      <c r="J91" s="260"/>
      <c r="K91" s="260"/>
      <c r="L91" s="260"/>
      <c r="M91" s="260"/>
      <c r="N91" s="260"/>
      <c r="O91" s="260"/>
      <c r="P91" s="260"/>
      <c r="Q91" s="326">
        <f t="shared" si="7"/>
        <v>-17.59149</v>
      </c>
      <c r="R91" s="265"/>
      <c r="S91" s="265"/>
    </row>
    <row r="92" spans="1:19" ht="15.75">
      <c r="A92" s="242"/>
      <c r="B92" s="267" t="s">
        <v>171</v>
      </c>
      <c r="C92" s="300">
        <v>-17.59149</v>
      </c>
      <c r="D92" s="260"/>
      <c r="E92" s="256"/>
      <c r="F92" s="256"/>
      <c r="G92" s="256"/>
      <c r="H92" s="256"/>
      <c r="I92" s="256"/>
      <c r="J92" s="260"/>
      <c r="K92" s="260"/>
      <c r="L92" s="260"/>
      <c r="M92" s="260"/>
      <c r="N92" s="260"/>
      <c r="O92" s="260"/>
      <c r="P92" s="260"/>
      <c r="Q92" s="326">
        <f t="shared" si="7"/>
        <v>-17.59149</v>
      </c>
      <c r="R92" s="265"/>
      <c r="S92" s="265"/>
    </row>
    <row r="93" spans="1:19" ht="15.75">
      <c r="A93" s="242" t="s">
        <v>278</v>
      </c>
      <c r="B93" s="243" t="s">
        <v>274</v>
      </c>
      <c r="C93" s="300">
        <v>-10.4986</v>
      </c>
      <c r="D93" s="260"/>
      <c r="E93" s="256"/>
      <c r="F93" s="256"/>
      <c r="G93" s="256"/>
      <c r="H93" s="256"/>
      <c r="I93" s="256"/>
      <c r="J93" s="260"/>
      <c r="K93" s="260"/>
      <c r="L93" s="260"/>
      <c r="M93" s="260"/>
      <c r="N93" s="260"/>
      <c r="O93" s="260"/>
      <c r="P93" s="260"/>
      <c r="Q93" s="326">
        <f t="shared" si="7"/>
        <v>-10.4986</v>
      </c>
      <c r="R93" s="265"/>
      <c r="S93" s="265"/>
    </row>
    <row r="94" spans="1:19" ht="15.75">
      <c r="A94" s="242"/>
      <c r="B94" s="267" t="s">
        <v>171</v>
      </c>
      <c r="C94" s="300">
        <v>-10.4986</v>
      </c>
      <c r="D94" s="260"/>
      <c r="E94" s="256"/>
      <c r="F94" s="256"/>
      <c r="G94" s="256"/>
      <c r="H94" s="256"/>
      <c r="I94" s="256"/>
      <c r="J94" s="260"/>
      <c r="K94" s="260"/>
      <c r="L94" s="260"/>
      <c r="M94" s="260"/>
      <c r="N94" s="260"/>
      <c r="O94" s="260"/>
      <c r="P94" s="260"/>
      <c r="Q94" s="326">
        <f t="shared" si="7"/>
        <v>-10.4986</v>
      </c>
      <c r="R94" s="265"/>
      <c r="S94" s="265"/>
    </row>
    <row r="95" spans="1:19" ht="15.75">
      <c r="A95" s="242" t="s">
        <v>394</v>
      </c>
      <c r="B95" s="243" t="s">
        <v>299</v>
      </c>
      <c r="C95" s="300">
        <v>155</v>
      </c>
      <c r="D95" s="260"/>
      <c r="E95" s="256"/>
      <c r="F95" s="256"/>
      <c r="G95" s="256"/>
      <c r="H95" s="256"/>
      <c r="I95" s="256"/>
      <c r="J95" s="260"/>
      <c r="K95" s="260"/>
      <c r="L95" s="260"/>
      <c r="M95" s="260"/>
      <c r="N95" s="260"/>
      <c r="O95" s="260"/>
      <c r="P95" s="260"/>
      <c r="Q95" s="326">
        <f t="shared" si="7"/>
        <v>155</v>
      </c>
      <c r="R95" s="265"/>
      <c r="S95" s="265"/>
    </row>
    <row r="96" spans="1:19" ht="15.75">
      <c r="A96" s="242"/>
      <c r="B96" s="267" t="s">
        <v>171</v>
      </c>
      <c r="C96" s="300">
        <v>155</v>
      </c>
      <c r="D96" s="260"/>
      <c r="E96" s="256"/>
      <c r="F96" s="256"/>
      <c r="G96" s="256"/>
      <c r="H96" s="256"/>
      <c r="I96" s="256"/>
      <c r="J96" s="260"/>
      <c r="K96" s="260"/>
      <c r="L96" s="260"/>
      <c r="M96" s="260"/>
      <c r="N96" s="260"/>
      <c r="O96" s="260"/>
      <c r="P96" s="260"/>
      <c r="Q96" s="326">
        <f t="shared" si="7"/>
        <v>155</v>
      </c>
      <c r="R96" s="265"/>
      <c r="S96" s="265"/>
    </row>
    <row r="97" spans="1:19" ht="15.75">
      <c r="A97" s="242" t="s">
        <v>395</v>
      </c>
      <c r="B97" s="266" t="s">
        <v>275</v>
      </c>
      <c r="C97" s="300">
        <v>568.04</v>
      </c>
      <c r="D97" s="260"/>
      <c r="E97" s="256"/>
      <c r="F97" s="256"/>
      <c r="G97" s="256"/>
      <c r="H97" s="256"/>
      <c r="I97" s="256"/>
      <c r="J97" s="260"/>
      <c r="K97" s="260"/>
      <c r="L97" s="260"/>
      <c r="M97" s="260"/>
      <c r="N97" s="260"/>
      <c r="O97" s="260"/>
      <c r="P97" s="260"/>
      <c r="Q97" s="326">
        <f t="shared" si="7"/>
        <v>568.04</v>
      </c>
      <c r="R97" s="265"/>
      <c r="S97" s="265"/>
    </row>
    <row r="98" spans="1:19" ht="15.75">
      <c r="A98" s="242"/>
      <c r="B98" s="267" t="s">
        <v>171</v>
      </c>
      <c r="C98" s="300">
        <v>568.04</v>
      </c>
      <c r="D98" s="260"/>
      <c r="E98" s="256"/>
      <c r="F98" s="256"/>
      <c r="G98" s="256"/>
      <c r="H98" s="256"/>
      <c r="I98" s="256"/>
      <c r="J98" s="260"/>
      <c r="K98" s="260"/>
      <c r="L98" s="260"/>
      <c r="M98" s="260"/>
      <c r="N98" s="260"/>
      <c r="O98" s="260"/>
      <c r="P98" s="260"/>
      <c r="Q98" s="326">
        <f t="shared" si="7"/>
        <v>568.04</v>
      </c>
      <c r="R98" s="265"/>
      <c r="S98" s="265"/>
    </row>
    <row r="99" spans="1:19" ht="15.75">
      <c r="A99" s="242" t="s">
        <v>396</v>
      </c>
      <c r="B99" s="266" t="s">
        <v>300</v>
      </c>
      <c r="C99" s="300">
        <v>115</v>
      </c>
      <c r="D99" s="260"/>
      <c r="E99" s="256"/>
      <c r="F99" s="256"/>
      <c r="G99" s="256"/>
      <c r="H99" s="256"/>
      <c r="I99" s="256"/>
      <c r="J99" s="260"/>
      <c r="K99" s="260"/>
      <c r="L99" s="260"/>
      <c r="M99" s="260"/>
      <c r="N99" s="260"/>
      <c r="O99" s="260"/>
      <c r="P99" s="260"/>
      <c r="Q99" s="326">
        <f t="shared" si="7"/>
        <v>115</v>
      </c>
      <c r="R99" s="265"/>
      <c r="S99" s="265"/>
    </row>
    <row r="100" spans="1:19" ht="15.75">
      <c r="A100" s="242"/>
      <c r="B100" s="267" t="s">
        <v>171</v>
      </c>
      <c r="C100" s="300">
        <v>115</v>
      </c>
      <c r="D100" s="260"/>
      <c r="E100" s="256"/>
      <c r="F100" s="256"/>
      <c r="G100" s="256"/>
      <c r="H100" s="256"/>
      <c r="I100" s="256"/>
      <c r="J100" s="260"/>
      <c r="K100" s="260"/>
      <c r="L100" s="260"/>
      <c r="M100" s="260"/>
      <c r="N100" s="260"/>
      <c r="O100" s="260"/>
      <c r="P100" s="260"/>
      <c r="Q100" s="326">
        <f t="shared" si="7"/>
        <v>115</v>
      </c>
      <c r="R100" s="265"/>
      <c r="S100" s="265"/>
    </row>
    <row r="101" spans="1:19" ht="15.75">
      <c r="A101" s="242" t="s">
        <v>397</v>
      </c>
      <c r="B101" s="266" t="s">
        <v>414</v>
      </c>
      <c r="C101" s="300">
        <v>138</v>
      </c>
      <c r="D101" s="260"/>
      <c r="E101" s="256"/>
      <c r="F101" s="256"/>
      <c r="G101" s="256"/>
      <c r="H101" s="256"/>
      <c r="I101" s="256"/>
      <c r="J101" s="260"/>
      <c r="K101" s="260"/>
      <c r="L101" s="260"/>
      <c r="M101" s="260"/>
      <c r="N101" s="260"/>
      <c r="O101" s="260"/>
      <c r="P101" s="260"/>
      <c r="Q101" s="326">
        <f t="shared" si="7"/>
        <v>138</v>
      </c>
      <c r="R101" s="265"/>
      <c r="S101" s="265"/>
    </row>
    <row r="102" spans="1:19" ht="15.75">
      <c r="A102" s="242"/>
      <c r="B102" s="267" t="s">
        <v>171</v>
      </c>
      <c r="C102" s="300">
        <v>138</v>
      </c>
      <c r="D102" s="260"/>
      <c r="E102" s="256"/>
      <c r="F102" s="256"/>
      <c r="G102" s="256"/>
      <c r="H102" s="256"/>
      <c r="I102" s="256"/>
      <c r="J102" s="260"/>
      <c r="K102" s="260"/>
      <c r="L102" s="260"/>
      <c r="M102" s="260"/>
      <c r="N102" s="260"/>
      <c r="O102" s="260"/>
      <c r="P102" s="260"/>
      <c r="Q102" s="326">
        <f t="shared" si="7"/>
        <v>138</v>
      </c>
      <c r="R102" s="265"/>
      <c r="S102" s="265"/>
    </row>
    <row r="103" spans="1:19" ht="15.75">
      <c r="A103" s="242" t="s">
        <v>458</v>
      </c>
      <c r="B103" s="266" t="s">
        <v>459</v>
      </c>
      <c r="C103" s="300">
        <v>21</v>
      </c>
      <c r="D103" s="260"/>
      <c r="E103" s="256"/>
      <c r="F103" s="256"/>
      <c r="G103" s="256"/>
      <c r="H103" s="256"/>
      <c r="I103" s="256"/>
      <c r="J103" s="260"/>
      <c r="K103" s="260"/>
      <c r="L103" s="260"/>
      <c r="M103" s="260"/>
      <c r="N103" s="260"/>
      <c r="O103" s="260"/>
      <c r="P103" s="260"/>
      <c r="Q103" s="326">
        <f t="shared" si="7"/>
        <v>21</v>
      </c>
      <c r="R103" s="265"/>
      <c r="S103" s="265"/>
    </row>
    <row r="104" spans="1:19" ht="15.75">
      <c r="A104" s="242"/>
      <c r="B104" s="267" t="s">
        <v>171</v>
      </c>
      <c r="C104" s="300">
        <v>21</v>
      </c>
      <c r="D104" s="260"/>
      <c r="E104" s="256"/>
      <c r="F104" s="256"/>
      <c r="G104" s="256"/>
      <c r="H104" s="256"/>
      <c r="I104" s="256"/>
      <c r="J104" s="260"/>
      <c r="K104" s="260"/>
      <c r="L104" s="260"/>
      <c r="M104" s="260"/>
      <c r="N104" s="260"/>
      <c r="O104" s="260"/>
      <c r="P104" s="260"/>
      <c r="Q104" s="326">
        <f t="shared" si="7"/>
        <v>21</v>
      </c>
      <c r="R104" s="265"/>
      <c r="S104" s="265"/>
    </row>
    <row r="105" spans="1:19" ht="15.75">
      <c r="A105" s="242" t="s">
        <v>411</v>
      </c>
      <c r="B105" s="266" t="s">
        <v>415</v>
      </c>
      <c r="C105" s="300">
        <v>633</v>
      </c>
      <c r="D105" s="260"/>
      <c r="E105" s="256"/>
      <c r="F105" s="256"/>
      <c r="G105" s="256"/>
      <c r="H105" s="256"/>
      <c r="I105" s="256"/>
      <c r="J105" s="260"/>
      <c r="K105" s="260"/>
      <c r="L105" s="260"/>
      <c r="M105" s="260"/>
      <c r="N105" s="260"/>
      <c r="O105" s="260"/>
      <c r="P105" s="260"/>
      <c r="Q105" s="326">
        <f t="shared" si="7"/>
        <v>633</v>
      </c>
      <c r="R105" s="265"/>
      <c r="S105" s="265"/>
    </row>
    <row r="106" spans="1:19" ht="15.75">
      <c r="A106" s="242"/>
      <c r="B106" s="267" t="s">
        <v>171</v>
      </c>
      <c r="C106" s="300">
        <v>633</v>
      </c>
      <c r="D106" s="260"/>
      <c r="E106" s="256"/>
      <c r="F106" s="256"/>
      <c r="G106" s="256"/>
      <c r="H106" s="256"/>
      <c r="I106" s="256"/>
      <c r="J106" s="260"/>
      <c r="K106" s="260"/>
      <c r="L106" s="260"/>
      <c r="M106" s="260"/>
      <c r="N106" s="260"/>
      <c r="O106" s="260"/>
      <c r="P106" s="260"/>
      <c r="Q106" s="326">
        <f t="shared" si="7"/>
        <v>633</v>
      </c>
      <c r="R106" s="265"/>
      <c r="S106" s="265"/>
    </row>
    <row r="107" spans="1:19" ht="31.5">
      <c r="A107" s="242" t="s">
        <v>359</v>
      </c>
      <c r="B107" s="266" t="s">
        <v>303</v>
      </c>
      <c r="C107" s="300">
        <v>-151.64</v>
      </c>
      <c r="D107" s="260"/>
      <c r="E107" s="256"/>
      <c r="F107" s="256"/>
      <c r="G107" s="256"/>
      <c r="H107" s="256"/>
      <c r="I107" s="256"/>
      <c r="J107" s="260"/>
      <c r="K107" s="260"/>
      <c r="L107" s="260"/>
      <c r="M107" s="260"/>
      <c r="N107" s="260"/>
      <c r="O107" s="260"/>
      <c r="P107" s="260"/>
      <c r="Q107" s="326">
        <f t="shared" si="7"/>
        <v>-151.64</v>
      </c>
      <c r="R107" s="265"/>
      <c r="S107" s="265"/>
    </row>
    <row r="108" spans="1:19" ht="15.75">
      <c r="A108" s="242"/>
      <c r="B108" s="267" t="s">
        <v>171</v>
      </c>
      <c r="C108" s="300">
        <v>-151.64</v>
      </c>
      <c r="D108" s="260"/>
      <c r="E108" s="256"/>
      <c r="F108" s="256"/>
      <c r="G108" s="256"/>
      <c r="H108" s="256"/>
      <c r="I108" s="256"/>
      <c r="J108" s="260"/>
      <c r="K108" s="260"/>
      <c r="L108" s="260"/>
      <c r="M108" s="260"/>
      <c r="N108" s="260"/>
      <c r="O108" s="260"/>
      <c r="P108" s="260"/>
      <c r="Q108" s="326">
        <f t="shared" si="7"/>
        <v>-151.64</v>
      </c>
      <c r="R108" s="265"/>
      <c r="S108" s="265"/>
    </row>
    <row r="109" spans="1:19" ht="15.75" hidden="1">
      <c r="A109" s="242"/>
      <c r="B109" s="267"/>
      <c r="C109" s="300"/>
      <c r="D109" s="260"/>
      <c r="E109" s="256"/>
      <c r="F109" s="256"/>
      <c r="G109" s="256"/>
      <c r="H109" s="256"/>
      <c r="I109" s="256"/>
      <c r="J109" s="260"/>
      <c r="K109" s="260"/>
      <c r="L109" s="260"/>
      <c r="M109" s="260"/>
      <c r="N109" s="260"/>
      <c r="O109" s="260"/>
      <c r="P109" s="260"/>
      <c r="Q109" s="326">
        <f t="shared" si="7"/>
        <v>0</v>
      </c>
      <c r="R109" s="265"/>
      <c r="S109" s="265"/>
    </row>
    <row r="110" spans="1:19" ht="15.75" hidden="1">
      <c r="A110" s="242"/>
      <c r="B110" s="267"/>
      <c r="C110" s="300"/>
      <c r="D110" s="260"/>
      <c r="E110" s="256"/>
      <c r="F110" s="256"/>
      <c r="G110" s="256"/>
      <c r="H110" s="256"/>
      <c r="I110" s="256"/>
      <c r="J110" s="260"/>
      <c r="K110" s="260"/>
      <c r="L110" s="260"/>
      <c r="M110" s="260"/>
      <c r="N110" s="260"/>
      <c r="O110" s="260"/>
      <c r="P110" s="260"/>
      <c r="Q110" s="326">
        <f t="shared" si="7"/>
        <v>0</v>
      </c>
      <c r="R110" s="265"/>
      <c r="S110" s="265"/>
    </row>
    <row r="111" spans="1:19" ht="15.75" hidden="1">
      <c r="A111" s="242"/>
      <c r="B111" s="267"/>
      <c r="C111" s="300"/>
      <c r="D111" s="260"/>
      <c r="E111" s="256"/>
      <c r="F111" s="256"/>
      <c r="G111" s="256"/>
      <c r="H111" s="256"/>
      <c r="I111" s="256"/>
      <c r="J111" s="260"/>
      <c r="K111" s="260"/>
      <c r="L111" s="260"/>
      <c r="M111" s="260"/>
      <c r="N111" s="260"/>
      <c r="O111" s="260"/>
      <c r="P111" s="260"/>
      <c r="Q111" s="326">
        <f t="shared" si="7"/>
        <v>0</v>
      </c>
      <c r="R111" s="265"/>
      <c r="S111" s="265"/>
    </row>
    <row r="112" spans="1:19" ht="15.75" hidden="1">
      <c r="A112" s="242"/>
      <c r="B112" s="267"/>
      <c r="C112" s="300"/>
      <c r="D112" s="260"/>
      <c r="E112" s="256"/>
      <c r="F112" s="256"/>
      <c r="G112" s="256"/>
      <c r="H112" s="256"/>
      <c r="I112" s="256"/>
      <c r="J112" s="260"/>
      <c r="K112" s="260"/>
      <c r="L112" s="260"/>
      <c r="M112" s="260"/>
      <c r="N112" s="260"/>
      <c r="O112" s="260"/>
      <c r="P112" s="260"/>
      <c r="Q112" s="326">
        <f t="shared" si="7"/>
        <v>0</v>
      </c>
      <c r="R112" s="265"/>
      <c r="S112" s="265"/>
    </row>
    <row r="113" spans="1:19" ht="15.75" hidden="1">
      <c r="A113" s="242"/>
      <c r="B113" s="267"/>
      <c r="C113" s="300"/>
      <c r="D113" s="260"/>
      <c r="E113" s="256"/>
      <c r="F113" s="256"/>
      <c r="G113" s="256"/>
      <c r="H113" s="256"/>
      <c r="I113" s="256"/>
      <c r="J113" s="260"/>
      <c r="K113" s="260"/>
      <c r="L113" s="260"/>
      <c r="M113" s="260"/>
      <c r="N113" s="260"/>
      <c r="O113" s="260"/>
      <c r="P113" s="260"/>
      <c r="Q113" s="326">
        <f t="shared" si="7"/>
        <v>0</v>
      </c>
      <c r="R113" s="265"/>
      <c r="S113" s="265"/>
    </row>
    <row r="114" spans="1:19" ht="15.75" hidden="1">
      <c r="A114" s="242"/>
      <c r="B114" s="267"/>
      <c r="C114" s="300"/>
      <c r="D114" s="260"/>
      <c r="E114" s="256"/>
      <c r="F114" s="256"/>
      <c r="G114" s="256"/>
      <c r="H114" s="256"/>
      <c r="I114" s="256"/>
      <c r="J114" s="260"/>
      <c r="K114" s="260"/>
      <c r="L114" s="260"/>
      <c r="M114" s="260"/>
      <c r="N114" s="260"/>
      <c r="O114" s="260"/>
      <c r="P114" s="260"/>
      <c r="Q114" s="326">
        <f t="shared" si="7"/>
        <v>0</v>
      </c>
      <c r="R114" s="265"/>
      <c r="S114" s="265"/>
    </row>
    <row r="115" spans="1:19" ht="15.75" hidden="1">
      <c r="A115" s="242"/>
      <c r="B115" s="267"/>
      <c r="C115" s="300"/>
      <c r="D115" s="260"/>
      <c r="E115" s="256"/>
      <c r="F115" s="256"/>
      <c r="G115" s="256"/>
      <c r="H115" s="256"/>
      <c r="I115" s="256"/>
      <c r="J115" s="260"/>
      <c r="K115" s="260"/>
      <c r="L115" s="260"/>
      <c r="M115" s="260"/>
      <c r="N115" s="260"/>
      <c r="O115" s="260"/>
      <c r="P115" s="260"/>
      <c r="Q115" s="326">
        <f t="shared" si="7"/>
        <v>0</v>
      </c>
      <c r="R115" s="265"/>
      <c r="S115" s="265"/>
    </row>
    <row r="116" spans="1:19" ht="15.75" hidden="1">
      <c r="A116" s="242"/>
      <c r="B116" s="267"/>
      <c r="C116" s="300"/>
      <c r="D116" s="260"/>
      <c r="E116" s="256"/>
      <c r="F116" s="256"/>
      <c r="G116" s="256"/>
      <c r="H116" s="256"/>
      <c r="I116" s="256"/>
      <c r="J116" s="260"/>
      <c r="K116" s="260"/>
      <c r="L116" s="260"/>
      <c r="M116" s="260"/>
      <c r="N116" s="260"/>
      <c r="O116" s="260"/>
      <c r="P116" s="260"/>
      <c r="Q116" s="326">
        <f t="shared" si="7"/>
        <v>0</v>
      </c>
      <c r="R116" s="265"/>
      <c r="S116" s="265"/>
    </row>
    <row r="117" spans="1:19" ht="31.5">
      <c r="A117" s="270" t="s">
        <v>304</v>
      </c>
      <c r="B117" s="266" t="s">
        <v>305</v>
      </c>
      <c r="C117" s="300">
        <v>57.2839</v>
      </c>
      <c r="D117" s="260"/>
      <c r="E117" s="260"/>
      <c r="F117" s="260"/>
      <c r="G117" s="260"/>
      <c r="H117" s="260"/>
      <c r="I117" s="260"/>
      <c r="J117" s="260"/>
      <c r="K117" s="260"/>
      <c r="L117" s="260"/>
      <c r="M117" s="260"/>
      <c r="N117" s="260"/>
      <c r="O117" s="260"/>
      <c r="P117" s="260"/>
      <c r="Q117" s="326">
        <f t="shared" si="7"/>
        <v>57.2839</v>
      </c>
      <c r="R117" s="265"/>
      <c r="S117" s="265"/>
    </row>
    <row r="118" spans="1:19" ht="15.75">
      <c r="A118" s="242"/>
      <c r="B118" s="267" t="s">
        <v>171</v>
      </c>
      <c r="C118" s="300">
        <v>57.2839</v>
      </c>
      <c r="D118" s="260"/>
      <c r="E118" s="260"/>
      <c r="F118" s="260"/>
      <c r="G118" s="260"/>
      <c r="H118" s="260"/>
      <c r="I118" s="260"/>
      <c r="J118" s="260"/>
      <c r="K118" s="260"/>
      <c r="L118" s="260"/>
      <c r="M118" s="260"/>
      <c r="N118" s="260"/>
      <c r="O118" s="260"/>
      <c r="P118" s="260"/>
      <c r="Q118" s="326">
        <f t="shared" si="7"/>
        <v>57.2839</v>
      </c>
      <c r="R118" s="265"/>
      <c r="S118" s="265"/>
    </row>
    <row r="119" spans="1:17" ht="126" hidden="1">
      <c r="A119" s="242" t="s">
        <v>276</v>
      </c>
      <c r="B119" s="243" t="s">
        <v>244</v>
      </c>
      <c r="C119" s="260"/>
      <c r="D119" s="260"/>
      <c r="E119" s="256"/>
      <c r="F119" s="256"/>
      <c r="G119" s="256"/>
      <c r="H119" s="256"/>
      <c r="I119" s="256"/>
      <c r="J119" s="260"/>
      <c r="K119" s="260"/>
      <c r="L119" s="260"/>
      <c r="M119" s="260"/>
      <c r="N119" s="260"/>
      <c r="O119" s="260"/>
      <c r="P119" s="260"/>
      <c r="Q119" s="326">
        <f t="shared" si="7"/>
        <v>0</v>
      </c>
    </row>
    <row r="120" spans="1:17" ht="15.75" hidden="1">
      <c r="A120" s="242"/>
      <c r="B120" s="267"/>
      <c r="C120" s="260"/>
      <c r="D120" s="260"/>
      <c r="E120" s="256"/>
      <c r="F120" s="256"/>
      <c r="G120" s="256"/>
      <c r="H120" s="256"/>
      <c r="I120" s="256"/>
      <c r="J120" s="260"/>
      <c r="K120" s="260"/>
      <c r="L120" s="260"/>
      <c r="M120" s="260"/>
      <c r="N120" s="260"/>
      <c r="O120" s="260"/>
      <c r="P120" s="260"/>
      <c r="Q120" s="326">
        <f t="shared" si="7"/>
        <v>0</v>
      </c>
    </row>
    <row r="121" spans="1:17" ht="398.25" customHeight="1" hidden="1">
      <c r="A121" s="242" t="s">
        <v>404</v>
      </c>
      <c r="B121" s="271" t="s">
        <v>209</v>
      </c>
      <c r="C121" s="260"/>
      <c r="D121" s="260"/>
      <c r="E121" s="256"/>
      <c r="F121" s="256"/>
      <c r="G121" s="256"/>
      <c r="H121" s="256"/>
      <c r="I121" s="256"/>
      <c r="J121" s="260"/>
      <c r="K121" s="260"/>
      <c r="L121" s="260"/>
      <c r="M121" s="260"/>
      <c r="N121" s="260"/>
      <c r="O121" s="260"/>
      <c r="P121" s="260"/>
      <c r="Q121" s="326">
        <f t="shared" si="7"/>
        <v>0</v>
      </c>
    </row>
    <row r="122" spans="1:17" ht="15.75" hidden="1">
      <c r="A122" s="242"/>
      <c r="B122" s="267" t="s">
        <v>171</v>
      </c>
      <c r="C122" s="256"/>
      <c r="D122" s="256"/>
      <c r="E122" s="260"/>
      <c r="F122" s="260"/>
      <c r="G122" s="260"/>
      <c r="H122" s="260"/>
      <c r="I122" s="260"/>
      <c r="J122" s="260"/>
      <c r="K122" s="260"/>
      <c r="L122" s="260"/>
      <c r="M122" s="260"/>
      <c r="N122" s="260"/>
      <c r="O122" s="260"/>
      <c r="P122" s="260"/>
      <c r="Q122" s="326">
        <f t="shared" si="7"/>
        <v>0</v>
      </c>
    </row>
    <row r="123" spans="1:17" ht="253.5" customHeight="1" hidden="1">
      <c r="A123" s="242" t="s">
        <v>405</v>
      </c>
      <c r="B123" s="266" t="s">
        <v>215</v>
      </c>
      <c r="C123" s="260"/>
      <c r="D123" s="260"/>
      <c r="E123" s="260"/>
      <c r="F123" s="260"/>
      <c r="G123" s="260"/>
      <c r="H123" s="260"/>
      <c r="I123" s="260"/>
      <c r="J123" s="260"/>
      <c r="K123" s="260"/>
      <c r="L123" s="260"/>
      <c r="M123" s="260"/>
      <c r="N123" s="260"/>
      <c r="O123" s="260"/>
      <c r="P123" s="260"/>
      <c r="Q123" s="326">
        <f t="shared" si="7"/>
        <v>0</v>
      </c>
    </row>
    <row r="124" spans="1:17" ht="15.75" hidden="1">
      <c r="A124" s="242"/>
      <c r="B124" s="267" t="s">
        <v>171</v>
      </c>
      <c r="C124" s="260"/>
      <c r="D124" s="260"/>
      <c r="E124" s="260"/>
      <c r="F124" s="260"/>
      <c r="G124" s="260"/>
      <c r="H124" s="256"/>
      <c r="I124" s="256"/>
      <c r="J124" s="260"/>
      <c r="K124" s="260"/>
      <c r="L124" s="260"/>
      <c r="M124" s="260"/>
      <c r="N124" s="260"/>
      <c r="O124" s="260"/>
      <c r="P124" s="260"/>
      <c r="Q124" s="326">
        <f t="shared" si="7"/>
        <v>0</v>
      </c>
    </row>
    <row r="125" spans="1:17" ht="53.25" customHeight="1" hidden="1">
      <c r="A125" s="242" t="s">
        <v>406</v>
      </c>
      <c r="B125" s="266" t="s">
        <v>245</v>
      </c>
      <c r="C125" s="260"/>
      <c r="D125" s="260"/>
      <c r="E125" s="260"/>
      <c r="F125" s="260"/>
      <c r="G125" s="260"/>
      <c r="H125" s="256"/>
      <c r="I125" s="256"/>
      <c r="J125" s="260"/>
      <c r="K125" s="260"/>
      <c r="L125" s="260"/>
      <c r="M125" s="260"/>
      <c r="N125" s="260"/>
      <c r="O125" s="260"/>
      <c r="P125" s="260"/>
      <c r="Q125" s="326">
        <f t="shared" si="7"/>
        <v>0</v>
      </c>
    </row>
    <row r="126" spans="1:17" ht="15.75" hidden="1">
      <c r="A126" s="242"/>
      <c r="B126" s="267" t="s">
        <v>171</v>
      </c>
      <c r="C126" s="260"/>
      <c r="D126" s="260"/>
      <c r="E126" s="260"/>
      <c r="F126" s="260"/>
      <c r="G126" s="260"/>
      <c r="H126" s="272"/>
      <c r="I126" s="260"/>
      <c r="J126" s="260"/>
      <c r="K126" s="260"/>
      <c r="L126" s="260"/>
      <c r="M126" s="260"/>
      <c r="N126" s="260"/>
      <c r="O126" s="260"/>
      <c r="P126" s="260"/>
      <c r="Q126" s="326">
        <f t="shared" si="7"/>
        <v>0</v>
      </c>
    </row>
    <row r="127" spans="1:17" ht="57" customHeight="1" hidden="1">
      <c r="A127" s="242" t="s">
        <v>407</v>
      </c>
      <c r="B127" s="266" t="s">
        <v>224</v>
      </c>
      <c r="C127" s="260"/>
      <c r="D127" s="260"/>
      <c r="E127" s="260"/>
      <c r="F127" s="260"/>
      <c r="G127" s="260"/>
      <c r="H127" s="272"/>
      <c r="I127" s="260"/>
      <c r="J127" s="260"/>
      <c r="K127" s="260"/>
      <c r="L127" s="260"/>
      <c r="M127" s="260"/>
      <c r="N127" s="260"/>
      <c r="O127" s="260"/>
      <c r="P127" s="260"/>
      <c r="Q127" s="326">
        <f t="shared" si="7"/>
        <v>0</v>
      </c>
    </row>
    <row r="128" spans="1:17" ht="15.75" hidden="1">
      <c r="A128" s="242"/>
      <c r="B128" s="267" t="s">
        <v>171</v>
      </c>
      <c r="C128" s="260"/>
      <c r="D128" s="256"/>
      <c r="E128" s="260"/>
      <c r="F128" s="260"/>
      <c r="G128" s="260"/>
      <c r="H128" s="260"/>
      <c r="I128" s="260"/>
      <c r="J128" s="260"/>
      <c r="K128" s="260"/>
      <c r="L128" s="260"/>
      <c r="M128" s="260"/>
      <c r="N128" s="260"/>
      <c r="O128" s="260"/>
      <c r="P128" s="260"/>
      <c r="Q128" s="326">
        <f t="shared" si="7"/>
        <v>0</v>
      </c>
    </row>
    <row r="129" spans="1:17" ht="54" customHeight="1" hidden="1">
      <c r="A129" s="242" t="s">
        <v>409</v>
      </c>
      <c r="B129" s="243" t="s">
        <v>272</v>
      </c>
      <c r="C129" s="256"/>
      <c r="D129" s="256"/>
      <c r="E129" s="260"/>
      <c r="F129" s="260"/>
      <c r="G129" s="260"/>
      <c r="H129" s="260"/>
      <c r="I129" s="260"/>
      <c r="J129" s="260"/>
      <c r="K129" s="260"/>
      <c r="L129" s="260"/>
      <c r="M129" s="260"/>
      <c r="N129" s="260"/>
      <c r="O129" s="260"/>
      <c r="P129" s="260"/>
      <c r="Q129" s="326">
        <f t="shared" si="7"/>
        <v>0</v>
      </c>
    </row>
    <row r="130" spans="1:17" ht="15.75" hidden="1">
      <c r="A130" s="242"/>
      <c r="B130" s="267" t="s">
        <v>171</v>
      </c>
      <c r="C130" s="256"/>
      <c r="D130" s="260"/>
      <c r="E130" s="260"/>
      <c r="F130" s="260"/>
      <c r="G130" s="260"/>
      <c r="H130" s="256"/>
      <c r="I130" s="256"/>
      <c r="J130" s="260"/>
      <c r="K130" s="260"/>
      <c r="L130" s="260"/>
      <c r="M130" s="260"/>
      <c r="N130" s="260"/>
      <c r="O130" s="260"/>
      <c r="P130" s="260"/>
      <c r="Q130" s="326">
        <f t="shared" si="7"/>
        <v>0</v>
      </c>
    </row>
    <row r="131" spans="1:17" ht="110.25" hidden="1">
      <c r="A131" s="270" t="s">
        <v>445</v>
      </c>
      <c r="B131" s="243" t="s">
        <v>296</v>
      </c>
      <c r="C131" s="260"/>
      <c r="D131" s="260"/>
      <c r="E131" s="260"/>
      <c r="F131" s="260"/>
      <c r="G131" s="260"/>
      <c r="H131" s="260"/>
      <c r="I131" s="260"/>
      <c r="J131" s="260"/>
      <c r="K131" s="260"/>
      <c r="L131" s="260"/>
      <c r="M131" s="260"/>
      <c r="N131" s="260"/>
      <c r="O131" s="260"/>
      <c r="P131" s="260"/>
      <c r="Q131" s="326">
        <f t="shared" si="7"/>
        <v>0</v>
      </c>
    </row>
    <row r="132" spans="1:17" ht="15.75" hidden="1">
      <c r="A132" s="242"/>
      <c r="B132" s="267" t="s">
        <v>171</v>
      </c>
      <c r="C132" s="260"/>
      <c r="D132" s="256"/>
      <c r="E132" s="260"/>
      <c r="F132" s="260"/>
      <c r="G132" s="260"/>
      <c r="H132" s="260"/>
      <c r="I132" s="260"/>
      <c r="J132" s="260"/>
      <c r="K132" s="260"/>
      <c r="L132" s="260"/>
      <c r="M132" s="260"/>
      <c r="N132" s="260"/>
      <c r="O132" s="260"/>
      <c r="P132" s="260"/>
      <c r="Q132" s="326">
        <f t="shared" si="7"/>
        <v>0</v>
      </c>
    </row>
    <row r="133" spans="1:17" ht="110.25" hidden="1">
      <c r="A133" s="270" t="s">
        <v>446</v>
      </c>
      <c r="B133" s="269" t="s">
        <v>297</v>
      </c>
      <c r="C133" s="260"/>
      <c r="D133" s="256"/>
      <c r="E133" s="260"/>
      <c r="F133" s="260"/>
      <c r="G133" s="260"/>
      <c r="H133" s="260"/>
      <c r="I133" s="260"/>
      <c r="J133" s="260"/>
      <c r="K133" s="260"/>
      <c r="L133" s="260"/>
      <c r="M133" s="260"/>
      <c r="N133" s="260"/>
      <c r="O133" s="260"/>
      <c r="P133" s="260"/>
      <c r="Q133" s="326">
        <f t="shared" si="7"/>
        <v>0</v>
      </c>
    </row>
    <row r="134" spans="1:17" ht="15.75" hidden="1">
      <c r="A134" s="242"/>
      <c r="B134" s="267" t="s">
        <v>171</v>
      </c>
      <c r="C134" s="260"/>
      <c r="D134" s="256"/>
      <c r="E134" s="260"/>
      <c r="F134" s="260"/>
      <c r="G134" s="260"/>
      <c r="H134" s="260"/>
      <c r="I134" s="260"/>
      <c r="J134" s="260"/>
      <c r="K134" s="260"/>
      <c r="L134" s="260"/>
      <c r="M134" s="260"/>
      <c r="N134" s="260"/>
      <c r="O134" s="260"/>
      <c r="P134" s="260"/>
      <c r="Q134" s="326">
        <f t="shared" si="7"/>
        <v>0</v>
      </c>
    </row>
    <row r="135" spans="1:17" ht="15.75" hidden="1">
      <c r="A135" s="242" t="s">
        <v>70</v>
      </c>
      <c r="B135" s="243" t="s">
        <v>71</v>
      </c>
      <c r="C135" s="256"/>
      <c r="D135" s="256"/>
      <c r="E135" s="264"/>
      <c r="F135" s="264"/>
      <c r="G135" s="264"/>
      <c r="H135" s="264"/>
      <c r="I135" s="264"/>
      <c r="J135" s="264"/>
      <c r="K135" s="264"/>
      <c r="L135" s="264"/>
      <c r="M135" s="264"/>
      <c r="N135" s="264"/>
      <c r="O135" s="264"/>
      <c r="P135" s="264"/>
      <c r="Q135" s="326">
        <f t="shared" si="7"/>
        <v>0</v>
      </c>
    </row>
    <row r="136" spans="1:17" ht="15.75" hidden="1">
      <c r="A136" s="242"/>
      <c r="B136" s="267" t="s">
        <v>171</v>
      </c>
      <c r="C136" s="256"/>
      <c r="D136" s="256"/>
      <c r="E136" s="260"/>
      <c r="F136" s="260"/>
      <c r="G136" s="260"/>
      <c r="H136" s="260"/>
      <c r="I136" s="260"/>
      <c r="J136" s="260"/>
      <c r="K136" s="260"/>
      <c r="L136" s="260"/>
      <c r="M136" s="260"/>
      <c r="N136" s="260"/>
      <c r="O136" s="260"/>
      <c r="P136" s="260"/>
      <c r="Q136" s="326">
        <f t="shared" si="7"/>
        <v>0</v>
      </c>
    </row>
    <row r="137" spans="1:17" ht="15.75" hidden="1">
      <c r="A137" s="242" t="s">
        <v>277</v>
      </c>
      <c r="B137" s="243" t="s">
        <v>273</v>
      </c>
      <c r="C137" s="256"/>
      <c r="D137" s="256"/>
      <c r="E137" s="260"/>
      <c r="F137" s="260"/>
      <c r="G137" s="260"/>
      <c r="H137" s="260"/>
      <c r="I137" s="260"/>
      <c r="J137" s="260"/>
      <c r="K137" s="260"/>
      <c r="L137" s="260"/>
      <c r="M137" s="260"/>
      <c r="N137" s="260"/>
      <c r="O137" s="260"/>
      <c r="P137" s="260"/>
      <c r="Q137" s="326">
        <f t="shared" si="7"/>
        <v>0</v>
      </c>
    </row>
    <row r="138" spans="1:17" ht="15.75" hidden="1">
      <c r="A138" s="242"/>
      <c r="B138" s="267" t="s">
        <v>171</v>
      </c>
      <c r="C138" s="256"/>
      <c r="D138" s="260"/>
      <c r="E138" s="260"/>
      <c r="F138" s="260"/>
      <c r="G138" s="260"/>
      <c r="H138" s="260"/>
      <c r="I138" s="260"/>
      <c r="J138" s="260"/>
      <c r="K138" s="260"/>
      <c r="L138" s="260"/>
      <c r="M138" s="260"/>
      <c r="N138" s="260"/>
      <c r="O138" s="260"/>
      <c r="P138" s="260"/>
      <c r="Q138" s="326">
        <f t="shared" si="7"/>
        <v>0</v>
      </c>
    </row>
    <row r="139" spans="1:17" ht="15.75" hidden="1">
      <c r="A139" s="242" t="s">
        <v>278</v>
      </c>
      <c r="B139" s="243" t="s">
        <v>274</v>
      </c>
      <c r="C139" s="256"/>
      <c r="D139" s="256"/>
      <c r="E139" s="260"/>
      <c r="F139" s="260"/>
      <c r="G139" s="260"/>
      <c r="H139" s="260"/>
      <c r="I139" s="260"/>
      <c r="J139" s="260"/>
      <c r="K139" s="260"/>
      <c r="L139" s="260"/>
      <c r="M139" s="260"/>
      <c r="N139" s="260"/>
      <c r="O139" s="260"/>
      <c r="P139" s="260"/>
      <c r="Q139" s="326">
        <f t="shared" si="7"/>
        <v>0</v>
      </c>
    </row>
    <row r="140" spans="1:17" ht="15.75" hidden="1">
      <c r="A140" s="242"/>
      <c r="B140" s="267" t="s">
        <v>171</v>
      </c>
      <c r="C140" s="256"/>
      <c r="D140" s="256"/>
      <c r="E140" s="260"/>
      <c r="F140" s="260"/>
      <c r="G140" s="260"/>
      <c r="H140" s="260"/>
      <c r="I140" s="260"/>
      <c r="J140" s="260"/>
      <c r="K140" s="260"/>
      <c r="L140" s="260"/>
      <c r="M140" s="260"/>
      <c r="N140" s="260"/>
      <c r="O140" s="260"/>
      <c r="P140" s="260"/>
      <c r="Q140" s="326">
        <f t="shared" si="7"/>
        <v>0</v>
      </c>
    </row>
    <row r="141" spans="1:17" ht="15.75" hidden="1">
      <c r="A141" s="270" t="s">
        <v>457</v>
      </c>
      <c r="B141" s="243" t="s">
        <v>298</v>
      </c>
      <c r="C141" s="260"/>
      <c r="D141" s="260"/>
      <c r="E141" s="260"/>
      <c r="F141" s="260"/>
      <c r="G141" s="260"/>
      <c r="H141" s="260"/>
      <c r="I141" s="260"/>
      <c r="J141" s="260"/>
      <c r="K141" s="260"/>
      <c r="L141" s="260"/>
      <c r="M141" s="260"/>
      <c r="N141" s="260"/>
      <c r="O141" s="260"/>
      <c r="P141" s="260"/>
      <c r="Q141" s="326">
        <f t="shared" si="7"/>
        <v>0</v>
      </c>
    </row>
    <row r="142" spans="1:17" ht="15.75" hidden="1">
      <c r="A142" s="242"/>
      <c r="B142" s="267" t="s">
        <v>171</v>
      </c>
      <c r="C142" s="260"/>
      <c r="D142" s="260"/>
      <c r="E142" s="260"/>
      <c r="F142" s="260"/>
      <c r="G142" s="260"/>
      <c r="H142" s="260"/>
      <c r="I142" s="260"/>
      <c r="J142" s="260"/>
      <c r="K142" s="260"/>
      <c r="L142" s="260"/>
      <c r="M142" s="260"/>
      <c r="N142" s="260"/>
      <c r="O142" s="260"/>
      <c r="P142" s="260"/>
      <c r="Q142" s="326">
        <f t="shared" si="7"/>
        <v>0</v>
      </c>
    </row>
    <row r="143" spans="1:17" ht="15.75" hidden="1">
      <c r="A143" s="270" t="s">
        <v>394</v>
      </c>
      <c r="B143" s="243" t="s">
        <v>299</v>
      </c>
      <c r="C143" s="260"/>
      <c r="D143" s="260"/>
      <c r="E143" s="260"/>
      <c r="F143" s="260"/>
      <c r="G143" s="260"/>
      <c r="H143" s="260"/>
      <c r="I143" s="260"/>
      <c r="J143" s="260"/>
      <c r="K143" s="260"/>
      <c r="L143" s="260"/>
      <c r="M143" s="260"/>
      <c r="N143" s="260"/>
      <c r="O143" s="260"/>
      <c r="P143" s="260"/>
      <c r="Q143" s="326">
        <f t="shared" si="7"/>
        <v>0</v>
      </c>
    </row>
    <row r="144" spans="1:17" ht="15.75" hidden="1">
      <c r="A144" s="242"/>
      <c r="B144" s="267" t="s">
        <v>171</v>
      </c>
      <c r="C144" s="260"/>
      <c r="D144" s="260"/>
      <c r="E144" s="260"/>
      <c r="F144" s="260"/>
      <c r="G144" s="260"/>
      <c r="H144" s="260"/>
      <c r="I144" s="260"/>
      <c r="J144" s="260"/>
      <c r="K144" s="260"/>
      <c r="L144" s="260"/>
      <c r="M144" s="260"/>
      <c r="N144" s="260"/>
      <c r="O144" s="260"/>
      <c r="P144" s="260"/>
      <c r="Q144" s="326">
        <f aca="true" t="shared" si="8" ref="Q144:Q207">SUM(H144+C144)</f>
        <v>0</v>
      </c>
    </row>
    <row r="145" spans="1:17" ht="15.75" hidden="1">
      <c r="A145" s="270" t="s">
        <v>395</v>
      </c>
      <c r="B145" s="266" t="s">
        <v>275</v>
      </c>
      <c r="C145" s="260"/>
      <c r="D145" s="260"/>
      <c r="E145" s="260"/>
      <c r="F145" s="260"/>
      <c r="G145" s="260"/>
      <c r="H145" s="260"/>
      <c r="I145" s="260"/>
      <c r="J145" s="260"/>
      <c r="K145" s="260"/>
      <c r="L145" s="260"/>
      <c r="M145" s="260"/>
      <c r="N145" s="260"/>
      <c r="O145" s="260"/>
      <c r="P145" s="260"/>
      <c r="Q145" s="326">
        <f t="shared" si="8"/>
        <v>0</v>
      </c>
    </row>
    <row r="146" spans="1:17" ht="15.75" hidden="1">
      <c r="A146" s="242"/>
      <c r="B146" s="267" t="s">
        <v>171</v>
      </c>
      <c r="C146" s="260"/>
      <c r="D146" s="260"/>
      <c r="E146" s="260"/>
      <c r="F146" s="260"/>
      <c r="G146" s="260"/>
      <c r="H146" s="260"/>
      <c r="I146" s="260"/>
      <c r="J146" s="260"/>
      <c r="K146" s="260"/>
      <c r="L146" s="260"/>
      <c r="M146" s="260"/>
      <c r="N146" s="260"/>
      <c r="O146" s="260"/>
      <c r="P146" s="260"/>
      <c r="Q146" s="326">
        <f t="shared" si="8"/>
        <v>0</v>
      </c>
    </row>
    <row r="147" spans="1:17" ht="15.75" hidden="1">
      <c r="A147" s="270" t="s">
        <v>396</v>
      </c>
      <c r="B147" s="266" t="s">
        <v>300</v>
      </c>
      <c r="C147" s="260"/>
      <c r="D147" s="260"/>
      <c r="E147" s="256"/>
      <c r="F147" s="260"/>
      <c r="G147" s="260"/>
      <c r="H147" s="260"/>
      <c r="I147" s="260"/>
      <c r="J147" s="260"/>
      <c r="K147" s="260"/>
      <c r="L147" s="260"/>
      <c r="M147" s="260"/>
      <c r="N147" s="260"/>
      <c r="O147" s="260"/>
      <c r="P147" s="260"/>
      <c r="Q147" s="326">
        <f t="shared" si="8"/>
        <v>0</v>
      </c>
    </row>
    <row r="148" spans="1:17" ht="15.75" hidden="1">
      <c r="A148" s="242"/>
      <c r="B148" s="267" t="s">
        <v>171</v>
      </c>
      <c r="C148" s="260"/>
      <c r="D148" s="260"/>
      <c r="E148" s="260"/>
      <c r="F148" s="260"/>
      <c r="G148" s="260"/>
      <c r="H148" s="260"/>
      <c r="I148" s="260"/>
      <c r="J148" s="260"/>
      <c r="K148" s="260"/>
      <c r="L148" s="260"/>
      <c r="M148" s="260"/>
      <c r="N148" s="260"/>
      <c r="O148" s="260"/>
      <c r="P148" s="260"/>
      <c r="Q148" s="326">
        <f t="shared" si="8"/>
        <v>0</v>
      </c>
    </row>
    <row r="149" spans="1:17" ht="15.75" hidden="1">
      <c r="A149" s="270" t="s">
        <v>397</v>
      </c>
      <c r="B149" s="266" t="s">
        <v>414</v>
      </c>
      <c r="C149" s="260"/>
      <c r="D149" s="260"/>
      <c r="E149" s="260"/>
      <c r="F149" s="260"/>
      <c r="G149" s="260"/>
      <c r="H149" s="260"/>
      <c r="I149" s="260"/>
      <c r="J149" s="260"/>
      <c r="K149" s="260"/>
      <c r="L149" s="260"/>
      <c r="M149" s="260"/>
      <c r="N149" s="260"/>
      <c r="O149" s="260"/>
      <c r="P149" s="260"/>
      <c r="Q149" s="326">
        <f t="shared" si="8"/>
        <v>0</v>
      </c>
    </row>
    <row r="150" spans="1:17" ht="15.75" hidden="1">
      <c r="A150" s="242"/>
      <c r="B150" s="267" t="s">
        <v>171</v>
      </c>
      <c r="C150" s="260"/>
      <c r="D150" s="260"/>
      <c r="E150" s="260"/>
      <c r="F150" s="260"/>
      <c r="G150" s="260"/>
      <c r="H150" s="260"/>
      <c r="I150" s="260"/>
      <c r="J150" s="260"/>
      <c r="K150" s="260"/>
      <c r="L150" s="260"/>
      <c r="M150" s="260"/>
      <c r="N150" s="260"/>
      <c r="O150" s="260"/>
      <c r="P150" s="260"/>
      <c r="Q150" s="326">
        <f t="shared" si="8"/>
        <v>0</v>
      </c>
    </row>
    <row r="151" spans="1:17" ht="15.75" hidden="1">
      <c r="A151" s="270" t="s">
        <v>458</v>
      </c>
      <c r="B151" s="266" t="s">
        <v>459</v>
      </c>
      <c r="C151" s="260"/>
      <c r="D151" s="260"/>
      <c r="E151" s="260"/>
      <c r="F151" s="260"/>
      <c r="G151" s="260"/>
      <c r="H151" s="260"/>
      <c r="I151" s="260"/>
      <c r="J151" s="260"/>
      <c r="K151" s="260"/>
      <c r="L151" s="260"/>
      <c r="M151" s="260"/>
      <c r="N151" s="260"/>
      <c r="O151" s="260"/>
      <c r="P151" s="260"/>
      <c r="Q151" s="326">
        <f t="shared" si="8"/>
        <v>0</v>
      </c>
    </row>
    <row r="152" spans="1:17" ht="15.75" hidden="1">
      <c r="A152" s="242"/>
      <c r="B152" s="267" t="s">
        <v>171</v>
      </c>
      <c r="C152" s="260"/>
      <c r="D152" s="260"/>
      <c r="E152" s="260"/>
      <c r="F152" s="260"/>
      <c r="G152" s="260"/>
      <c r="H152" s="260"/>
      <c r="I152" s="260"/>
      <c r="J152" s="260"/>
      <c r="K152" s="260"/>
      <c r="L152" s="260"/>
      <c r="M152" s="260"/>
      <c r="N152" s="260"/>
      <c r="O152" s="260"/>
      <c r="P152" s="260"/>
      <c r="Q152" s="326">
        <f t="shared" si="8"/>
        <v>0</v>
      </c>
    </row>
    <row r="153" spans="1:17" ht="15.75" hidden="1">
      <c r="A153" s="270" t="s">
        <v>301</v>
      </c>
      <c r="B153" s="266" t="s">
        <v>302</v>
      </c>
      <c r="C153" s="260"/>
      <c r="D153" s="260"/>
      <c r="E153" s="260"/>
      <c r="F153" s="260"/>
      <c r="G153" s="260"/>
      <c r="H153" s="260"/>
      <c r="I153" s="260"/>
      <c r="J153" s="260"/>
      <c r="K153" s="260"/>
      <c r="L153" s="260"/>
      <c r="M153" s="260"/>
      <c r="N153" s="260"/>
      <c r="O153" s="260"/>
      <c r="P153" s="260"/>
      <c r="Q153" s="326">
        <f t="shared" si="8"/>
        <v>0</v>
      </c>
    </row>
    <row r="154" spans="1:17" ht="15.75" hidden="1">
      <c r="A154" s="242"/>
      <c r="B154" s="267" t="s">
        <v>171</v>
      </c>
      <c r="C154" s="260"/>
      <c r="D154" s="260"/>
      <c r="E154" s="260"/>
      <c r="F154" s="260"/>
      <c r="G154" s="260"/>
      <c r="H154" s="260"/>
      <c r="I154" s="260"/>
      <c r="J154" s="260"/>
      <c r="K154" s="260"/>
      <c r="L154" s="260"/>
      <c r="M154" s="260"/>
      <c r="N154" s="260"/>
      <c r="O154" s="260"/>
      <c r="P154" s="260"/>
      <c r="Q154" s="326">
        <f t="shared" si="8"/>
        <v>0</v>
      </c>
    </row>
    <row r="155" spans="1:17" ht="15.75" hidden="1">
      <c r="A155" s="270" t="s">
        <v>411</v>
      </c>
      <c r="B155" s="266" t="s">
        <v>415</v>
      </c>
      <c r="C155" s="260"/>
      <c r="D155" s="260"/>
      <c r="E155" s="260"/>
      <c r="F155" s="260"/>
      <c r="G155" s="260"/>
      <c r="H155" s="260"/>
      <c r="I155" s="260"/>
      <c r="J155" s="260"/>
      <c r="K155" s="260"/>
      <c r="L155" s="260"/>
      <c r="M155" s="260"/>
      <c r="N155" s="260"/>
      <c r="O155" s="260"/>
      <c r="P155" s="260"/>
      <c r="Q155" s="326">
        <f t="shared" si="8"/>
        <v>0</v>
      </c>
    </row>
    <row r="156" spans="1:17" ht="15.75" hidden="1">
      <c r="A156" s="242"/>
      <c r="B156" s="267" t="s">
        <v>171</v>
      </c>
      <c r="C156" s="260"/>
      <c r="D156" s="260"/>
      <c r="E156" s="260"/>
      <c r="F156" s="260"/>
      <c r="G156" s="260"/>
      <c r="H156" s="260"/>
      <c r="I156" s="260"/>
      <c r="J156" s="260"/>
      <c r="K156" s="260"/>
      <c r="L156" s="260"/>
      <c r="M156" s="260"/>
      <c r="N156" s="260"/>
      <c r="O156" s="260"/>
      <c r="P156" s="260"/>
      <c r="Q156" s="326">
        <f t="shared" si="8"/>
        <v>0</v>
      </c>
    </row>
    <row r="157" spans="1:17" ht="31.5" hidden="1">
      <c r="A157" s="270" t="s">
        <v>359</v>
      </c>
      <c r="B157" s="266" t="s">
        <v>303</v>
      </c>
      <c r="C157" s="260"/>
      <c r="D157" s="260"/>
      <c r="E157" s="256"/>
      <c r="F157" s="256"/>
      <c r="G157" s="256"/>
      <c r="H157" s="256"/>
      <c r="I157" s="256"/>
      <c r="J157" s="260"/>
      <c r="K157" s="260"/>
      <c r="L157" s="260"/>
      <c r="M157" s="260"/>
      <c r="N157" s="260"/>
      <c r="O157" s="260"/>
      <c r="P157" s="260"/>
      <c r="Q157" s="326">
        <f t="shared" si="8"/>
        <v>0</v>
      </c>
    </row>
    <row r="158" spans="1:17" ht="15.75" hidden="1">
      <c r="A158" s="242"/>
      <c r="B158" s="267" t="s">
        <v>171</v>
      </c>
      <c r="C158" s="260"/>
      <c r="D158" s="260"/>
      <c r="E158" s="256"/>
      <c r="F158" s="256"/>
      <c r="G158" s="256"/>
      <c r="H158" s="256"/>
      <c r="I158" s="256"/>
      <c r="J158" s="260"/>
      <c r="K158" s="260"/>
      <c r="L158" s="260"/>
      <c r="M158" s="260"/>
      <c r="N158" s="260"/>
      <c r="O158" s="260"/>
      <c r="P158" s="260"/>
      <c r="Q158" s="326">
        <f t="shared" si="8"/>
        <v>0</v>
      </c>
    </row>
    <row r="159" spans="1:17" ht="31.5" hidden="1">
      <c r="A159" s="270" t="s">
        <v>304</v>
      </c>
      <c r="B159" s="266" t="s">
        <v>305</v>
      </c>
      <c r="C159" s="260"/>
      <c r="D159" s="260"/>
      <c r="E159" s="256"/>
      <c r="F159" s="256"/>
      <c r="G159" s="256"/>
      <c r="H159" s="256"/>
      <c r="I159" s="256"/>
      <c r="J159" s="260"/>
      <c r="K159" s="260"/>
      <c r="L159" s="260"/>
      <c r="M159" s="260"/>
      <c r="N159" s="260"/>
      <c r="O159" s="260"/>
      <c r="P159" s="260"/>
      <c r="Q159" s="326">
        <f t="shared" si="8"/>
        <v>0</v>
      </c>
    </row>
    <row r="160" spans="1:17" ht="15.75" hidden="1">
      <c r="A160" s="242"/>
      <c r="B160" s="267" t="s">
        <v>171</v>
      </c>
      <c r="C160" s="260"/>
      <c r="D160" s="260"/>
      <c r="E160" s="256"/>
      <c r="F160" s="256"/>
      <c r="G160" s="256"/>
      <c r="H160" s="256"/>
      <c r="I160" s="256"/>
      <c r="J160" s="260"/>
      <c r="K160" s="260"/>
      <c r="L160" s="260"/>
      <c r="M160" s="260"/>
      <c r="N160" s="260"/>
      <c r="O160" s="260"/>
      <c r="P160" s="260"/>
      <c r="Q160" s="326">
        <f t="shared" si="8"/>
        <v>0</v>
      </c>
    </row>
    <row r="161" spans="1:17" ht="15.75" hidden="1">
      <c r="A161" s="242" t="s">
        <v>383</v>
      </c>
      <c r="B161" s="273" t="s">
        <v>306</v>
      </c>
      <c r="C161" s="260"/>
      <c r="D161" s="256"/>
      <c r="E161" s="260"/>
      <c r="F161" s="260"/>
      <c r="G161" s="260"/>
      <c r="H161" s="260"/>
      <c r="I161" s="260"/>
      <c r="J161" s="260"/>
      <c r="K161" s="260"/>
      <c r="L161" s="260"/>
      <c r="M161" s="260"/>
      <c r="N161" s="260"/>
      <c r="O161" s="260"/>
      <c r="P161" s="260"/>
      <c r="Q161" s="326">
        <f t="shared" si="8"/>
        <v>0</v>
      </c>
    </row>
    <row r="162" spans="1:17" ht="15.75" hidden="1">
      <c r="A162" s="242"/>
      <c r="B162" s="267" t="s">
        <v>171</v>
      </c>
      <c r="C162" s="260"/>
      <c r="D162" s="256"/>
      <c r="E162" s="256"/>
      <c r="F162" s="256"/>
      <c r="G162" s="256"/>
      <c r="H162" s="260"/>
      <c r="I162" s="260"/>
      <c r="J162" s="260"/>
      <c r="K162" s="260"/>
      <c r="L162" s="260"/>
      <c r="M162" s="260"/>
      <c r="N162" s="260"/>
      <c r="O162" s="260"/>
      <c r="P162" s="260"/>
      <c r="Q162" s="326">
        <f t="shared" si="8"/>
        <v>0</v>
      </c>
    </row>
    <row r="163" spans="1:17" ht="15.75" hidden="1">
      <c r="A163" s="242"/>
      <c r="B163" s="267"/>
      <c r="C163" s="260"/>
      <c r="D163" s="256"/>
      <c r="E163" s="256"/>
      <c r="F163" s="256"/>
      <c r="G163" s="256"/>
      <c r="H163" s="260"/>
      <c r="I163" s="260"/>
      <c r="J163" s="260"/>
      <c r="K163" s="260"/>
      <c r="L163" s="260"/>
      <c r="M163" s="260"/>
      <c r="N163" s="260"/>
      <c r="O163" s="260"/>
      <c r="P163" s="260"/>
      <c r="Q163" s="326">
        <f t="shared" si="8"/>
        <v>0</v>
      </c>
    </row>
    <row r="164" spans="1:17" ht="15.75" hidden="1">
      <c r="A164" s="242"/>
      <c r="B164" s="267"/>
      <c r="C164" s="260"/>
      <c r="D164" s="256"/>
      <c r="E164" s="256"/>
      <c r="F164" s="256"/>
      <c r="G164" s="256"/>
      <c r="H164" s="260"/>
      <c r="I164" s="260"/>
      <c r="J164" s="260"/>
      <c r="K164" s="260"/>
      <c r="L164" s="260"/>
      <c r="M164" s="260"/>
      <c r="N164" s="260"/>
      <c r="O164" s="260"/>
      <c r="P164" s="260"/>
      <c r="Q164" s="326">
        <f t="shared" si="8"/>
        <v>0</v>
      </c>
    </row>
    <row r="165" spans="1:17" ht="15.75" hidden="1">
      <c r="A165" s="242"/>
      <c r="B165" s="267"/>
      <c r="C165" s="260"/>
      <c r="D165" s="256"/>
      <c r="E165" s="256"/>
      <c r="F165" s="256"/>
      <c r="G165" s="256"/>
      <c r="H165" s="260"/>
      <c r="I165" s="260"/>
      <c r="J165" s="260"/>
      <c r="K165" s="260"/>
      <c r="L165" s="260"/>
      <c r="M165" s="260"/>
      <c r="N165" s="260"/>
      <c r="O165" s="260"/>
      <c r="P165" s="260"/>
      <c r="Q165" s="326">
        <f t="shared" si="8"/>
        <v>0</v>
      </c>
    </row>
    <row r="166" spans="1:17" ht="17.25" customHeight="1">
      <c r="A166" s="242" t="s">
        <v>383</v>
      </c>
      <c r="B166" s="273" t="s">
        <v>306</v>
      </c>
      <c r="C166" s="260">
        <v>191</v>
      </c>
      <c r="D166" s="256"/>
      <c r="E166" s="256"/>
      <c r="F166" s="256"/>
      <c r="G166" s="256"/>
      <c r="H166" s="260"/>
      <c r="I166" s="260"/>
      <c r="J166" s="260"/>
      <c r="K166" s="260"/>
      <c r="L166" s="260"/>
      <c r="M166" s="260"/>
      <c r="N166" s="260"/>
      <c r="O166" s="260"/>
      <c r="P166" s="260"/>
      <c r="Q166" s="326">
        <f t="shared" si="8"/>
        <v>191</v>
      </c>
    </row>
    <row r="167" spans="1:17" ht="15.75">
      <c r="A167" s="242"/>
      <c r="B167" s="267" t="s">
        <v>171</v>
      </c>
      <c r="C167" s="260">
        <v>191</v>
      </c>
      <c r="D167" s="256"/>
      <c r="E167" s="256"/>
      <c r="F167" s="256"/>
      <c r="G167" s="256"/>
      <c r="H167" s="260"/>
      <c r="I167" s="260"/>
      <c r="J167" s="260"/>
      <c r="K167" s="260"/>
      <c r="L167" s="260"/>
      <c r="M167" s="260"/>
      <c r="N167" s="260"/>
      <c r="O167" s="260"/>
      <c r="P167" s="260"/>
      <c r="Q167" s="326">
        <f t="shared" si="8"/>
        <v>191</v>
      </c>
    </row>
    <row r="168" spans="1:17" ht="15.75" hidden="1">
      <c r="A168" s="242"/>
      <c r="B168" s="267"/>
      <c r="C168" s="260"/>
      <c r="D168" s="256"/>
      <c r="E168" s="256"/>
      <c r="F168" s="256"/>
      <c r="G168" s="256"/>
      <c r="H168" s="260"/>
      <c r="I168" s="260"/>
      <c r="J168" s="260"/>
      <c r="K168" s="260"/>
      <c r="L168" s="260"/>
      <c r="M168" s="260"/>
      <c r="N168" s="260"/>
      <c r="O168" s="260"/>
      <c r="P168" s="260"/>
      <c r="Q168" s="326">
        <f t="shared" si="8"/>
        <v>0</v>
      </c>
    </row>
    <row r="169" spans="1:17" ht="15.75" hidden="1">
      <c r="A169" s="242"/>
      <c r="B169" s="267"/>
      <c r="C169" s="260"/>
      <c r="D169" s="256"/>
      <c r="E169" s="256"/>
      <c r="F169" s="256"/>
      <c r="G169" s="256"/>
      <c r="H169" s="260"/>
      <c r="I169" s="260"/>
      <c r="J169" s="260"/>
      <c r="K169" s="260"/>
      <c r="L169" s="260"/>
      <c r="M169" s="260"/>
      <c r="N169" s="260"/>
      <c r="O169" s="260"/>
      <c r="P169" s="260"/>
      <c r="Q169" s="326">
        <f t="shared" si="8"/>
        <v>0</v>
      </c>
    </row>
    <row r="170" spans="1:17" ht="15.75">
      <c r="A170" s="242" t="s">
        <v>399</v>
      </c>
      <c r="B170" s="243" t="s">
        <v>442</v>
      </c>
      <c r="C170" s="256">
        <v>5.419</v>
      </c>
      <c r="D170" s="256"/>
      <c r="E170" s="260">
        <v>3.314</v>
      </c>
      <c r="F170" s="260">
        <v>-0.794</v>
      </c>
      <c r="G170" s="260"/>
      <c r="H170" s="260"/>
      <c r="I170" s="260"/>
      <c r="J170" s="260"/>
      <c r="K170" s="260"/>
      <c r="L170" s="260"/>
      <c r="M170" s="260"/>
      <c r="N170" s="260"/>
      <c r="O170" s="260"/>
      <c r="P170" s="260"/>
      <c r="Q170" s="326">
        <f t="shared" si="8"/>
        <v>5.419</v>
      </c>
    </row>
    <row r="171" spans="1:17" ht="15.75" hidden="1">
      <c r="A171" s="242"/>
      <c r="B171" s="244" t="s">
        <v>221</v>
      </c>
      <c r="C171" s="248"/>
      <c r="D171" s="256"/>
      <c r="E171" s="260"/>
      <c r="F171" s="260"/>
      <c r="G171" s="260"/>
      <c r="H171" s="260"/>
      <c r="I171" s="260"/>
      <c r="J171" s="260"/>
      <c r="K171" s="260"/>
      <c r="L171" s="260"/>
      <c r="M171" s="260"/>
      <c r="N171" s="260"/>
      <c r="O171" s="260"/>
      <c r="P171" s="260"/>
      <c r="Q171" s="326">
        <f t="shared" si="8"/>
        <v>0</v>
      </c>
    </row>
    <row r="172" spans="1:17" ht="15.75" hidden="1">
      <c r="A172" s="242" t="s">
        <v>360</v>
      </c>
      <c r="B172" s="243" t="s">
        <v>185</v>
      </c>
      <c r="C172" s="256"/>
      <c r="D172" s="260"/>
      <c r="E172" s="260"/>
      <c r="F172" s="260"/>
      <c r="G172" s="260"/>
      <c r="H172" s="260"/>
      <c r="I172" s="260"/>
      <c r="J172" s="260"/>
      <c r="K172" s="260"/>
      <c r="L172" s="260"/>
      <c r="M172" s="260"/>
      <c r="N172" s="260"/>
      <c r="O172" s="260"/>
      <c r="P172" s="260"/>
      <c r="Q172" s="326">
        <f t="shared" si="8"/>
        <v>0</v>
      </c>
    </row>
    <row r="173" spans="1:17" ht="15.75" hidden="1">
      <c r="A173" s="242"/>
      <c r="B173" s="244" t="s">
        <v>221</v>
      </c>
      <c r="C173" s="248"/>
      <c r="D173" s="260"/>
      <c r="E173" s="260"/>
      <c r="F173" s="260"/>
      <c r="G173" s="260"/>
      <c r="H173" s="260"/>
      <c r="I173" s="260"/>
      <c r="J173" s="260"/>
      <c r="K173" s="260"/>
      <c r="L173" s="260"/>
      <c r="M173" s="260"/>
      <c r="N173" s="260"/>
      <c r="O173" s="260"/>
      <c r="P173" s="260"/>
      <c r="Q173" s="326">
        <f t="shared" si="8"/>
        <v>0</v>
      </c>
    </row>
    <row r="174" spans="1:17" ht="15.75" hidden="1">
      <c r="A174" s="242" t="s">
        <v>412</v>
      </c>
      <c r="B174" s="243" t="s">
        <v>413</v>
      </c>
      <c r="C174" s="256"/>
      <c r="D174" s="260"/>
      <c r="E174" s="260"/>
      <c r="F174" s="260"/>
      <c r="G174" s="260"/>
      <c r="H174" s="260"/>
      <c r="I174" s="260"/>
      <c r="J174" s="260"/>
      <c r="K174" s="260"/>
      <c r="L174" s="260"/>
      <c r="M174" s="260"/>
      <c r="N174" s="260"/>
      <c r="O174" s="260"/>
      <c r="P174" s="260"/>
      <c r="Q174" s="326">
        <f t="shared" si="8"/>
        <v>0</v>
      </c>
    </row>
    <row r="175" spans="1:17" ht="47.25" hidden="1">
      <c r="A175" s="242" t="s">
        <v>462</v>
      </c>
      <c r="B175" s="243" t="s">
        <v>169</v>
      </c>
      <c r="C175" s="256"/>
      <c r="D175" s="260"/>
      <c r="E175" s="260"/>
      <c r="F175" s="260"/>
      <c r="G175" s="260"/>
      <c r="H175" s="260"/>
      <c r="I175" s="260"/>
      <c r="J175" s="260"/>
      <c r="K175" s="260"/>
      <c r="L175" s="260"/>
      <c r="M175" s="260"/>
      <c r="N175" s="260"/>
      <c r="O175" s="260"/>
      <c r="P175" s="260"/>
      <c r="Q175" s="326">
        <f t="shared" si="8"/>
        <v>0</v>
      </c>
    </row>
    <row r="176" spans="1:17" ht="15.75" hidden="1">
      <c r="A176" s="242" t="s">
        <v>398</v>
      </c>
      <c r="B176" s="243" t="s">
        <v>433</v>
      </c>
      <c r="C176" s="256"/>
      <c r="D176" s="260"/>
      <c r="E176" s="260"/>
      <c r="F176" s="260"/>
      <c r="G176" s="260"/>
      <c r="H176" s="260"/>
      <c r="I176" s="260"/>
      <c r="J176" s="260"/>
      <c r="K176" s="260"/>
      <c r="L176" s="260"/>
      <c r="M176" s="260"/>
      <c r="N176" s="260"/>
      <c r="O176" s="260"/>
      <c r="P176" s="260"/>
      <c r="Q176" s="326">
        <f t="shared" si="8"/>
        <v>0</v>
      </c>
    </row>
    <row r="177" spans="1:17" ht="15.75" hidden="1">
      <c r="A177" s="242" t="s">
        <v>307</v>
      </c>
      <c r="B177" s="243" t="s">
        <v>308</v>
      </c>
      <c r="C177" s="256"/>
      <c r="D177" s="256"/>
      <c r="E177" s="256"/>
      <c r="F177" s="256"/>
      <c r="G177" s="260"/>
      <c r="H177" s="260"/>
      <c r="I177" s="260"/>
      <c r="J177" s="260"/>
      <c r="K177" s="260"/>
      <c r="L177" s="260"/>
      <c r="M177" s="260"/>
      <c r="N177" s="260"/>
      <c r="O177" s="260"/>
      <c r="P177" s="260"/>
      <c r="Q177" s="326">
        <f t="shared" si="8"/>
        <v>0</v>
      </c>
    </row>
    <row r="178" spans="1:17" ht="15.75" hidden="1">
      <c r="A178" s="242" t="s">
        <v>361</v>
      </c>
      <c r="B178" s="243"/>
      <c r="C178" s="256"/>
      <c r="D178" s="256"/>
      <c r="E178" s="256"/>
      <c r="F178" s="256"/>
      <c r="G178" s="260"/>
      <c r="H178" s="260"/>
      <c r="I178" s="260"/>
      <c r="J178" s="260"/>
      <c r="K178" s="260"/>
      <c r="L178" s="260"/>
      <c r="M178" s="260"/>
      <c r="N178" s="260"/>
      <c r="O178" s="260"/>
      <c r="P178" s="260"/>
      <c r="Q178" s="326">
        <f t="shared" si="8"/>
        <v>0</v>
      </c>
    </row>
    <row r="179" spans="1:17" ht="15.75" hidden="1">
      <c r="A179" s="242"/>
      <c r="B179" s="243"/>
      <c r="C179" s="240"/>
      <c r="D179" s="240"/>
      <c r="E179" s="240"/>
      <c r="F179" s="240"/>
      <c r="G179" s="241"/>
      <c r="H179" s="241"/>
      <c r="I179" s="241"/>
      <c r="J179" s="241"/>
      <c r="K179" s="241"/>
      <c r="L179" s="241"/>
      <c r="M179" s="241"/>
      <c r="N179" s="241"/>
      <c r="O179" s="241"/>
      <c r="P179" s="241"/>
      <c r="Q179" s="326">
        <f t="shared" si="8"/>
        <v>0</v>
      </c>
    </row>
    <row r="180" spans="1:17" ht="15.75" hidden="1">
      <c r="A180" s="242"/>
      <c r="B180" s="243"/>
      <c r="C180" s="241"/>
      <c r="D180" s="241"/>
      <c r="E180" s="241"/>
      <c r="F180" s="241"/>
      <c r="G180" s="241"/>
      <c r="H180" s="241"/>
      <c r="I180" s="241"/>
      <c r="J180" s="241"/>
      <c r="K180" s="241"/>
      <c r="L180" s="241"/>
      <c r="M180" s="241"/>
      <c r="N180" s="241"/>
      <c r="O180" s="241"/>
      <c r="P180" s="241"/>
      <c r="Q180" s="326">
        <f t="shared" si="8"/>
        <v>0</v>
      </c>
    </row>
    <row r="181" spans="1:17" ht="15.75" hidden="1">
      <c r="A181" s="242"/>
      <c r="B181" s="243"/>
      <c r="C181" s="240"/>
      <c r="D181" s="240"/>
      <c r="E181" s="240"/>
      <c r="F181" s="240"/>
      <c r="G181" s="240"/>
      <c r="H181" s="240"/>
      <c r="I181" s="240"/>
      <c r="J181" s="240"/>
      <c r="K181" s="240"/>
      <c r="L181" s="240"/>
      <c r="M181" s="240"/>
      <c r="N181" s="240"/>
      <c r="O181" s="240"/>
      <c r="P181" s="241"/>
      <c r="Q181" s="326">
        <f t="shared" si="8"/>
        <v>0</v>
      </c>
    </row>
    <row r="182" spans="1:17" ht="15.75" hidden="1">
      <c r="A182" s="242"/>
      <c r="B182" s="243"/>
      <c r="C182" s="240"/>
      <c r="D182" s="240"/>
      <c r="E182" s="241"/>
      <c r="F182" s="241"/>
      <c r="G182" s="241"/>
      <c r="H182" s="241"/>
      <c r="I182" s="241"/>
      <c r="J182" s="241"/>
      <c r="K182" s="241"/>
      <c r="L182" s="241"/>
      <c r="M182" s="241"/>
      <c r="N182" s="241"/>
      <c r="O182" s="241"/>
      <c r="P182" s="241"/>
      <c r="Q182" s="326">
        <f t="shared" si="8"/>
        <v>0</v>
      </c>
    </row>
    <row r="183" spans="1:17" ht="15.75" hidden="1">
      <c r="A183" s="242"/>
      <c r="B183" s="273"/>
      <c r="C183" s="241"/>
      <c r="D183" s="241"/>
      <c r="E183" s="241"/>
      <c r="F183" s="241"/>
      <c r="G183" s="241"/>
      <c r="H183" s="241"/>
      <c r="I183" s="241"/>
      <c r="J183" s="241"/>
      <c r="K183" s="241"/>
      <c r="L183" s="241"/>
      <c r="M183" s="241"/>
      <c r="N183" s="241"/>
      <c r="O183" s="241"/>
      <c r="P183" s="241"/>
      <c r="Q183" s="326">
        <f t="shared" si="8"/>
        <v>0</v>
      </c>
    </row>
    <row r="184" spans="1:17" ht="15.75" hidden="1">
      <c r="A184" s="242"/>
      <c r="B184" s="267"/>
      <c r="C184" s="241"/>
      <c r="D184" s="241"/>
      <c r="E184" s="241"/>
      <c r="F184" s="241"/>
      <c r="G184" s="241"/>
      <c r="H184" s="241"/>
      <c r="I184" s="241"/>
      <c r="J184" s="241"/>
      <c r="K184" s="241"/>
      <c r="L184" s="241"/>
      <c r="M184" s="241"/>
      <c r="N184" s="241"/>
      <c r="O184" s="241"/>
      <c r="P184" s="241"/>
      <c r="Q184" s="326">
        <f t="shared" si="8"/>
        <v>0</v>
      </c>
    </row>
    <row r="185" spans="1:17" ht="15.75" hidden="1">
      <c r="A185" s="242"/>
      <c r="B185" s="259"/>
      <c r="C185" s="248"/>
      <c r="D185" s="241"/>
      <c r="E185" s="241"/>
      <c r="F185" s="241"/>
      <c r="G185" s="241"/>
      <c r="H185" s="241"/>
      <c r="I185" s="241"/>
      <c r="J185" s="241"/>
      <c r="K185" s="241"/>
      <c r="L185" s="241"/>
      <c r="M185" s="241"/>
      <c r="N185" s="241"/>
      <c r="O185" s="241"/>
      <c r="P185" s="241"/>
      <c r="Q185" s="326">
        <f t="shared" si="8"/>
        <v>0</v>
      </c>
    </row>
    <row r="186" spans="1:17" ht="15.75" hidden="1">
      <c r="A186" s="270" t="s">
        <v>398</v>
      </c>
      <c r="B186" s="243" t="s">
        <v>433</v>
      </c>
      <c r="C186" s="256"/>
      <c r="D186" s="241"/>
      <c r="E186" s="241"/>
      <c r="F186" s="241"/>
      <c r="G186" s="241"/>
      <c r="H186" s="241"/>
      <c r="I186" s="241"/>
      <c r="J186" s="241"/>
      <c r="K186" s="241"/>
      <c r="L186" s="241"/>
      <c r="M186" s="241"/>
      <c r="N186" s="241"/>
      <c r="O186" s="241"/>
      <c r="P186" s="241"/>
      <c r="Q186" s="326">
        <f t="shared" si="8"/>
        <v>0</v>
      </c>
    </row>
    <row r="187" spans="1:17" ht="15.75" hidden="1">
      <c r="A187" s="270" t="s">
        <v>361</v>
      </c>
      <c r="B187" s="243" t="s">
        <v>83</v>
      </c>
      <c r="C187" s="256"/>
      <c r="D187" s="241"/>
      <c r="E187" s="241"/>
      <c r="F187" s="241"/>
      <c r="G187" s="241"/>
      <c r="H187" s="241"/>
      <c r="I187" s="241"/>
      <c r="J187" s="241"/>
      <c r="K187" s="241"/>
      <c r="L187" s="241"/>
      <c r="M187" s="241"/>
      <c r="N187" s="241"/>
      <c r="O187" s="241"/>
      <c r="P187" s="241"/>
      <c r="Q187" s="326">
        <f t="shared" si="8"/>
        <v>0</v>
      </c>
    </row>
    <row r="188" spans="1:17" ht="24" hidden="1">
      <c r="A188" s="270"/>
      <c r="B188" s="263" t="s">
        <v>84</v>
      </c>
      <c r="C188" s="248"/>
      <c r="D188" s="241"/>
      <c r="E188" s="241"/>
      <c r="F188" s="241"/>
      <c r="G188" s="241"/>
      <c r="H188" s="241"/>
      <c r="I188" s="241"/>
      <c r="J188" s="241"/>
      <c r="K188" s="241"/>
      <c r="L188" s="241"/>
      <c r="M188" s="241"/>
      <c r="N188" s="241"/>
      <c r="O188" s="241"/>
      <c r="P188" s="241"/>
      <c r="Q188" s="326">
        <f t="shared" si="8"/>
        <v>0</v>
      </c>
    </row>
    <row r="189" spans="1:17" ht="15.75">
      <c r="A189" s="274">
        <v>110000</v>
      </c>
      <c r="B189" s="235" t="s">
        <v>379</v>
      </c>
      <c r="C189" s="236">
        <f>SUM(C190+C192+C194+C196+C197)</f>
        <v>-98.2</v>
      </c>
      <c r="D189" s="236"/>
      <c r="E189" s="236">
        <f aca="true" t="shared" si="9" ref="E189:P189">SUM(E190+E192+E194+E196+E197)</f>
        <v>-149.3</v>
      </c>
      <c r="F189" s="236">
        <f t="shared" si="9"/>
        <v>73.8</v>
      </c>
      <c r="G189" s="236">
        <f t="shared" si="9"/>
        <v>0</v>
      </c>
      <c r="H189" s="236">
        <f t="shared" si="9"/>
        <v>0</v>
      </c>
      <c r="I189" s="236">
        <f t="shared" si="9"/>
        <v>0</v>
      </c>
      <c r="J189" s="236">
        <f t="shared" si="9"/>
        <v>0</v>
      </c>
      <c r="K189" s="236">
        <f t="shared" si="9"/>
        <v>0</v>
      </c>
      <c r="L189" s="236">
        <f t="shared" si="9"/>
        <v>0</v>
      </c>
      <c r="M189" s="236">
        <f t="shared" si="9"/>
        <v>0</v>
      </c>
      <c r="N189" s="236">
        <f t="shared" si="9"/>
        <v>0</v>
      </c>
      <c r="O189" s="236">
        <f t="shared" si="9"/>
        <v>0</v>
      </c>
      <c r="P189" s="236">
        <f t="shared" si="9"/>
        <v>0</v>
      </c>
      <c r="Q189" s="304">
        <f t="shared" si="8"/>
        <v>-98.2</v>
      </c>
    </row>
    <row r="190" spans="1:17" ht="15.75">
      <c r="A190" s="242" t="s">
        <v>362</v>
      </c>
      <c r="B190" s="243" t="s">
        <v>363</v>
      </c>
      <c r="C190" s="278">
        <v>-3.4</v>
      </c>
      <c r="D190" s="240"/>
      <c r="E190" s="240">
        <v>-32.1</v>
      </c>
      <c r="F190" s="240">
        <v>18.8</v>
      </c>
      <c r="G190" s="240"/>
      <c r="H190" s="301"/>
      <c r="I190" s="240"/>
      <c r="J190" s="240"/>
      <c r="K190" s="240"/>
      <c r="L190" s="240"/>
      <c r="M190" s="240"/>
      <c r="N190" s="240"/>
      <c r="O190" s="240"/>
      <c r="P190" s="240"/>
      <c r="Q190" s="304">
        <f t="shared" si="8"/>
        <v>-3.4</v>
      </c>
    </row>
    <row r="191" spans="1:17" ht="15.75" hidden="1">
      <c r="A191" s="242"/>
      <c r="B191" s="244" t="s">
        <v>221</v>
      </c>
      <c r="C191" s="302"/>
      <c r="D191" s="240"/>
      <c r="E191" s="240"/>
      <c r="F191" s="240"/>
      <c r="G191" s="240"/>
      <c r="H191" s="301"/>
      <c r="I191" s="240"/>
      <c r="J191" s="240"/>
      <c r="K191" s="240"/>
      <c r="L191" s="240"/>
      <c r="M191" s="240"/>
      <c r="N191" s="240"/>
      <c r="O191" s="240"/>
      <c r="P191" s="240"/>
      <c r="Q191" s="304">
        <f t="shared" si="8"/>
        <v>0</v>
      </c>
    </row>
    <row r="192" spans="1:17" ht="15.75">
      <c r="A192" s="242" t="s">
        <v>364</v>
      </c>
      <c r="B192" s="243" t="s">
        <v>63</v>
      </c>
      <c r="C192" s="278">
        <v>0</v>
      </c>
      <c r="D192" s="240"/>
      <c r="E192" s="240">
        <v>-5.4</v>
      </c>
      <c r="F192" s="240"/>
      <c r="G192" s="240"/>
      <c r="H192" s="301"/>
      <c r="I192" s="240"/>
      <c r="J192" s="240"/>
      <c r="K192" s="240"/>
      <c r="L192" s="240"/>
      <c r="M192" s="240"/>
      <c r="N192" s="240"/>
      <c r="O192" s="240"/>
      <c r="P192" s="240"/>
      <c r="Q192" s="304">
        <f t="shared" si="8"/>
        <v>0</v>
      </c>
    </row>
    <row r="193" spans="1:17" ht="15.75" hidden="1">
      <c r="A193" s="242"/>
      <c r="B193" s="244" t="s">
        <v>221</v>
      </c>
      <c r="C193" s="302"/>
      <c r="D193" s="240"/>
      <c r="E193" s="240"/>
      <c r="F193" s="240"/>
      <c r="G193" s="240"/>
      <c r="H193" s="301"/>
      <c r="I193" s="240"/>
      <c r="J193" s="240"/>
      <c r="K193" s="240"/>
      <c r="L193" s="240"/>
      <c r="M193" s="240"/>
      <c r="N193" s="240"/>
      <c r="O193" s="240"/>
      <c r="P193" s="240"/>
      <c r="Q193" s="304">
        <f t="shared" si="8"/>
        <v>0</v>
      </c>
    </row>
    <row r="194" spans="1:17" ht="15.75">
      <c r="A194" s="242" t="s">
        <v>365</v>
      </c>
      <c r="B194" s="243" t="s">
        <v>64</v>
      </c>
      <c r="C194" s="278">
        <v>-30</v>
      </c>
      <c r="D194" s="240"/>
      <c r="E194" s="240">
        <v>-62.9</v>
      </c>
      <c r="F194" s="240">
        <v>55</v>
      </c>
      <c r="G194" s="240"/>
      <c r="H194" s="301"/>
      <c r="I194" s="240"/>
      <c r="J194" s="240"/>
      <c r="K194" s="240"/>
      <c r="L194" s="240"/>
      <c r="M194" s="240"/>
      <c r="N194" s="240"/>
      <c r="O194" s="240"/>
      <c r="P194" s="240"/>
      <c r="Q194" s="304">
        <f t="shared" si="8"/>
        <v>-30</v>
      </c>
    </row>
    <row r="195" spans="1:17" ht="15.75" hidden="1">
      <c r="A195" s="242"/>
      <c r="B195" s="244" t="s">
        <v>221</v>
      </c>
      <c r="C195" s="302"/>
      <c r="D195" s="240"/>
      <c r="E195" s="240"/>
      <c r="F195" s="240"/>
      <c r="G195" s="240"/>
      <c r="H195" s="301"/>
      <c r="I195" s="240"/>
      <c r="J195" s="240"/>
      <c r="K195" s="240"/>
      <c r="L195" s="240"/>
      <c r="M195" s="240"/>
      <c r="N195" s="240"/>
      <c r="O195" s="240"/>
      <c r="P195" s="240"/>
      <c r="Q195" s="304">
        <f t="shared" si="8"/>
        <v>0</v>
      </c>
    </row>
    <row r="196" spans="1:17" ht="15.75">
      <c r="A196" s="242" t="s">
        <v>366</v>
      </c>
      <c r="B196" s="243" t="s">
        <v>438</v>
      </c>
      <c r="C196" s="278">
        <v>-24.8</v>
      </c>
      <c r="D196" s="240"/>
      <c r="E196" s="240">
        <v>-18.3</v>
      </c>
      <c r="F196" s="240"/>
      <c r="G196" s="240"/>
      <c r="H196" s="301"/>
      <c r="I196" s="240"/>
      <c r="J196" s="240"/>
      <c r="K196" s="240"/>
      <c r="L196" s="240"/>
      <c r="M196" s="240"/>
      <c r="N196" s="240"/>
      <c r="O196" s="240"/>
      <c r="P196" s="240"/>
      <c r="Q196" s="304">
        <f t="shared" si="8"/>
        <v>-24.8</v>
      </c>
    </row>
    <row r="197" spans="1:17" ht="15.75">
      <c r="A197" s="242" t="s">
        <v>389</v>
      </c>
      <c r="B197" s="243" t="s">
        <v>65</v>
      </c>
      <c r="C197" s="278">
        <v>-40</v>
      </c>
      <c r="D197" s="240"/>
      <c r="E197" s="240">
        <v>-30.6</v>
      </c>
      <c r="F197" s="240"/>
      <c r="G197" s="240"/>
      <c r="H197" s="301"/>
      <c r="I197" s="240"/>
      <c r="J197" s="240"/>
      <c r="K197" s="240"/>
      <c r="L197" s="240"/>
      <c r="M197" s="240"/>
      <c r="N197" s="240"/>
      <c r="O197" s="240"/>
      <c r="P197" s="240"/>
      <c r="Q197" s="304">
        <f t="shared" si="8"/>
        <v>-40</v>
      </c>
    </row>
    <row r="198" spans="1:17" ht="15.75" hidden="1">
      <c r="A198" s="274"/>
      <c r="B198" s="244" t="s">
        <v>221</v>
      </c>
      <c r="C198" s="248"/>
      <c r="D198" s="238"/>
      <c r="E198" s="238"/>
      <c r="F198" s="238"/>
      <c r="G198" s="238"/>
      <c r="H198" s="276"/>
      <c r="I198" s="238"/>
      <c r="J198" s="238"/>
      <c r="K198" s="238"/>
      <c r="L198" s="238"/>
      <c r="M198" s="238"/>
      <c r="N198" s="238"/>
      <c r="O198" s="238"/>
      <c r="P198" s="238"/>
      <c r="Q198" s="304">
        <f t="shared" si="8"/>
        <v>0</v>
      </c>
    </row>
    <row r="199" spans="1:17" ht="15.75" hidden="1">
      <c r="A199" s="277"/>
      <c r="B199" s="277"/>
      <c r="C199" s="272"/>
      <c r="D199" s="260"/>
      <c r="E199" s="260"/>
      <c r="F199" s="260"/>
      <c r="G199" s="260"/>
      <c r="H199" s="272"/>
      <c r="I199" s="260"/>
      <c r="J199" s="260"/>
      <c r="K199" s="260"/>
      <c r="L199" s="260"/>
      <c r="M199" s="260"/>
      <c r="N199" s="260"/>
      <c r="O199" s="260"/>
      <c r="P199" s="260"/>
      <c r="Q199" s="304">
        <f t="shared" si="8"/>
        <v>0</v>
      </c>
    </row>
    <row r="200" spans="1:17" ht="15.75" hidden="1">
      <c r="A200" s="242"/>
      <c r="B200" s="243"/>
      <c r="C200" s="272"/>
      <c r="D200" s="260"/>
      <c r="E200" s="260"/>
      <c r="F200" s="260"/>
      <c r="G200" s="260"/>
      <c r="H200" s="272"/>
      <c r="I200" s="260"/>
      <c r="J200" s="260"/>
      <c r="K200" s="260"/>
      <c r="L200" s="260"/>
      <c r="M200" s="260"/>
      <c r="N200" s="260"/>
      <c r="O200" s="260"/>
      <c r="P200" s="260"/>
      <c r="Q200" s="304">
        <f t="shared" si="8"/>
        <v>0</v>
      </c>
    </row>
    <row r="201" spans="1:17" ht="15.75" hidden="1">
      <c r="A201" s="242"/>
      <c r="B201" s="243"/>
      <c r="C201" s="272"/>
      <c r="D201" s="260"/>
      <c r="E201" s="260"/>
      <c r="F201" s="260"/>
      <c r="G201" s="260"/>
      <c r="H201" s="272"/>
      <c r="I201" s="260"/>
      <c r="J201" s="260"/>
      <c r="K201" s="260"/>
      <c r="L201" s="260"/>
      <c r="M201" s="260"/>
      <c r="N201" s="260"/>
      <c r="O201" s="260"/>
      <c r="P201" s="260"/>
      <c r="Q201" s="304">
        <f t="shared" si="8"/>
        <v>0</v>
      </c>
    </row>
    <row r="202" spans="1:17" ht="15.75" hidden="1">
      <c r="A202" s="242"/>
      <c r="B202" s="243"/>
      <c r="C202" s="272"/>
      <c r="D202" s="260"/>
      <c r="E202" s="260"/>
      <c r="F202" s="260"/>
      <c r="G202" s="260"/>
      <c r="H202" s="272"/>
      <c r="I202" s="260"/>
      <c r="J202" s="260"/>
      <c r="K202" s="260"/>
      <c r="L202" s="260"/>
      <c r="M202" s="260"/>
      <c r="N202" s="260"/>
      <c r="O202" s="260"/>
      <c r="P202" s="260"/>
      <c r="Q202" s="304">
        <f t="shared" si="8"/>
        <v>0</v>
      </c>
    </row>
    <row r="203" spans="1:17" ht="15.75" hidden="1">
      <c r="A203" s="242"/>
      <c r="B203" s="243"/>
      <c r="C203" s="272"/>
      <c r="D203" s="260"/>
      <c r="E203" s="260"/>
      <c r="F203" s="260"/>
      <c r="G203" s="260"/>
      <c r="H203" s="272"/>
      <c r="I203" s="260"/>
      <c r="J203" s="260"/>
      <c r="K203" s="260"/>
      <c r="L203" s="260"/>
      <c r="M203" s="260"/>
      <c r="N203" s="260"/>
      <c r="O203" s="260"/>
      <c r="P203" s="260"/>
      <c r="Q203" s="304">
        <f t="shared" si="8"/>
        <v>0</v>
      </c>
    </row>
    <row r="204" spans="1:17" ht="15.75" hidden="1">
      <c r="A204" s="242"/>
      <c r="B204" s="243"/>
      <c r="C204" s="272"/>
      <c r="D204" s="260"/>
      <c r="E204" s="260"/>
      <c r="F204" s="260"/>
      <c r="G204" s="260"/>
      <c r="H204" s="272"/>
      <c r="I204" s="260"/>
      <c r="J204" s="260"/>
      <c r="K204" s="260"/>
      <c r="L204" s="260"/>
      <c r="M204" s="260"/>
      <c r="N204" s="260"/>
      <c r="O204" s="260"/>
      <c r="P204" s="260"/>
      <c r="Q204" s="304">
        <f t="shared" si="8"/>
        <v>0</v>
      </c>
    </row>
    <row r="205" spans="1:17" ht="15.75" hidden="1">
      <c r="A205" s="277"/>
      <c r="B205" s="277"/>
      <c r="C205" s="278"/>
      <c r="D205" s="241"/>
      <c r="E205" s="241"/>
      <c r="F205" s="241"/>
      <c r="G205" s="241"/>
      <c r="H205" s="278"/>
      <c r="I205" s="241"/>
      <c r="J205" s="241"/>
      <c r="K205" s="241"/>
      <c r="L205" s="241"/>
      <c r="M205" s="241"/>
      <c r="N205" s="241"/>
      <c r="O205" s="241"/>
      <c r="P205" s="241"/>
      <c r="Q205" s="304">
        <f t="shared" si="8"/>
        <v>0</v>
      </c>
    </row>
    <row r="206" spans="1:17" ht="15.75" hidden="1">
      <c r="A206" s="277"/>
      <c r="B206" s="259"/>
      <c r="C206" s="279"/>
      <c r="D206" s="241"/>
      <c r="E206" s="241"/>
      <c r="F206" s="241"/>
      <c r="G206" s="241"/>
      <c r="H206" s="278"/>
      <c r="I206" s="241"/>
      <c r="J206" s="241"/>
      <c r="K206" s="241"/>
      <c r="L206" s="241"/>
      <c r="M206" s="241"/>
      <c r="N206" s="241"/>
      <c r="O206" s="241"/>
      <c r="P206" s="241"/>
      <c r="Q206" s="304">
        <f t="shared" si="8"/>
        <v>0</v>
      </c>
    </row>
    <row r="207" spans="1:17" ht="15.75" hidden="1">
      <c r="A207" s="228">
        <v>120000</v>
      </c>
      <c r="B207" s="235" t="s">
        <v>391</v>
      </c>
      <c r="C207" s="237"/>
      <c r="D207" s="237"/>
      <c r="E207" s="237"/>
      <c r="F207" s="237"/>
      <c r="G207" s="237"/>
      <c r="H207" s="237"/>
      <c r="I207" s="237"/>
      <c r="J207" s="237"/>
      <c r="K207" s="237"/>
      <c r="L207" s="237"/>
      <c r="M207" s="237"/>
      <c r="N207" s="237"/>
      <c r="O207" s="237"/>
      <c r="P207" s="237"/>
      <c r="Q207" s="304">
        <f t="shared" si="8"/>
        <v>0</v>
      </c>
    </row>
    <row r="208" spans="1:17" ht="15.75" hidden="1">
      <c r="A208" s="270" t="s">
        <v>386</v>
      </c>
      <c r="B208" s="280" t="s">
        <v>466</v>
      </c>
      <c r="C208" s="241"/>
      <c r="D208" s="241"/>
      <c r="E208" s="241"/>
      <c r="F208" s="241"/>
      <c r="G208" s="241"/>
      <c r="H208" s="241"/>
      <c r="I208" s="241"/>
      <c r="J208" s="241"/>
      <c r="K208" s="241"/>
      <c r="L208" s="241"/>
      <c r="M208" s="241"/>
      <c r="N208" s="241"/>
      <c r="O208" s="241"/>
      <c r="P208" s="241"/>
      <c r="Q208" s="304">
        <f aca="true" t="shared" si="10" ref="Q208:Q265">SUM(H208+C208)</f>
        <v>0</v>
      </c>
    </row>
    <row r="209" spans="1:17" ht="15.75" hidden="1">
      <c r="A209" s="281" t="s">
        <v>87</v>
      </c>
      <c r="B209" s="282" t="s">
        <v>391</v>
      </c>
      <c r="C209" s="237">
        <f>SUM(C210)</f>
        <v>0</v>
      </c>
      <c r="D209" s="237"/>
      <c r="E209" s="237">
        <f aca="true" t="shared" si="11" ref="E209:P209">SUM(E210)</f>
        <v>0</v>
      </c>
      <c r="F209" s="237">
        <f t="shared" si="11"/>
        <v>0</v>
      </c>
      <c r="G209" s="237">
        <f t="shared" si="11"/>
        <v>0</v>
      </c>
      <c r="H209" s="237">
        <f t="shared" si="11"/>
        <v>0</v>
      </c>
      <c r="I209" s="237">
        <f t="shared" si="11"/>
        <v>0</v>
      </c>
      <c r="J209" s="237">
        <f t="shared" si="11"/>
        <v>0</v>
      </c>
      <c r="K209" s="237">
        <f t="shared" si="11"/>
        <v>0</v>
      </c>
      <c r="L209" s="237">
        <f t="shared" si="11"/>
        <v>0</v>
      </c>
      <c r="M209" s="237">
        <f t="shared" si="11"/>
        <v>0</v>
      </c>
      <c r="N209" s="237">
        <f t="shared" si="11"/>
        <v>0</v>
      </c>
      <c r="O209" s="237">
        <f t="shared" si="11"/>
        <v>0</v>
      </c>
      <c r="P209" s="237">
        <f t="shared" si="11"/>
        <v>0</v>
      </c>
      <c r="Q209" s="304">
        <f t="shared" si="10"/>
        <v>0</v>
      </c>
    </row>
    <row r="210" spans="1:17" ht="15.75" hidden="1">
      <c r="A210" s="270" t="s">
        <v>386</v>
      </c>
      <c r="B210" s="280" t="s">
        <v>466</v>
      </c>
      <c r="C210" s="241"/>
      <c r="D210" s="241"/>
      <c r="E210" s="241"/>
      <c r="F210" s="241"/>
      <c r="G210" s="241"/>
      <c r="H210" s="241"/>
      <c r="I210" s="241"/>
      <c r="J210" s="241"/>
      <c r="K210" s="241"/>
      <c r="L210" s="241"/>
      <c r="M210" s="241"/>
      <c r="N210" s="241"/>
      <c r="O210" s="241"/>
      <c r="P210" s="241"/>
      <c r="Q210" s="304">
        <f t="shared" si="10"/>
        <v>0</v>
      </c>
    </row>
    <row r="211" spans="1:17" ht="15.75" hidden="1">
      <c r="A211" s="234" t="s">
        <v>374</v>
      </c>
      <c r="B211" s="303" t="s">
        <v>375</v>
      </c>
      <c r="C211" s="304">
        <f>SUM(C212+C215)</f>
        <v>0</v>
      </c>
      <c r="D211" s="304"/>
      <c r="E211" s="304">
        <f aca="true" t="shared" si="12" ref="E211:P211">SUM(E212+E215)</f>
        <v>0</v>
      </c>
      <c r="F211" s="304">
        <f t="shared" si="12"/>
        <v>0</v>
      </c>
      <c r="G211" s="304">
        <f t="shared" si="12"/>
        <v>0</v>
      </c>
      <c r="H211" s="304">
        <f t="shared" si="12"/>
        <v>0</v>
      </c>
      <c r="I211" s="304">
        <f t="shared" si="12"/>
        <v>0</v>
      </c>
      <c r="J211" s="304">
        <f t="shared" si="12"/>
        <v>0</v>
      </c>
      <c r="K211" s="304">
        <f t="shared" si="12"/>
        <v>0</v>
      </c>
      <c r="L211" s="304">
        <f t="shared" si="12"/>
        <v>0</v>
      </c>
      <c r="M211" s="304">
        <f t="shared" si="12"/>
        <v>0</v>
      </c>
      <c r="N211" s="304">
        <f t="shared" si="12"/>
        <v>0</v>
      </c>
      <c r="O211" s="304">
        <f t="shared" si="12"/>
        <v>0</v>
      </c>
      <c r="P211" s="304">
        <f t="shared" si="12"/>
        <v>0</v>
      </c>
      <c r="Q211" s="304">
        <f t="shared" si="10"/>
        <v>0</v>
      </c>
    </row>
    <row r="212" spans="1:17" ht="15.75" hidden="1">
      <c r="A212" s="242" t="s">
        <v>355</v>
      </c>
      <c r="B212" s="283" t="s">
        <v>247</v>
      </c>
      <c r="C212" s="284"/>
      <c r="D212" s="284"/>
      <c r="E212" s="284"/>
      <c r="F212" s="284"/>
      <c r="G212" s="241"/>
      <c r="H212" s="241"/>
      <c r="I212" s="241"/>
      <c r="J212" s="241"/>
      <c r="K212" s="241"/>
      <c r="L212" s="241"/>
      <c r="M212" s="241"/>
      <c r="N212" s="241"/>
      <c r="O212" s="241"/>
      <c r="P212" s="241"/>
      <c r="Q212" s="304">
        <f t="shared" si="10"/>
        <v>0</v>
      </c>
    </row>
    <row r="213" spans="1:17" ht="31.5" hidden="1">
      <c r="A213" s="223"/>
      <c r="B213" s="305" t="s">
        <v>193</v>
      </c>
      <c r="C213" s="306"/>
      <c r="D213" s="306"/>
      <c r="E213" s="246"/>
      <c r="F213" s="246"/>
      <c r="G213" s="246"/>
      <c r="H213" s="246"/>
      <c r="I213" s="246"/>
      <c r="J213" s="246"/>
      <c r="K213" s="246"/>
      <c r="L213" s="246"/>
      <c r="M213" s="246"/>
      <c r="N213" s="246"/>
      <c r="O213" s="246"/>
      <c r="P213" s="241"/>
      <c r="Q213" s="304">
        <f t="shared" si="10"/>
        <v>0</v>
      </c>
    </row>
    <row r="214" spans="1:17" ht="15.75" hidden="1">
      <c r="A214" s="223"/>
      <c r="B214" s="307" t="s">
        <v>194</v>
      </c>
      <c r="C214" s="306"/>
      <c r="D214" s="306"/>
      <c r="E214" s="246"/>
      <c r="F214" s="246"/>
      <c r="G214" s="246"/>
      <c r="H214" s="246"/>
      <c r="I214" s="246"/>
      <c r="J214" s="246"/>
      <c r="K214" s="246"/>
      <c r="L214" s="246"/>
      <c r="M214" s="246"/>
      <c r="N214" s="246"/>
      <c r="O214" s="246"/>
      <c r="P214" s="241"/>
      <c r="Q214" s="304">
        <f t="shared" si="10"/>
        <v>0</v>
      </c>
    </row>
    <row r="215" spans="1:17" ht="15.75" hidden="1">
      <c r="A215" s="285" t="s">
        <v>460</v>
      </c>
      <c r="B215" s="286" t="s">
        <v>461</v>
      </c>
      <c r="C215" s="287"/>
      <c r="D215" s="287"/>
      <c r="E215" s="241"/>
      <c r="F215" s="241"/>
      <c r="G215" s="241"/>
      <c r="H215" s="241"/>
      <c r="I215" s="241"/>
      <c r="J215" s="241"/>
      <c r="K215" s="241"/>
      <c r="L215" s="241"/>
      <c r="M215" s="241"/>
      <c r="N215" s="241"/>
      <c r="O215" s="241"/>
      <c r="P215" s="241"/>
      <c r="Q215" s="304">
        <f t="shared" si="10"/>
        <v>0</v>
      </c>
    </row>
    <row r="216" spans="1:17" ht="15.75" hidden="1">
      <c r="A216" s="285"/>
      <c r="B216" s="305" t="s">
        <v>171</v>
      </c>
      <c r="C216" s="306"/>
      <c r="D216" s="306"/>
      <c r="E216" s="306"/>
      <c r="F216" s="241"/>
      <c r="G216" s="241"/>
      <c r="H216" s="241"/>
      <c r="I216" s="241"/>
      <c r="J216" s="241"/>
      <c r="K216" s="241"/>
      <c r="L216" s="241"/>
      <c r="M216" s="241"/>
      <c r="N216" s="241"/>
      <c r="O216" s="241"/>
      <c r="P216" s="241"/>
      <c r="Q216" s="304">
        <f t="shared" si="10"/>
        <v>0</v>
      </c>
    </row>
    <row r="217" spans="1:17" ht="15.75" hidden="1">
      <c r="A217" s="270"/>
      <c r="B217" s="280"/>
      <c r="C217" s="287"/>
      <c r="D217" s="287"/>
      <c r="E217" s="287"/>
      <c r="F217" s="287"/>
      <c r="G217" s="241"/>
      <c r="H217" s="241"/>
      <c r="I217" s="241"/>
      <c r="J217" s="241"/>
      <c r="K217" s="241"/>
      <c r="L217" s="241"/>
      <c r="M217" s="241"/>
      <c r="N217" s="241"/>
      <c r="O217" s="241"/>
      <c r="P217" s="241"/>
      <c r="Q217" s="304">
        <f t="shared" si="10"/>
        <v>0</v>
      </c>
    </row>
    <row r="218" spans="1:17" ht="15.75" hidden="1">
      <c r="A218" s="270"/>
      <c r="B218" s="280"/>
      <c r="C218" s="287"/>
      <c r="D218" s="287"/>
      <c r="E218" s="287"/>
      <c r="F218" s="287"/>
      <c r="G218" s="241"/>
      <c r="H218" s="241"/>
      <c r="I218" s="241"/>
      <c r="J218" s="241"/>
      <c r="K218" s="241"/>
      <c r="L218" s="241"/>
      <c r="M218" s="241"/>
      <c r="N218" s="241"/>
      <c r="O218" s="241"/>
      <c r="P218" s="241"/>
      <c r="Q218" s="304">
        <f t="shared" si="10"/>
        <v>0</v>
      </c>
    </row>
    <row r="219" spans="1:17" ht="15.75" hidden="1">
      <c r="A219" s="270"/>
      <c r="B219" s="280"/>
      <c r="C219" s="287"/>
      <c r="D219" s="287"/>
      <c r="E219" s="287"/>
      <c r="F219" s="287"/>
      <c r="G219" s="241"/>
      <c r="H219" s="241"/>
      <c r="I219" s="241"/>
      <c r="J219" s="241"/>
      <c r="K219" s="241"/>
      <c r="L219" s="241"/>
      <c r="M219" s="241"/>
      <c r="N219" s="241"/>
      <c r="O219" s="241"/>
      <c r="P219" s="241"/>
      <c r="Q219" s="304">
        <f t="shared" si="10"/>
        <v>0</v>
      </c>
    </row>
    <row r="220" spans="1:17" ht="15.75" hidden="1">
      <c r="A220" s="234" t="s">
        <v>377</v>
      </c>
      <c r="B220" s="235" t="s">
        <v>378</v>
      </c>
      <c r="C220" s="308">
        <f>SUM(C254+C256)</f>
        <v>0</v>
      </c>
      <c r="D220" s="308"/>
      <c r="E220" s="308">
        <f aca="true" t="shared" si="13" ref="E220:P220">SUM(E254+E256)</f>
        <v>0</v>
      </c>
      <c r="F220" s="308">
        <f t="shared" si="13"/>
        <v>0</v>
      </c>
      <c r="G220" s="308">
        <f t="shared" si="13"/>
        <v>0</v>
      </c>
      <c r="H220" s="308">
        <f t="shared" si="13"/>
        <v>0</v>
      </c>
      <c r="I220" s="308">
        <f t="shared" si="13"/>
        <v>0</v>
      </c>
      <c r="J220" s="308">
        <f t="shared" si="13"/>
        <v>0</v>
      </c>
      <c r="K220" s="308">
        <f t="shared" si="13"/>
        <v>0</v>
      </c>
      <c r="L220" s="308">
        <f t="shared" si="13"/>
        <v>0</v>
      </c>
      <c r="M220" s="308">
        <f t="shared" si="13"/>
        <v>0</v>
      </c>
      <c r="N220" s="308">
        <f t="shared" si="13"/>
        <v>0</v>
      </c>
      <c r="O220" s="308">
        <f t="shared" si="13"/>
        <v>0</v>
      </c>
      <c r="P220" s="308">
        <f t="shared" si="13"/>
        <v>0</v>
      </c>
      <c r="Q220" s="304">
        <f t="shared" si="10"/>
        <v>0</v>
      </c>
    </row>
    <row r="221" spans="1:17" ht="15.75" hidden="1">
      <c r="A221" s="270" t="s">
        <v>358</v>
      </c>
      <c r="B221" s="280" t="s">
        <v>212</v>
      </c>
      <c r="C221" s="287"/>
      <c r="D221" s="287"/>
      <c r="E221" s="287"/>
      <c r="F221" s="287"/>
      <c r="G221" s="241"/>
      <c r="H221" s="241"/>
      <c r="I221" s="287"/>
      <c r="J221" s="287"/>
      <c r="K221" s="241"/>
      <c r="L221" s="241"/>
      <c r="M221" s="241"/>
      <c r="N221" s="241"/>
      <c r="O221" s="241"/>
      <c r="P221" s="241"/>
      <c r="Q221" s="304">
        <f t="shared" si="10"/>
        <v>0</v>
      </c>
    </row>
    <row r="222" spans="1:17" ht="15.75" hidden="1">
      <c r="A222" s="270"/>
      <c r="B222" s="283" t="s">
        <v>191</v>
      </c>
      <c r="C222" s="287"/>
      <c r="D222" s="287"/>
      <c r="E222" s="287"/>
      <c r="F222" s="287"/>
      <c r="G222" s="241"/>
      <c r="H222" s="241"/>
      <c r="I222" s="241"/>
      <c r="J222" s="241"/>
      <c r="K222" s="241"/>
      <c r="L222" s="241"/>
      <c r="M222" s="241"/>
      <c r="N222" s="241"/>
      <c r="O222" s="241"/>
      <c r="P222" s="241"/>
      <c r="Q222" s="304">
        <f t="shared" si="10"/>
        <v>0</v>
      </c>
    </row>
    <row r="223" spans="1:17" ht="51.75" customHeight="1" hidden="1">
      <c r="A223" s="270"/>
      <c r="B223" s="305" t="s">
        <v>237</v>
      </c>
      <c r="C223" s="306"/>
      <c r="D223" s="306"/>
      <c r="E223" s="306"/>
      <c r="F223" s="287"/>
      <c r="G223" s="241"/>
      <c r="H223" s="241"/>
      <c r="I223" s="241"/>
      <c r="J223" s="241"/>
      <c r="K223" s="241"/>
      <c r="L223" s="241"/>
      <c r="M223" s="241"/>
      <c r="N223" s="241"/>
      <c r="O223" s="241"/>
      <c r="P223" s="241"/>
      <c r="Q223" s="304">
        <f t="shared" si="10"/>
        <v>0</v>
      </c>
    </row>
    <row r="224" spans="1:17" ht="31.5" hidden="1">
      <c r="A224" s="270"/>
      <c r="B224" s="305" t="s">
        <v>192</v>
      </c>
      <c r="C224" s="306"/>
      <c r="D224" s="306"/>
      <c r="E224" s="306"/>
      <c r="F224" s="287"/>
      <c r="G224" s="241"/>
      <c r="H224" s="241"/>
      <c r="I224" s="241"/>
      <c r="J224" s="241"/>
      <c r="K224" s="241"/>
      <c r="L224" s="241"/>
      <c r="M224" s="241"/>
      <c r="N224" s="241"/>
      <c r="O224" s="241"/>
      <c r="P224" s="241"/>
      <c r="Q224" s="304">
        <f t="shared" si="10"/>
        <v>0</v>
      </c>
    </row>
    <row r="225" spans="1:17" ht="31.5" hidden="1">
      <c r="A225" s="270"/>
      <c r="B225" s="305" t="s">
        <v>193</v>
      </c>
      <c r="C225" s="306"/>
      <c r="D225" s="306"/>
      <c r="E225" s="306"/>
      <c r="F225" s="287"/>
      <c r="G225" s="241"/>
      <c r="H225" s="241"/>
      <c r="I225" s="241"/>
      <c r="J225" s="241"/>
      <c r="K225" s="241"/>
      <c r="L225" s="241"/>
      <c r="M225" s="241"/>
      <c r="N225" s="241"/>
      <c r="O225" s="241"/>
      <c r="P225" s="241"/>
      <c r="Q225" s="304">
        <f t="shared" si="10"/>
        <v>0</v>
      </c>
    </row>
    <row r="226" spans="1:17" ht="15.75" hidden="1">
      <c r="A226" s="270" t="s">
        <v>291</v>
      </c>
      <c r="B226" s="286" t="s">
        <v>292</v>
      </c>
      <c r="C226" s="287"/>
      <c r="D226" s="287"/>
      <c r="E226" s="287"/>
      <c r="F226" s="287"/>
      <c r="G226" s="241"/>
      <c r="H226" s="241"/>
      <c r="I226" s="241"/>
      <c r="J226" s="241"/>
      <c r="K226" s="241"/>
      <c r="L226" s="241"/>
      <c r="M226" s="241"/>
      <c r="N226" s="241"/>
      <c r="O226" s="241"/>
      <c r="P226" s="241"/>
      <c r="Q226" s="304">
        <f t="shared" si="10"/>
        <v>0</v>
      </c>
    </row>
    <row r="227" spans="1:17" ht="15.75" hidden="1">
      <c r="A227" s="270"/>
      <c r="B227" s="305" t="s">
        <v>426</v>
      </c>
      <c r="C227" s="306"/>
      <c r="D227" s="306"/>
      <c r="E227" s="306"/>
      <c r="F227" s="287"/>
      <c r="G227" s="241"/>
      <c r="H227" s="241"/>
      <c r="I227" s="241"/>
      <c r="J227" s="241"/>
      <c r="K227" s="241"/>
      <c r="L227" s="241"/>
      <c r="M227" s="241"/>
      <c r="N227" s="241"/>
      <c r="O227" s="241"/>
      <c r="P227" s="241"/>
      <c r="Q227" s="304">
        <f t="shared" si="10"/>
        <v>0</v>
      </c>
    </row>
    <row r="228" spans="1:17" ht="15.75" hidden="1">
      <c r="A228" s="281" t="s">
        <v>377</v>
      </c>
      <c r="B228" s="309" t="s">
        <v>378</v>
      </c>
      <c r="C228" s="308"/>
      <c r="D228" s="308"/>
      <c r="E228" s="308"/>
      <c r="F228" s="308"/>
      <c r="G228" s="237"/>
      <c r="H228" s="237"/>
      <c r="I228" s="241"/>
      <c r="J228" s="241"/>
      <c r="K228" s="241"/>
      <c r="L228" s="241"/>
      <c r="M228" s="241"/>
      <c r="N228" s="241"/>
      <c r="O228" s="241"/>
      <c r="P228" s="241"/>
      <c r="Q228" s="304">
        <f t="shared" si="10"/>
        <v>0</v>
      </c>
    </row>
    <row r="229" spans="1:17" ht="15.75" hidden="1">
      <c r="A229" s="270" t="s">
        <v>399</v>
      </c>
      <c r="B229" s="286" t="s">
        <v>214</v>
      </c>
      <c r="C229" s="287"/>
      <c r="D229" s="308"/>
      <c r="E229" s="308"/>
      <c r="F229" s="308"/>
      <c r="G229" s="237"/>
      <c r="H229" s="237"/>
      <c r="I229" s="241"/>
      <c r="J229" s="241"/>
      <c r="K229" s="241"/>
      <c r="L229" s="241"/>
      <c r="M229" s="241"/>
      <c r="N229" s="241"/>
      <c r="O229" s="241"/>
      <c r="P229" s="241"/>
      <c r="Q229" s="304">
        <f t="shared" si="10"/>
        <v>0</v>
      </c>
    </row>
    <row r="230" spans="1:17" ht="31.5" hidden="1">
      <c r="A230" s="281"/>
      <c r="B230" s="305" t="s">
        <v>213</v>
      </c>
      <c r="C230" s="306"/>
      <c r="D230" s="310"/>
      <c r="E230" s="310"/>
      <c r="F230" s="308"/>
      <c r="G230" s="237"/>
      <c r="H230" s="237"/>
      <c r="I230" s="241"/>
      <c r="J230" s="241"/>
      <c r="K230" s="241"/>
      <c r="L230" s="241"/>
      <c r="M230" s="241"/>
      <c r="N230" s="241"/>
      <c r="O230" s="241"/>
      <c r="P230" s="241"/>
      <c r="Q230" s="304">
        <f t="shared" si="10"/>
        <v>0</v>
      </c>
    </row>
    <row r="231" spans="1:17" ht="15.75" hidden="1">
      <c r="A231" s="270" t="s">
        <v>301</v>
      </c>
      <c r="B231" s="286" t="s">
        <v>302</v>
      </c>
      <c r="C231" s="287"/>
      <c r="D231" s="287"/>
      <c r="E231" s="287"/>
      <c r="F231" s="287"/>
      <c r="G231" s="241"/>
      <c r="H231" s="241"/>
      <c r="I231" s="241"/>
      <c r="J231" s="241"/>
      <c r="K231" s="241"/>
      <c r="L231" s="241"/>
      <c r="M231" s="241"/>
      <c r="N231" s="241"/>
      <c r="O231" s="241"/>
      <c r="P231" s="241"/>
      <c r="Q231" s="304">
        <f t="shared" si="10"/>
        <v>0</v>
      </c>
    </row>
    <row r="232" spans="1:17" ht="15.75" hidden="1">
      <c r="A232" s="270"/>
      <c r="B232" s="305" t="s">
        <v>171</v>
      </c>
      <c r="C232" s="306"/>
      <c r="D232" s="306"/>
      <c r="E232" s="306"/>
      <c r="F232" s="287"/>
      <c r="G232" s="241"/>
      <c r="H232" s="241"/>
      <c r="I232" s="241"/>
      <c r="J232" s="241"/>
      <c r="K232" s="241"/>
      <c r="L232" s="241"/>
      <c r="M232" s="241"/>
      <c r="N232" s="241"/>
      <c r="O232" s="241"/>
      <c r="P232" s="241"/>
      <c r="Q232" s="304">
        <f t="shared" si="10"/>
        <v>0</v>
      </c>
    </row>
    <row r="233" spans="1:17" ht="15.75" hidden="1">
      <c r="A233" s="270" t="s">
        <v>411</v>
      </c>
      <c r="B233" s="286" t="s">
        <v>196</v>
      </c>
      <c r="C233" s="287"/>
      <c r="D233" s="287"/>
      <c r="E233" s="287"/>
      <c r="F233" s="287"/>
      <c r="G233" s="241"/>
      <c r="H233" s="241"/>
      <c r="I233" s="241"/>
      <c r="J233" s="241"/>
      <c r="K233" s="241"/>
      <c r="L233" s="241"/>
      <c r="M233" s="241"/>
      <c r="N233" s="241"/>
      <c r="O233" s="241"/>
      <c r="P233" s="241"/>
      <c r="Q233" s="304">
        <f t="shared" si="10"/>
        <v>0</v>
      </c>
    </row>
    <row r="234" spans="1:17" ht="15.75" hidden="1">
      <c r="A234" s="270"/>
      <c r="B234" s="305" t="s">
        <v>171</v>
      </c>
      <c r="C234" s="306"/>
      <c r="D234" s="306"/>
      <c r="E234" s="306"/>
      <c r="F234" s="287"/>
      <c r="G234" s="241"/>
      <c r="H234" s="241"/>
      <c r="I234" s="241"/>
      <c r="J234" s="241"/>
      <c r="K234" s="241"/>
      <c r="L234" s="241"/>
      <c r="M234" s="241"/>
      <c r="N234" s="241"/>
      <c r="O234" s="241"/>
      <c r="P234" s="241"/>
      <c r="Q234" s="304">
        <f t="shared" si="10"/>
        <v>0</v>
      </c>
    </row>
    <row r="235" spans="1:17" ht="15.75" hidden="1">
      <c r="A235" s="270" t="s">
        <v>383</v>
      </c>
      <c r="B235" s="286" t="s">
        <v>197</v>
      </c>
      <c r="C235" s="287"/>
      <c r="D235" s="287"/>
      <c r="E235" s="287"/>
      <c r="F235" s="287"/>
      <c r="G235" s="241"/>
      <c r="H235" s="241"/>
      <c r="I235" s="241"/>
      <c r="J235" s="241"/>
      <c r="K235" s="241"/>
      <c r="L235" s="241"/>
      <c r="M235" s="241"/>
      <c r="N235" s="241"/>
      <c r="O235" s="241"/>
      <c r="P235" s="241"/>
      <c r="Q235" s="304">
        <f t="shared" si="10"/>
        <v>0</v>
      </c>
    </row>
    <row r="236" spans="1:17" ht="15.75" hidden="1">
      <c r="A236" s="270"/>
      <c r="B236" s="305" t="s">
        <v>171</v>
      </c>
      <c r="C236" s="306"/>
      <c r="D236" s="306"/>
      <c r="E236" s="306"/>
      <c r="F236" s="287"/>
      <c r="G236" s="241"/>
      <c r="H236" s="241"/>
      <c r="I236" s="241"/>
      <c r="J236" s="241"/>
      <c r="K236" s="241"/>
      <c r="L236" s="241"/>
      <c r="M236" s="241"/>
      <c r="N236" s="241"/>
      <c r="O236" s="241"/>
      <c r="P236" s="241"/>
      <c r="Q236" s="304">
        <f t="shared" si="10"/>
        <v>0</v>
      </c>
    </row>
    <row r="237" spans="1:17" ht="15.75" hidden="1">
      <c r="A237" s="281" t="s">
        <v>87</v>
      </c>
      <c r="B237" s="309" t="s">
        <v>391</v>
      </c>
      <c r="C237" s="308"/>
      <c r="D237" s="310"/>
      <c r="E237" s="310"/>
      <c r="F237" s="287"/>
      <c r="G237" s="287"/>
      <c r="H237" s="287"/>
      <c r="I237" s="287"/>
      <c r="J237" s="287"/>
      <c r="K237" s="287"/>
      <c r="L237" s="287"/>
      <c r="M237" s="287"/>
      <c r="N237" s="287"/>
      <c r="O237" s="287"/>
      <c r="P237" s="287"/>
      <c r="Q237" s="304">
        <f t="shared" si="10"/>
        <v>0</v>
      </c>
    </row>
    <row r="238" spans="1:17" ht="15.75" hidden="1">
      <c r="A238" s="270" t="s">
        <v>386</v>
      </c>
      <c r="B238" s="286" t="s">
        <v>466</v>
      </c>
      <c r="C238" s="287"/>
      <c r="D238" s="306"/>
      <c r="E238" s="306"/>
      <c r="F238" s="287"/>
      <c r="G238" s="287"/>
      <c r="H238" s="287"/>
      <c r="I238" s="287"/>
      <c r="J238" s="287"/>
      <c r="K238" s="287"/>
      <c r="L238" s="287"/>
      <c r="M238" s="287"/>
      <c r="N238" s="287"/>
      <c r="O238" s="287"/>
      <c r="P238" s="287"/>
      <c r="Q238" s="304">
        <f t="shared" si="10"/>
        <v>0</v>
      </c>
    </row>
    <row r="239" spans="1:17" ht="15.75">
      <c r="A239" s="234" t="s">
        <v>229</v>
      </c>
      <c r="B239" s="303" t="s">
        <v>230</v>
      </c>
      <c r="C239" s="304">
        <f>SUM(C240+C241+C242+C244+C245+C247)</f>
        <v>47.052</v>
      </c>
      <c r="D239" s="304"/>
      <c r="E239" s="304">
        <f>SUM(E240+E241+E242+E244+E245+E247)</f>
        <v>-6.428000000000001</v>
      </c>
      <c r="F239" s="304">
        <f>SUM(F240+F241+F242+F244+F245+F247)</f>
        <v>18.554</v>
      </c>
      <c r="G239" s="304">
        <f>SUM(G240+G241+G242+G244+G245+G247)</f>
        <v>0</v>
      </c>
      <c r="H239" s="304">
        <f>SUM(H240+H241+H242+H244+H245+H247)</f>
        <v>0</v>
      </c>
      <c r="I239" s="304">
        <f aca="true" t="shared" si="14" ref="I239:P239">SUM(I241+I242+I245)</f>
        <v>0</v>
      </c>
      <c r="J239" s="304">
        <f t="shared" si="14"/>
        <v>0</v>
      </c>
      <c r="K239" s="304">
        <f t="shared" si="14"/>
        <v>0</v>
      </c>
      <c r="L239" s="304">
        <f t="shared" si="14"/>
        <v>0</v>
      </c>
      <c r="M239" s="304">
        <f t="shared" si="14"/>
        <v>0</v>
      </c>
      <c r="N239" s="304">
        <f t="shared" si="14"/>
        <v>0</v>
      </c>
      <c r="O239" s="304">
        <f t="shared" si="14"/>
        <v>0</v>
      </c>
      <c r="P239" s="304">
        <f t="shared" si="14"/>
        <v>0</v>
      </c>
      <c r="Q239" s="304">
        <f t="shared" si="10"/>
        <v>47.052</v>
      </c>
    </row>
    <row r="240" spans="1:17" ht="15.75">
      <c r="A240" s="242" t="s">
        <v>367</v>
      </c>
      <c r="B240" s="311" t="s">
        <v>282</v>
      </c>
      <c r="C240" s="327">
        <v>2</v>
      </c>
      <c r="D240" s="304"/>
      <c r="E240" s="304"/>
      <c r="F240" s="304"/>
      <c r="G240" s="304"/>
      <c r="H240" s="304"/>
      <c r="I240" s="304"/>
      <c r="J240" s="304"/>
      <c r="K240" s="304"/>
      <c r="L240" s="304"/>
      <c r="M240" s="304"/>
      <c r="N240" s="304"/>
      <c r="O240" s="304"/>
      <c r="P240" s="304"/>
      <c r="Q240" s="304">
        <f t="shared" si="10"/>
        <v>2</v>
      </c>
    </row>
    <row r="241" spans="1:17" ht="21.75" customHeight="1">
      <c r="A241" s="242" t="s">
        <v>410</v>
      </c>
      <c r="B241" s="312" t="s">
        <v>61</v>
      </c>
      <c r="C241" s="327">
        <v>12.795</v>
      </c>
      <c r="D241" s="284"/>
      <c r="E241" s="284">
        <v>-8.464</v>
      </c>
      <c r="F241" s="284">
        <v>18.554</v>
      </c>
      <c r="G241" s="241"/>
      <c r="H241" s="241"/>
      <c r="I241" s="241"/>
      <c r="J241" s="241"/>
      <c r="K241" s="241"/>
      <c r="L241" s="241"/>
      <c r="M241" s="241"/>
      <c r="N241" s="241"/>
      <c r="O241" s="241"/>
      <c r="P241" s="241"/>
      <c r="Q241" s="304">
        <f t="shared" si="10"/>
        <v>12.795</v>
      </c>
    </row>
    <row r="242" spans="1:18" ht="25.5" customHeight="1">
      <c r="A242" s="223">
        <v>130115</v>
      </c>
      <c r="B242" s="286" t="s">
        <v>187</v>
      </c>
      <c r="C242" s="289">
        <v>2.857</v>
      </c>
      <c r="D242" s="287"/>
      <c r="E242" s="241">
        <v>2.036</v>
      </c>
      <c r="F242" s="241"/>
      <c r="G242" s="241"/>
      <c r="H242" s="241"/>
      <c r="I242" s="241"/>
      <c r="J242" s="241"/>
      <c r="K242" s="241"/>
      <c r="L242" s="241"/>
      <c r="M242" s="241"/>
      <c r="N242" s="241"/>
      <c r="O242" s="241"/>
      <c r="P242" s="241"/>
      <c r="Q242" s="304">
        <f t="shared" si="10"/>
        <v>2.857</v>
      </c>
      <c r="R242" s="265"/>
    </row>
    <row r="243" spans="1:18" ht="36" customHeight="1" hidden="1">
      <c r="A243" s="223"/>
      <c r="B243" s="305" t="s">
        <v>231</v>
      </c>
      <c r="C243" s="306"/>
      <c r="D243" s="306"/>
      <c r="E243" s="246"/>
      <c r="F243" s="241"/>
      <c r="G243" s="241"/>
      <c r="H243" s="241"/>
      <c r="I243" s="241"/>
      <c r="J243" s="241"/>
      <c r="K243" s="241"/>
      <c r="L243" s="241"/>
      <c r="M243" s="241"/>
      <c r="N243" s="241"/>
      <c r="O243" s="241"/>
      <c r="P243" s="241"/>
      <c r="Q243" s="304">
        <f t="shared" si="10"/>
        <v>0</v>
      </c>
      <c r="R243" s="265"/>
    </row>
    <row r="244" spans="1:18" ht="30.75" customHeight="1">
      <c r="A244" s="223">
        <v>130203</v>
      </c>
      <c r="B244" s="243" t="s">
        <v>467</v>
      </c>
      <c r="C244" s="287">
        <v>2.688</v>
      </c>
      <c r="D244" s="306"/>
      <c r="E244" s="246"/>
      <c r="F244" s="241"/>
      <c r="G244" s="241"/>
      <c r="H244" s="241"/>
      <c r="I244" s="241"/>
      <c r="J244" s="241"/>
      <c r="K244" s="241"/>
      <c r="L244" s="241"/>
      <c r="M244" s="241"/>
      <c r="N244" s="241"/>
      <c r="O244" s="241"/>
      <c r="P244" s="241"/>
      <c r="Q244" s="304">
        <f t="shared" si="10"/>
        <v>2.688</v>
      </c>
      <c r="R244" s="265"/>
    </row>
    <row r="245" spans="1:18" ht="37.5" customHeight="1">
      <c r="A245" s="285" t="s">
        <v>368</v>
      </c>
      <c r="B245" s="286" t="s">
        <v>424</v>
      </c>
      <c r="C245" s="287">
        <v>12.681</v>
      </c>
      <c r="D245" s="287"/>
      <c r="E245" s="241"/>
      <c r="F245" s="241"/>
      <c r="G245" s="241"/>
      <c r="H245" s="241"/>
      <c r="I245" s="241"/>
      <c r="J245" s="241"/>
      <c r="K245" s="241"/>
      <c r="L245" s="241"/>
      <c r="M245" s="241"/>
      <c r="N245" s="241"/>
      <c r="O245" s="241"/>
      <c r="P245" s="241"/>
      <c r="Q245" s="304">
        <f t="shared" si="10"/>
        <v>12.681</v>
      </c>
      <c r="R245" s="265"/>
    </row>
    <row r="246" spans="1:18" ht="15.75" customHeight="1">
      <c r="A246" s="285"/>
      <c r="B246" s="313" t="s">
        <v>426</v>
      </c>
      <c r="C246" s="314">
        <v>1.2</v>
      </c>
      <c r="D246" s="287"/>
      <c r="E246" s="287"/>
      <c r="F246" s="241"/>
      <c r="G246" s="241"/>
      <c r="H246" s="241"/>
      <c r="I246" s="241"/>
      <c r="J246" s="241"/>
      <c r="K246" s="241"/>
      <c r="L246" s="241"/>
      <c r="M246" s="241"/>
      <c r="N246" s="241"/>
      <c r="O246" s="241"/>
      <c r="P246" s="241"/>
      <c r="Q246" s="304">
        <f t="shared" si="10"/>
        <v>1.2</v>
      </c>
      <c r="R246" s="265"/>
    </row>
    <row r="247" spans="1:18" ht="33" customHeight="1">
      <c r="A247" s="285" t="s">
        <v>477</v>
      </c>
      <c r="B247" s="243" t="s">
        <v>482</v>
      </c>
      <c r="C247" s="287">
        <v>14.031</v>
      </c>
      <c r="D247" s="306"/>
      <c r="E247" s="306"/>
      <c r="F247" s="241"/>
      <c r="G247" s="241"/>
      <c r="H247" s="241"/>
      <c r="I247" s="241"/>
      <c r="J247" s="241"/>
      <c r="K247" s="241"/>
      <c r="L247" s="241"/>
      <c r="M247" s="241"/>
      <c r="N247" s="241"/>
      <c r="O247" s="241"/>
      <c r="P247" s="241"/>
      <c r="Q247" s="304">
        <f t="shared" si="10"/>
        <v>14.031</v>
      </c>
      <c r="R247" s="265"/>
    </row>
    <row r="248" spans="1:18" ht="15.75" customHeight="1">
      <c r="A248" s="315" t="s">
        <v>447</v>
      </c>
      <c r="B248" s="316" t="s">
        <v>448</v>
      </c>
      <c r="C248" s="288">
        <v>0</v>
      </c>
      <c r="D248" s="288"/>
      <c r="E248" s="288">
        <v>0</v>
      </c>
      <c r="F248" s="237">
        <v>0</v>
      </c>
      <c r="G248" s="237"/>
      <c r="H248" s="237">
        <v>305.5</v>
      </c>
      <c r="I248" s="237">
        <v>0</v>
      </c>
      <c r="J248" s="237">
        <v>0</v>
      </c>
      <c r="K248" s="237"/>
      <c r="L248" s="237"/>
      <c r="M248" s="237">
        <v>0</v>
      </c>
      <c r="N248" s="237">
        <v>305.5</v>
      </c>
      <c r="O248" s="237">
        <v>305.5</v>
      </c>
      <c r="P248" s="237">
        <v>0</v>
      </c>
      <c r="Q248" s="304">
        <f t="shared" si="10"/>
        <v>305.5</v>
      </c>
      <c r="R248" s="265"/>
    </row>
    <row r="249" spans="1:18" ht="15.75" customHeight="1">
      <c r="A249" s="285" t="s">
        <v>334</v>
      </c>
      <c r="B249" s="317" t="s">
        <v>336</v>
      </c>
      <c r="C249" s="306"/>
      <c r="D249" s="306"/>
      <c r="E249" s="306"/>
      <c r="F249" s="241"/>
      <c r="G249" s="241"/>
      <c r="H249" s="241">
        <v>305.5</v>
      </c>
      <c r="I249" s="241"/>
      <c r="J249" s="241"/>
      <c r="K249" s="241"/>
      <c r="L249" s="241"/>
      <c r="M249" s="241"/>
      <c r="N249" s="241">
        <v>305.5</v>
      </c>
      <c r="O249" s="241">
        <v>305.5</v>
      </c>
      <c r="P249" s="241"/>
      <c r="Q249" s="304">
        <f t="shared" si="10"/>
        <v>305.5</v>
      </c>
      <c r="R249" s="265"/>
    </row>
    <row r="250" spans="1:18" ht="15.75" customHeight="1">
      <c r="A250" s="285"/>
      <c r="B250" s="318" t="s">
        <v>449</v>
      </c>
      <c r="C250" s="306"/>
      <c r="D250" s="306"/>
      <c r="E250" s="306"/>
      <c r="F250" s="241"/>
      <c r="G250" s="241"/>
      <c r="H250" s="330">
        <v>305.5</v>
      </c>
      <c r="I250" s="330"/>
      <c r="J250" s="330"/>
      <c r="K250" s="330"/>
      <c r="L250" s="330"/>
      <c r="M250" s="330"/>
      <c r="N250" s="330">
        <v>305.5</v>
      </c>
      <c r="O250" s="330">
        <v>305.5</v>
      </c>
      <c r="P250" s="241"/>
      <c r="Q250" s="304">
        <f t="shared" si="10"/>
        <v>305.5</v>
      </c>
      <c r="R250" s="265"/>
    </row>
    <row r="251" spans="1:18" ht="15.75" customHeight="1" hidden="1">
      <c r="A251" s="315" t="s">
        <v>232</v>
      </c>
      <c r="B251" s="319" t="s">
        <v>233</v>
      </c>
      <c r="C251" s="308"/>
      <c r="D251" s="308"/>
      <c r="E251" s="308"/>
      <c r="F251" s="237"/>
      <c r="G251" s="237"/>
      <c r="H251" s="237"/>
      <c r="I251" s="237"/>
      <c r="J251" s="237"/>
      <c r="K251" s="237"/>
      <c r="L251" s="237"/>
      <c r="M251" s="237"/>
      <c r="N251" s="237"/>
      <c r="O251" s="237"/>
      <c r="P251" s="237"/>
      <c r="Q251" s="304">
        <f t="shared" si="10"/>
        <v>0</v>
      </c>
      <c r="R251" s="265"/>
    </row>
    <row r="252" spans="1:18" ht="15.75" customHeight="1" hidden="1">
      <c r="A252" s="285" t="s">
        <v>381</v>
      </c>
      <c r="B252" s="320" t="s">
        <v>238</v>
      </c>
      <c r="C252" s="287"/>
      <c r="D252" s="306"/>
      <c r="E252" s="306"/>
      <c r="F252" s="241"/>
      <c r="G252" s="241"/>
      <c r="H252" s="241"/>
      <c r="I252" s="241"/>
      <c r="J252" s="241"/>
      <c r="K252" s="241"/>
      <c r="L252" s="241"/>
      <c r="M252" s="241"/>
      <c r="N252" s="241"/>
      <c r="O252" s="241"/>
      <c r="P252" s="241"/>
      <c r="Q252" s="304">
        <f t="shared" si="10"/>
        <v>0</v>
      </c>
      <c r="R252" s="265"/>
    </row>
    <row r="253" spans="1:18" ht="15.75" customHeight="1" hidden="1">
      <c r="A253" s="285"/>
      <c r="B253" s="321"/>
      <c r="C253" s="306"/>
      <c r="D253" s="306"/>
      <c r="E253" s="306"/>
      <c r="F253" s="241"/>
      <c r="G253" s="241"/>
      <c r="H253" s="241"/>
      <c r="I253" s="241"/>
      <c r="J253" s="241"/>
      <c r="K253" s="241"/>
      <c r="L253" s="241"/>
      <c r="M253" s="241"/>
      <c r="N253" s="241"/>
      <c r="O253" s="241"/>
      <c r="P253" s="241"/>
      <c r="Q253" s="304">
        <f t="shared" si="10"/>
        <v>0</v>
      </c>
      <c r="R253" s="265"/>
    </row>
    <row r="254" spans="1:18" ht="117" customHeight="1" hidden="1">
      <c r="A254" s="242"/>
      <c r="B254" s="266"/>
      <c r="C254" s="306"/>
      <c r="D254" s="306"/>
      <c r="E254" s="306"/>
      <c r="F254" s="287"/>
      <c r="G254" s="287"/>
      <c r="H254" s="322"/>
      <c r="I254" s="287"/>
      <c r="J254" s="287"/>
      <c r="K254" s="287"/>
      <c r="L254" s="287"/>
      <c r="M254" s="287"/>
      <c r="N254" s="322"/>
      <c r="O254" s="322"/>
      <c r="P254" s="322"/>
      <c r="Q254" s="304">
        <f t="shared" si="10"/>
        <v>0</v>
      </c>
      <c r="R254" s="265"/>
    </row>
    <row r="255" spans="1:18" ht="23.25" customHeight="1" hidden="1">
      <c r="A255" s="242"/>
      <c r="B255" s="243"/>
      <c r="C255" s="306"/>
      <c r="D255" s="306"/>
      <c r="E255" s="306"/>
      <c r="F255" s="287"/>
      <c r="G255" s="287"/>
      <c r="H255" s="322"/>
      <c r="I255" s="287"/>
      <c r="J255" s="287"/>
      <c r="K255" s="287"/>
      <c r="L255" s="287"/>
      <c r="M255" s="287"/>
      <c r="N255" s="322"/>
      <c r="O255" s="322"/>
      <c r="P255" s="322"/>
      <c r="Q255" s="304">
        <f t="shared" si="10"/>
        <v>0</v>
      </c>
      <c r="R255" s="265"/>
    </row>
    <row r="256" spans="1:18" ht="48" customHeight="1" hidden="1">
      <c r="A256" s="270"/>
      <c r="B256" s="266"/>
      <c r="C256" s="306"/>
      <c r="D256" s="306"/>
      <c r="E256" s="306"/>
      <c r="F256" s="287"/>
      <c r="G256" s="287"/>
      <c r="H256" s="322"/>
      <c r="I256" s="287"/>
      <c r="J256" s="287"/>
      <c r="K256" s="287"/>
      <c r="L256" s="287"/>
      <c r="M256" s="287"/>
      <c r="N256" s="322"/>
      <c r="O256" s="322"/>
      <c r="P256" s="322"/>
      <c r="Q256" s="304">
        <f t="shared" si="10"/>
        <v>0</v>
      </c>
      <c r="R256" s="265"/>
    </row>
    <row r="257" spans="1:18" ht="33" customHeight="1" hidden="1">
      <c r="A257" s="242"/>
      <c r="B257" s="243"/>
      <c r="C257" s="306"/>
      <c r="D257" s="306"/>
      <c r="E257" s="306"/>
      <c r="F257" s="287"/>
      <c r="G257" s="287"/>
      <c r="H257" s="322"/>
      <c r="I257" s="287"/>
      <c r="J257" s="287"/>
      <c r="K257" s="287"/>
      <c r="L257" s="287"/>
      <c r="M257" s="287"/>
      <c r="N257" s="322"/>
      <c r="O257" s="322"/>
      <c r="P257" s="322"/>
      <c r="Q257" s="304">
        <f t="shared" si="10"/>
        <v>0</v>
      </c>
      <c r="R257" s="265"/>
    </row>
    <row r="258" spans="1:18" ht="17.25" customHeight="1">
      <c r="A258" s="315" t="s">
        <v>270</v>
      </c>
      <c r="B258" s="282" t="s">
        <v>480</v>
      </c>
      <c r="C258" s="288">
        <v>2</v>
      </c>
      <c r="D258" s="310"/>
      <c r="E258" s="288">
        <v>0</v>
      </c>
      <c r="F258" s="288">
        <v>0</v>
      </c>
      <c r="G258" s="288">
        <v>0</v>
      </c>
      <c r="H258" s="288">
        <v>0</v>
      </c>
      <c r="I258" s="288">
        <v>0</v>
      </c>
      <c r="J258" s="288">
        <v>0</v>
      </c>
      <c r="K258" s="288">
        <v>0</v>
      </c>
      <c r="L258" s="288">
        <v>0</v>
      </c>
      <c r="M258" s="288">
        <v>0</v>
      </c>
      <c r="N258" s="288">
        <v>0</v>
      </c>
      <c r="O258" s="288">
        <v>0</v>
      </c>
      <c r="P258" s="288">
        <v>0</v>
      </c>
      <c r="Q258" s="304">
        <f t="shared" si="10"/>
        <v>2</v>
      </c>
      <c r="R258" s="265"/>
    </row>
    <row r="259" spans="1:18" ht="21.75" customHeight="1">
      <c r="A259" s="285" t="s">
        <v>271</v>
      </c>
      <c r="B259" s="280" t="s">
        <v>481</v>
      </c>
      <c r="C259" s="306">
        <v>2</v>
      </c>
      <c r="D259" s="306"/>
      <c r="E259" s="306"/>
      <c r="F259" s="287"/>
      <c r="G259" s="287"/>
      <c r="H259" s="322"/>
      <c r="I259" s="287"/>
      <c r="J259" s="287"/>
      <c r="K259" s="287"/>
      <c r="L259" s="287"/>
      <c r="M259" s="287"/>
      <c r="N259" s="322"/>
      <c r="O259" s="322"/>
      <c r="P259" s="322"/>
      <c r="Q259" s="304">
        <f t="shared" si="10"/>
        <v>2</v>
      </c>
      <c r="R259" s="265"/>
    </row>
    <row r="260" spans="1:18" ht="15.75" customHeight="1">
      <c r="A260" s="285"/>
      <c r="B260" s="319" t="s">
        <v>234</v>
      </c>
      <c r="C260" s="323">
        <f>SUM(C258+C248+C239+C189+C74+C51+C23+C20+C16)</f>
        <v>5270.2807999999995</v>
      </c>
      <c r="D260" s="308"/>
      <c r="E260" s="308">
        <f aca="true" t="shared" si="15" ref="E260:P260">SUM(E258+E248+E239+E189+E74+E51+E23+E20+E16)</f>
        <v>1053.322</v>
      </c>
      <c r="F260" s="308">
        <f t="shared" si="15"/>
        <v>1686.893</v>
      </c>
      <c r="G260" s="308">
        <f t="shared" si="15"/>
        <v>0</v>
      </c>
      <c r="H260" s="324">
        <f t="shared" si="15"/>
        <v>319.65819999999997</v>
      </c>
      <c r="I260" s="308">
        <f t="shared" si="15"/>
        <v>0</v>
      </c>
      <c r="J260" s="308">
        <f t="shared" si="15"/>
        <v>0</v>
      </c>
      <c r="K260" s="308">
        <f t="shared" si="15"/>
        <v>0</v>
      </c>
      <c r="L260" s="308">
        <f t="shared" si="15"/>
        <v>0</v>
      </c>
      <c r="M260" s="308">
        <f t="shared" si="15"/>
        <v>0</v>
      </c>
      <c r="N260" s="324">
        <f t="shared" si="15"/>
        <v>319.65819999999997</v>
      </c>
      <c r="O260" s="324">
        <f t="shared" si="15"/>
        <v>319.65819999999997</v>
      </c>
      <c r="P260" s="324">
        <f t="shared" si="15"/>
        <v>14.1582</v>
      </c>
      <c r="Q260" s="326">
        <f t="shared" si="10"/>
        <v>5589.938999999999</v>
      </c>
      <c r="R260" s="265"/>
    </row>
    <row r="261" spans="1:18" ht="15.75" customHeight="1">
      <c r="A261" s="242"/>
      <c r="B261" s="303" t="s">
        <v>235</v>
      </c>
      <c r="C261" s="237">
        <f>SUM(C263+C266)+C264+C265</f>
        <v>117</v>
      </c>
      <c r="D261" s="237"/>
      <c r="E261" s="237">
        <f aca="true" t="shared" si="16" ref="E261:P261">SUM(E263+E266)+E264</f>
        <v>0</v>
      </c>
      <c r="F261" s="237">
        <f t="shared" si="16"/>
        <v>0</v>
      </c>
      <c r="G261" s="237">
        <f t="shared" si="16"/>
        <v>0</v>
      </c>
      <c r="H261" s="237">
        <f t="shared" si="16"/>
        <v>-44</v>
      </c>
      <c r="I261" s="237">
        <f t="shared" si="16"/>
        <v>0</v>
      </c>
      <c r="J261" s="237">
        <f t="shared" si="16"/>
        <v>0</v>
      </c>
      <c r="K261" s="237">
        <f t="shared" si="16"/>
        <v>0</v>
      </c>
      <c r="L261" s="237">
        <f t="shared" si="16"/>
        <v>0</v>
      </c>
      <c r="M261" s="237">
        <f t="shared" si="16"/>
        <v>0</v>
      </c>
      <c r="N261" s="237">
        <f t="shared" si="16"/>
        <v>-44</v>
      </c>
      <c r="O261" s="237">
        <f t="shared" si="16"/>
        <v>-44</v>
      </c>
      <c r="P261" s="237">
        <f t="shared" si="16"/>
        <v>-44</v>
      </c>
      <c r="Q261" s="304">
        <f t="shared" si="10"/>
        <v>73</v>
      </c>
      <c r="R261" s="265"/>
    </row>
    <row r="262" spans="1:18" ht="15.75" customHeight="1" hidden="1">
      <c r="A262" s="242"/>
      <c r="B262" s="303"/>
      <c r="C262" s="237"/>
      <c r="D262" s="237"/>
      <c r="E262" s="237"/>
      <c r="F262" s="237"/>
      <c r="G262" s="237"/>
      <c r="H262" s="237"/>
      <c r="I262" s="237"/>
      <c r="J262" s="237"/>
      <c r="K262" s="237"/>
      <c r="L262" s="237"/>
      <c r="M262" s="237"/>
      <c r="N262" s="237"/>
      <c r="O262" s="237"/>
      <c r="P262" s="237"/>
      <c r="Q262" s="304">
        <f t="shared" si="10"/>
        <v>0</v>
      </c>
      <c r="R262" s="265"/>
    </row>
    <row r="263" spans="1:18" ht="36.75" customHeight="1">
      <c r="A263" s="242" t="s">
        <v>236</v>
      </c>
      <c r="B263" s="243" t="s">
        <v>280</v>
      </c>
      <c r="C263" s="241">
        <v>15</v>
      </c>
      <c r="D263" s="246"/>
      <c r="E263" s="246"/>
      <c r="F263" s="241"/>
      <c r="G263" s="241"/>
      <c r="H263" s="241"/>
      <c r="I263" s="241"/>
      <c r="J263" s="241"/>
      <c r="K263" s="241"/>
      <c r="L263" s="241"/>
      <c r="M263" s="241"/>
      <c r="N263" s="241"/>
      <c r="O263" s="241"/>
      <c r="P263" s="241"/>
      <c r="Q263" s="304">
        <f t="shared" si="10"/>
        <v>15</v>
      </c>
      <c r="R263" s="265"/>
    </row>
    <row r="264" spans="1:18" ht="36.75" customHeight="1" hidden="1">
      <c r="A264" s="285" t="s">
        <v>425</v>
      </c>
      <c r="B264" s="286" t="s">
        <v>281</v>
      </c>
      <c r="C264" s="287"/>
      <c r="D264" s="306"/>
      <c r="E264" s="306"/>
      <c r="F264" s="241"/>
      <c r="G264" s="241"/>
      <c r="H264" s="241"/>
      <c r="I264" s="241"/>
      <c r="J264" s="241"/>
      <c r="K264" s="241"/>
      <c r="L264" s="241"/>
      <c r="M264" s="241"/>
      <c r="N264" s="241"/>
      <c r="O264" s="241"/>
      <c r="P264" s="241"/>
      <c r="Q264" s="304">
        <f t="shared" si="10"/>
        <v>0</v>
      </c>
      <c r="R264" s="265"/>
    </row>
    <row r="265" spans="1:18" ht="36.75" customHeight="1">
      <c r="A265" s="285" t="s">
        <v>267</v>
      </c>
      <c r="B265" s="258" t="s">
        <v>260</v>
      </c>
      <c r="C265" s="287">
        <v>60</v>
      </c>
      <c r="D265" s="306"/>
      <c r="E265" s="306"/>
      <c r="F265" s="241"/>
      <c r="G265" s="241"/>
      <c r="H265" s="241"/>
      <c r="I265" s="241"/>
      <c r="J265" s="241"/>
      <c r="K265" s="241"/>
      <c r="L265" s="241"/>
      <c r="M265" s="241"/>
      <c r="N265" s="241"/>
      <c r="O265" s="241"/>
      <c r="P265" s="241"/>
      <c r="Q265" s="304">
        <f t="shared" si="10"/>
        <v>60</v>
      </c>
      <c r="R265" s="265"/>
    </row>
    <row r="266" spans="1:18" ht="15.75" customHeight="1">
      <c r="A266" s="285" t="s">
        <v>478</v>
      </c>
      <c r="B266" s="325" t="s">
        <v>431</v>
      </c>
      <c r="C266" s="287">
        <v>42</v>
      </c>
      <c r="D266" s="306"/>
      <c r="E266" s="306"/>
      <c r="F266" s="241"/>
      <c r="G266" s="241"/>
      <c r="H266" s="241">
        <v>-44</v>
      </c>
      <c r="I266" s="241"/>
      <c r="J266" s="241"/>
      <c r="K266" s="241"/>
      <c r="L266" s="241"/>
      <c r="M266" s="241"/>
      <c r="N266" s="241">
        <v>-44</v>
      </c>
      <c r="O266" s="241">
        <v>-44</v>
      </c>
      <c r="P266" s="241">
        <v>-44</v>
      </c>
      <c r="Q266" s="304">
        <f>SUM(H266+C266)</f>
        <v>-2</v>
      </c>
      <c r="R266" s="265"/>
    </row>
    <row r="267" spans="1:18" ht="15.75" customHeight="1">
      <c r="A267" s="285"/>
      <c r="B267" s="448" t="s">
        <v>124</v>
      </c>
      <c r="C267" s="287"/>
      <c r="D267" s="306"/>
      <c r="E267" s="306"/>
      <c r="F267" s="241"/>
      <c r="G267" s="241"/>
      <c r="H267" s="241"/>
      <c r="I267" s="241"/>
      <c r="J267" s="241"/>
      <c r="K267" s="241"/>
      <c r="L267" s="241"/>
      <c r="M267" s="241"/>
      <c r="N267" s="241"/>
      <c r="O267" s="241"/>
      <c r="P267" s="241"/>
      <c r="Q267" s="304">
        <f>SUM(H267+C267)</f>
        <v>0</v>
      </c>
      <c r="R267" s="265"/>
    </row>
    <row r="268" spans="1:18" ht="15.75" customHeight="1">
      <c r="A268" s="285"/>
      <c r="B268" s="448" t="s">
        <v>242</v>
      </c>
      <c r="C268" s="287">
        <v>50</v>
      </c>
      <c r="D268" s="306"/>
      <c r="E268" s="306"/>
      <c r="F268" s="241"/>
      <c r="G268" s="241"/>
      <c r="H268" s="241">
        <v>-44</v>
      </c>
      <c r="I268" s="241"/>
      <c r="J268" s="241"/>
      <c r="K268" s="241"/>
      <c r="L268" s="241"/>
      <c r="M268" s="241"/>
      <c r="N268" s="241">
        <v>-44</v>
      </c>
      <c r="O268" s="241">
        <v>-44</v>
      </c>
      <c r="P268" s="241">
        <v>-44</v>
      </c>
      <c r="Q268" s="304">
        <f>SUM(H268+C268)</f>
        <v>6</v>
      </c>
      <c r="R268" s="265"/>
    </row>
    <row r="269" spans="1:18" ht="15.75" customHeight="1">
      <c r="A269" s="285"/>
      <c r="B269" s="448" t="s">
        <v>243</v>
      </c>
      <c r="C269" s="287">
        <v>-8</v>
      </c>
      <c r="D269" s="306"/>
      <c r="E269" s="306"/>
      <c r="F269" s="241"/>
      <c r="G269" s="241"/>
      <c r="H269" s="241"/>
      <c r="I269" s="241"/>
      <c r="J269" s="241"/>
      <c r="K269" s="241"/>
      <c r="L269" s="241"/>
      <c r="M269" s="241"/>
      <c r="N269" s="241"/>
      <c r="O269" s="241"/>
      <c r="P269" s="241"/>
      <c r="Q269" s="304">
        <f>SUM(H269+C269)</f>
        <v>-8</v>
      </c>
      <c r="R269" s="265"/>
    </row>
    <row r="270" spans="1:18" ht="15.75">
      <c r="A270" s="228"/>
      <c r="B270" s="282" t="s">
        <v>343</v>
      </c>
      <c r="C270" s="264">
        <f>SUM(C261+C260)</f>
        <v>5387.2807999999995</v>
      </c>
      <c r="D270" s="237"/>
      <c r="E270" s="237">
        <f aca="true" t="shared" si="17" ref="E270:P270">SUM(E261+E260)</f>
        <v>1053.322</v>
      </c>
      <c r="F270" s="237">
        <f t="shared" si="17"/>
        <v>1686.893</v>
      </c>
      <c r="G270" s="237">
        <f t="shared" si="17"/>
        <v>0</v>
      </c>
      <c r="H270" s="264">
        <f t="shared" si="17"/>
        <v>275.65819999999997</v>
      </c>
      <c r="I270" s="237">
        <f t="shared" si="17"/>
        <v>0</v>
      </c>
      <c r="J270" s="237">
        <f t="shared" si="17"/>
        <v>0</v>
      </c>
      <c r="K270" s="237">
        <f t="shared" si="17"/>
        <v>0</v>
      </c>
      <c r="L270" s="237">
        <f t="shared" si="17"/>
        <v>0</v>
      </c>
      <c r="M270" s="237">
        <f t="shared" si="17"/>
        <v>0</v>
      </c>
      <c r="N270" s="264">
        <f t="shared" si="17"/>
        <v>275.65819999999997</v>
      </c>
      <c r="O270" s="264">
        <f t="shared" si="17"/>
        <v>275.65819999999997</v>
      </c>
      <c r="P270" s="264">
        <f t="shared" si="17"/>
        <v>-29.8418</v>
      </c>
      <c r="Q270" s="236">
        <f>SUM(H270+C270)</f>
        <v>5662.938999999999</v>
      </c>
      <c r="R270" s="265"/>
    </row>
    <row r="271" spans="1:18" ht="15.75" hidden="1">
      <c r="A271" s="228"/>
      <c r="B271" s="231" t="s">
        <v>183</v>
      </c>
      <c r="C271" s="290"/>
      <c r="D271" s="290"/>
      <c r="E271" s="290"/>
      <c r="F271" s="290"/>
      <c r="G271" s="290"/>
      <c r="H271" s="290"/>
      <c r="I271" s="290"/>
      <c r="J271" s="290"/>
      <c r="K271" s="290"/>
      <c r="L271" s="290"/>
      <c r="M271" s="290"/>
      <c r="N271" s="290"/>
      <c r="O271" s="290"/>
      <c r="P271" s="290"/>
      <c r="Q271" s="291"/>
      <c r="R271" s="265"/>
    </row>
    <row r="272" spans="1:17" ht="24" hidden="1">
      <c r="A272" s="228"/>
      <c r="B272" s="263" t="s">
        <v>184</v>
      </c>
      <c r="C272" s="292"/>
      <c r="D272" s="292"/>
      <c r="E272" s="292"/>
      <c r="F272" s="292"/>
      <c r="G272" s="292"/>
      <c r="H272" s="292"/>
      <c r="I272" s="292"/>
      <c r="J272" s="292"/>
      <c r="K272" s="292"/>
      <c r="L272" s="292"/>
      <c r="M272" s="292"/>
      <c r="N272" s="292"/>
      <c r="O272" s="292"/>
      <c r="P272" s="292"/>
      <c r="Q272" s="292">
        <v>3.7506200000000005</v>
      </c>
    </row>
    <row r="273" ht="15.75">
      <c r="A273" s="233"/>
    </row>
    <row r="274" spans="1:2" ht="15.75">
      <c r="A274" s="233"/>
      <c r="B274" s="233"/>
    </row>
    <row r="275" spans="1:2" ht="15.75">
      <c r="A275" s="233"/>
      <c r="B275" s="233"/>
    </row>
    <row r="276" spans="1:2" ht="15.75">
      <c r="A276" s="233"/>
      <c r="B276" s="233"/>
    </row>
    <row r="277" spans="1:2" ht="15.75">
      <c r="A277" s="233"/>
      <c r="B277" s="233"/>
    </row>
    <row r="278" spans="1:2" ht="15.75">
      <c r="A278" s="233"/>
      <c r="B278" s="233"/>
    </row>
    <row r="279" spans="1:2" ht="15.75">
      <c r="A279" s="233"/>
      <c r="B279" s="233"/>
    </row>
  </sheetData>
  <mergeCells count="21">
    <mergeCell ref="I4:P4"/>
    <mergeCell ref="I6:P6"/>
    <mergeCell ref="I12:I14"/>
    <mergeCell ref="O12:P12"/>
    <mergeCell ref="O13:O14"/>
    <mergeCell ref="N12:N14"/>
    <mergeCell ref="D12:D14"/>
    <mergeCell ref="M13:M14"/>
    <mergeCell ref="F13:F14"/>
    <mergeCell ref="G12:G14"/>
    <mergeCell ref="H12:H14"/>
    <mergeCell ref="C11:G11"/>
    <mergeCell ref="H11:P11"/>
    <mergeCell ref="A9:Q9"/>
    <mergeCell ref="A11:A14"/>
    <mergeCell ref="B11:B14"/>
    <mergeCell ref="C12:C14"/>
    <mergeCell ref="E13:E14"/>
    <mergeCell ref="J12:M12"/>
    <mergeCell ref="J13:J14"/>
    <mergeCell ref="Q11:Q14"/>
  </mergeCells>
  <printOptions/>
  <pageMargins left="0.18" right="0.13" top="0.13" bottom="0.13" header="0.13" footer="0.13"/>
  <pageSetup horizontalDpi="120" verticalDpi="12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3:R337"/>
  <sheetViews>
    <sheetView zoomScale="75" zoomScaleNormal="75" workbookViewId="0" topLeftCell="A3">
      <pane xSplit="1" ySplit="19" topLeftCell="B189" activePane="bottomRight" state="frozen"/>
      <selection pane="topLeft" activeCell="A3" sqref="A3"/>
      <selection pane="topRight" activeCell="B3" sqref="B3"/>
      <selection pane="bottomLeft" activeCell="A18" sqref="A18"/>
      <selection pane="bottomRight" activeCell="H5" sqref="H5:L5"/>
    </sheetView>
  </sheetViews>
  <sheetFormatPr defaultColWidth="9.00390625" defaultRowHeight="12.75"/>
  <cols>
    <col min="1" max="1" width="16.625" style="14" customWidth="1"/>
    <col min="2" max="2" width="120.875" style="14" customWidth="1"/>
    <col min="3" max="3" width="13.875" style="14" customWidth="1"/>
    <col min="4" max="4" width="13.875" style="14" hidden="1" customWidth="1"/>
    <col min="5" max="6" width="14.625" style="14" customWidth="1"/>
    <col min="7" max="7" width="9.375" style="14" hidden="1" customWidth="1"/>
    <col min="8" max="8" width="12.125" style="14" customWidth="1"/>
    <col min="9" max="9" width="12.875" style="14" customWidth="1"/>
    <col min="10" max="10" width="10.125" style="14" customWidth="1"/>
    <col min="11" max="11" width="12.125" style="14" customWidth="1"/>
    <col min="12" max="12" width="13.00390625" style="14" customWidth="1"/>
    <col min="13" max="13" width="12.25390625" style="14" customWidth="1"/>
    <col min="14" max="14" width="15.00390625" style="14" customWidth="1"/>
    <col min="15" max="15" width="14.00390625" style="14" customWidth="1"/>
    <col min="16" max="16384" width="9.125" style="14" customWidth="1"/>
  </cols>
  <sheetData>
    <row r="1" ht="15.75" hidden="1"/>
    <row r="2" ht="15.75" hidden="1"/>
    <row r="3" spans="8:13" ht="18.75">
      <c r="H3" s="459" t="s">
        <v>227</v>
      </c>
      <c r="I3" s="459"/>
      <c r="J3" s="459"/>
      <c r="K3" s="459"/>
      <c r="L3" s="459"/>
      <c r="M3" s="22"/>
    </row>
    <row r="4" spans="8:12" ht="18.75">
      <c r="H4" s="143" t="s">
        <v>228</v>
      </c>
      <c r="I4" s="143"/>
      <c r="J4" s="143"/>
      <c r="K4" s="143"/>
      <c r="L4" s="143"/>
    </row>
    <row r="5" spans="8:13" ht="24" customHeight="1">
      <c r="H5" s="459" t="s">
        <v>157</v>
      </c>
      <c r="I5" s="459"/>
      <c r="J5" s="459"/>
      <c r="K5" s="459"/>
      <c r="L5" s="459"/>
      <c r="M5" s="22"/>
    </row>
    <row r="6" spans="9:11" ht="15.75" hidden="1">
      <c r="I6" s="31"/>
      <c r="J6" s="31"/>
      <c r="K6" s="31"/>
    </row>
    <row r="7" ht="15.75" hidden="1">
      <c r="B7" s="21"/>
    </row>
    <row r="8" spans="1:14" ht="67.5" customHeight="1">
      <c r="A8" s="9" t="s">
        <v>174</v>
      </c>
      <c r="B8" s="8"/>
      <c r="C8" s="32"/>
      <c r="D8" s="32"/>
      <c r="E8" s="32"/>
      <c r="F8" s="32"/>
      <c r="G8" s="32"/>
      <c r="H8" s="32"/>
      <c r="I8" s="32"/>
      <c r="J8" s="32"/>
      <c r="K8" s="32"/>
      <c r="L8" s="32"/>
      <c r="M8" s="32"/>
      <c r="N8" s="32"/>
    </row>
    <row r="9" spans="1:14" ht="15.75" hidden="1">
      <c r="A9" s="33"/>
      <c r="B9" s="34"/>
      <c r="C9" s="32"/>
      <c r="D9" s="32"/>
      <c r="E9" s="32"/>
      <c r="F9" s="32"/>
      <c r="G9" s="32"/>
      <c r="H9" s="32"/>
      <c r="I9" s="32"/>
      <c r="J9" s="32"/>
      <c r="K9" s="32"/>
      <c r="L9" s="32"/>
      <c r="M9" s="32"/>
      <c r="N9" s="32"/>
    </row>
    <row r="10" spans="1:14" ht="15.75" hidden="1">
      <c r="A10" s="33"/>
      <c r="B10" s="34"/>
      <c r="C10" s="32"/>
      <c r="D10" s="32"/>
      <c r="E10" s="32"/>
      <c r="F10" s="32"/>
      <c r="G10" s="32"/>
      <c r="H10" s="32"/>
      <c r="I10" s="32"/>
      <c r="J10" s="32"/>
      <c r="K10" s="32"/>
      <c r="L10" s="32"/>
      <c r="M10" s="32"/>
      <c r="N10" s="32"/>
    </row>
    <row r="11" ht="12.75" customHeight="1">
      <c r="L11" s="14" t="s">
        <v>346</v>
      </c>
    </row>
    <row r="12" ht="12.75" customHeight="1" hidden="1" thickBot="1"/>
    <row r="13" spans="1:15" ht="49.5" customHeight="1">
      <c r="A13" s="29" t="s">
        <v>287</v>
      </c>
      <c r="B13" s="23" t="s">
        <v>344</v>
      </c>
      <c r="C13" s="427" t="s">
        <v>347</v>
      </c>
      <c r="D13" s="427"/>
      <c r="E13" s="427"/>
      <c r="F13" s="427"/>
      <c r="G13" s="427"/>
      <c r="H13" s="457" t="s">
        <v>348</v>
      </c>
      <c r="I13" s="457"/>
      <c r="J13" s="457"/>
      <c r="K13" s="457"/>
      <c r="L13" s="457"/>
      <c r="M13" s="457"/>
      <c r="N13" s="457"/>
      <c r="O13" s="426" t="s">
        <v>350</v>
      </c>
    </row>
    <row r="14" spans="1:15" ht="24" customHeight="1">
      <c r="A14" s="432" t="s">
        <v>284</v>
      </c>
      <c r="B14" s="457" t="s">
        <v>285</v>
      </c>
      <c r="C14" s="457" t="s">
        <v>337</v>
      </c>
      <c r="D14" s="457" t="s">
        <v>338</v>
      </c>
      <c r="E14" s="427" t="s">
        <v>349</v>
      </c>
      <c r="F14" s="427"/>
      <c r="G14" s="457"/>
      <c r="H14" s="457" t="s">
        <v>337</v>
      </c>
      <c r="I14" s="457" t="s">
        <v>338</v>
      </c>
      <c r="J14" s="457" t="s">
        <v>349</v>
      </c>
      <c r="K14" s="457"/>
      <c r="L14" s="457" t="s">
        <v>339</v>
      </c>
      <c r="M14" s="457" t="s">
        <v>293</v>
      </c>
      <c r="N14" s="457"/>
      <c r="O14" s="426"/>
    </row>
    <row r="15" spans="1:15" ht="12.75" customHeight="1">
      <c r="A15" s="432"/>
      <c r="B15" s="457"/>
      <c r="C15" s="457"/>
      <c r="D15" s="457"/>
      <c r="E15" s="457" t="s">
        <v>384</v>
      </c>
      <c r="F15" s="457" t="s">
        <v>341</v>
      </c>
      <c r="G15" s="457"/>
      <c r="H15" s="457"/>
      <c r="I15" s="457"/>
      <c r="J15" s="457" t="s">
        <v>384</v>
      </c>
      <c r="K15" s="457" t="s">
        <v>341</v>
      </c>
      <c r="L15" s="457"/>
      <c r="M15" s="449" t="s">
        <v>294</v>
      </c>
      <c r="N15" s="13" t="s">
        <v>293</v>
      </c>
      <c r="O15" s="426"/>
    </row>
    <row r="16" spans="1:15" ht="125.25" customHeight="1">
      <c r="A16" s="432"/>
      <c r="B16" s="457"/>
      <c r="C16" s="457"/>
      <c r="D16" s="457"/>
      <c r="E16" s="457"/>
      <c r="F16" s="457"/>
      <c r="G16" s="457"/>
      <c r="H16" s="457"/>
      <c r="I16" s="457"/>
      <c r="J16" s="457"/>
      <c r="K16" s="457"/>
      <c r="L16" s="457"/>
      <c r="M16" s="454"/>
      <c r="N16" s="428" t="s">
        <v>295</v>
      </c>
      <c r="O16" s="426"/>
    </row>
    <row r="17" spans="1:15" ht="15" customHeight="1">
      <c r="A17" s="432"/>
      <c r="B17" s="457"/>
      <c r="C17" s="457"/>
      <c r="D17" s="457"/>
      <c r="E17" s="457"/>
      <c r="F17" s="457"/>
      <c r="G17" s="457"/>
      <c r="H17" s="457"/>
      <c r="I17" s="457"/>
      <c r="J17" s="457"/>
      <c r="K17" s="457"/>
      <c r="L17" s="457"/>
      <c r="M17" s="450"/>
      <c r="N17" s="429"/>
      <c r="O17" s="426"/>
    </row>
    <row r="18" spans="1:15" ht="13.5" customHeight="1" hidden="1">
      <c r="A18" s="35"/>
      <c r="B18" s="17"/>
      <c r="C18" s="36"/>
      <c r="D18" s="36"/>
      <c r="E18" s="36"/>
      <c r="F18" s="36"/>
      <c r="G18" s="36"/>
      <c r="H18" s="36"/>
      <c r="I18" s="36"/>
      <c r="J18" s="36"/>
      <c r="K18" s="36"/>
      <c r="L18" s="36"/>
      <c r="M18" s="36"/>
      <c r="N18" s="26"/>
      <c r="O18" s="30"/>
    </row>
    <row r="19" spans="1:15" ht="14.25" customHeight="1" hidden="1">
      <c r="A19" s="37"/>
      <c r="B19" s="36"/>
      <c r="C19" s="36"/>
      <c r="D19" s="36"/>
      <c r="E19" s="36"/>
      <c r="F19" s="36"/>
      <c r="G19" s="36"/>
      <c r="H19" s="36"/>
      <c r="I19" s="36"/>
      <c r="J19" s="36"/>
      <c r="K19" s="36"/>
      <c r="L19" s="36"/>
      <c r="M19" s="36"/>
      <c r="N19" s="38"/>
      <c r="O19" s="39"/>
    </row>
    <row r="20" spans="1:15" s="42" customFormat="1" ht="14.25" customHeight="1" hidden="1">
      <c r="A20" s="13">
        <v>1</v>
      </c>
      <c r="B20" s="13">
        <v>2</v>
      </c>
      <c r="C20" s="13">
        <v>3</v>
      </c>
      <c r="D20" s="40"/>
      <c r="E20" s="41">
        <v>5</v>
      </c>
      <c r="F20" s="41">
        <v>6</v>
      </c>
      <c r="G20" s="40">
        <v>7</v>
      </c>
      <c r="H20" s="13">
        <v>8</v>
      </c>
      <c r="I20" s="40">
        <v>9</v>
      </c>
      <c r="J20" s="41">
        <v>10</v>
      </c>
      <c r="K20" s="41">
        <v>11</v>
      </c>
      <c r="L20" s="40">
        <v>12</v>
      </c>
      <c r="M20" s="40"/>
      <c r="N20" s="13">
        <v>13</v>
      </c>
      <c r="O20" s="13" t="s">
        <v>342</v>
      </c>
    </row>
    <row r="21" spans="1:15" ht="18" customHeight="1">
      <c r="A21" s="11" t="s">
        <v>220</v>
      </c>
      <c r="B21" s="166" t="s">
        <v>352</v>
      </c>
      <c r="C21" s="4">
        <f>C22+C23+C28</f>
        <v>0</v>
      </c>
      <c r="D21" s="4"/>
      <c r="E21" s="4">
        <f aca="true" t="shared" si="0" ref="E21:N21">E22+E23+E28</f>
        <v>18.5</v>
      </c>
      <c r="F21" s="4">
        <f t="shared" si="0"/>
        <v>0</v>
      </c>
      <c r="G21" s="4"/>
      <c r="H21" s="4">
        <f t="shared" si="0"/>
        <v>0</v>
      </c>
      <c r="I21" s="4">
        <f t="shared" si="0"/>
        <v>0</v>
      </c>
      <c r="J21" s="4">
        <f t="shared" si="0"/>
        <v>0</v>
      </c>
      <c r="K21" s="4">
        <f t="shared" si="0"/>
        <v>0</v>
      </c>
      <c r="L21" s="4">
        <f t="shared" si="0"/>
        <v>0</v>
      </c>
      <c r="M21" s="4">
        <f t="shared" si="0"/>
        <v>0</v>
      </c>
      <c r="N21" s="4">
        <f t="shared" si="0"/>
        <v>0</v>
      </c>
      <c r="O21" s="4">
        <f aca="true" t="shared" si="1" ref="O21:O111">SUM(H21+C21)</f>
        <v>0</v>
      </c>
    </row>
    <row r="22" spans="1:15" ht="24" customHeight="1">
      <c r="A22" s="25" t="s">
        <v>353</v>
      </c>
      <c r="B22" s="6" t="s">
        <v>354</v>
      </c>
      <c r="C22" s="240">
        <v>0</v>
      </c>
      <c r="D22" s="240"/>
      <c r="E22" s="240">
        <v>18.5</v>
      </c>
      <c r="F22" s="3"/>
      <c r="G22" s="3"/>
      <c r="H22" s="118"/>
      <c r="I22" s="118"/>
      <c r="J22" s="27"/>
      <c r="K22" s="27"/>
      <c r="L22" s="118"/>
      <c r="M22" s="118"/>
      <c r="N22" s="118"/>
      <c r="O22" s="4">
        <f t="shared" si="1"/>
        <v>0</v>
      </c>
    </row>
    <row r="23" spans="1:15" ht="16.5" customHeight="1" hidden="1">
      <c r="A23" s="25" t="s">
        <v>386</v>
      </c>
      <c r="B23" s="43" t="s">
        <v>387</v>
      </c>
      <c r="C23" s="52"/>
      <c r="D23" s="53"/>
      <c r="E23" s="54"/>
      <c r="F23" s="54"/>
      <c r="G23" s="53"/>
      <c r="H23" s="53"/>
      <c r="I23" s="53"/>
      <c r="J23" s="54"/>
      <c r="K23" s="54"/>
      <c r="L23" s="53"/>
      <c r="M23" s="53"/>
      <c r="N23" s="53"/>
      <c r="O23" s="4">
        <f t="shared" si="1"/>
        <v>0</v>
      </c>
    </row>
    <row r="24" spans="1:15" ht="15.75" hidden="1">
      <c r="A24" s="5"/>
      <c r="B24" s="6"/>
      <c r="C24" s="52"/>
      <c r="D24" s="55"/>
      <c r="E24" s="55"/>
      <c r="F24" s="52"/>
      <c r="G24" s="52"/>
      <c r="H24" s="52"/>
      <c r="I24" s="52"/>
      <c r="J24" s="52"/>
      <c r="K24" s="52"/>
      <c r="L24" s="52"/>
      <c r="M24" s="52"/>
      <c r="N24" s="52"/>
      <c r="O24" s="4">
        <f t="shared" si="1"/>
        <v>0</v>
      </c>
    </row>
    <row r="25" spans="1:15" ht="15.75" hidden="1">
      <c r="A25" s="5"/>
      <c r="B25" s="28"/>
      <c r="C25" s="81"/>
      <c r="D25" s="56"/>
      <c r="E25" s="56"/>
      <c r="F25" s="57"/>
      <c r="G25" s="52"/>
      <c r="H25" s="52"/>
      <c r="I25" s="52"/>
      <c r="J25" s="52"/>
      <c r="K25" s="52"/>
      <c r="L25" s="52"/>
      <c r="M25" s="52"/>
      <c r="N25" s="52"/>
      <c r="O25" s="4">
        <f t="shared" si="1"/>
        <v>0</v>
      </c>
    </row>
    <row r="26" spans="1:15" ht="39.75" customHeight="1" hidden="1">
      <c r="A26" s="5"/>
      <c r="B26" s="46"/>
      <c r="C26" s="52"/>
      <c r="D26" s="56"/>
      <c r="E26" s="56"/>
      <c r="F26" s="57"/>
      <c r="G26" s="52"/>
      <c r="H26" s="52"/>
      <c r="I26" s="52"/>
      <c r="J26" s="52"/>
      <c r="K26" s="52"/>
      <c r="L26" s="52"/>
      <c r="M26" s="52"/>
      <c r="N26" s="52"/>
      <c r="O26" s="4">
        <f t="shared" si="1"/>
        <v>0</v>
      </c>
    </row>
    <row r="27" spans="1:15" ht="16.5" customHeight="1" hidden="1">
      <c r="A27" s="5"/>
      <c r="B27" s="82" t="s">
        <v>221</v>
      </c>
      <c r="C27" s="60"/>
      <c r="D27" s="56"/>
      <c r="E27" s="56"/>
      <c r="F27" s="57"/>
      <c r="G27" s="52"/>
      <c r="H27" s="52"/>
      <c r="I27" s="52"/>
      <c r="J27" s="52"/>
      <c r="K27" s="52"/>
      <c r="L27" s="52"/>
      <c r="M27" s="52"/>
      <c r="N27" s="52"/>
      <c r="O27" s="4">
        <f t="shared" si="1"/>
        <v>0</v>
      </c>
    </row>
    <row r="28" spans="1:15" ht="15.75" hidden="1">
      <c r="A28" s="5" t="s">
        <v>381</v>
      </c>
      <c r="B28" s="6" t="s">
        <v>370</v>
      </c>
      <c r="C28" s="52"/>
      <c r="D28" s="52"/>
      <c r="E28" s="52"/>
      <c r="F28" s="52"/>
      <c r="G28" s="52"/>
      <c r="H28" s="52"/>
      <c r="I28" s="52"/>
      <c r="J28" s="52"/>
      <c r="K28" s="52"/>
      <c r="L28" s="52"/>
      <c r="M28" s="52"/>
      <c r="N28" s="52"/>
      <c r="O28" s="4">
        <f t="shared" si="1"/>
        <v>0</v>
      </c>
    </row>
    <row r="29" spans="1:15" ht="15.75" hidden="1">
      <c r="A29" s="5"/>
      <c r="B29" s="82" t="s">
        <v>221</v>
      </c>
      <c r="C29" s="58"/>
      <c r="D29" s="52"/>
      <c r="E29" s="52"/>
      <c r="F29" s="52"/>
      <c r="G29" s="52"/>
      <c r="H29" s="52"/>
      <c r="I29" s="52"/>
      <c r="J29" s="52"/>
      <c r="K29" s="52"/>
      <c r="L29" s="52"/>
      <c r="M29" s="52"/>
      <c r="N29" s="52"/>
      <c r="O29" s="4">
        <f t="shared" si="1"/>
        <v>0</v>
      </c>
    </row>
    <row r="30" spans="1:18" ht="18.75" customHeight="1">
      <c r="A30" s="11" t="s">
        <v>219</v>
      </c>
      <c r="B30" s="146" t="s">
        <v>436</v>
      </c>
      <c r="C30" s="4">
        <f>SUM(C32+C34+C43+C50+C55+C61+C62+C63+C64+C79+C99+C101)</f>
        <v>392.6259999999999</v>
      </c>
      <c r="D30" s="4"/>
      <c r="E30" s="4">
        <f aca="true" t="shared" si="2" ref="E30:N30">SUM(E32+E34+E43+E50+E55+E61+E62+E63+E64+E79+E99+E101)</f>
        <v>108.65</v>
      </c>
      <c r="F30" s="4">
        <f t="shared" si="2"/>
        <v>278.30600000000004</v>
      </c>
      <c r="G30" s="4">
        <f t="shared" si="2"/>
        <v>0</v>
      </c>
      <c r="H30" s="4">
        <f t="shared" si="2"/>
        <v>305.5</v>
      </c>
      <c r="I30" s="4">
        <f t="shared" si="2"/>
        <v>0</v>
      </c>
      <c r="J30" s="4">
        <f t="shared" si="2"/>
        <v>0</v>
      </c>
      <c r="K30" s="4">
        <f t="shared" si="2"/>
        <v>0</v>
      </c>
      <c r="L30" s="4">
        <f t="shared" si="2"/>
        <v>305.5</v>
      </c>
      <c r="M30" s="4">
        <f t="shared" si="2"/>
        <v>305.5</v>
      </c>
      <c r="N30" s="4">
        <f t="shared" si="2"/>
        <v>0</v>
      </c>
      <c r="O30" s="4">
        <f t="shared" si="1"/>
        <v>698.126</v>
      </c>
      <c r="P30" s="116"/>
      <c r="Q30" s="116"/>
      <c r="R30" s="116"/>
    </row>
    <row r="31" spans="1:18" ht="18.75" customHeight="1" hidden="1">
      <c r="A31" s="7"/>
      <c r="B31" s="88"/>
      <c r="C31" s="4"/>
      <c r="D31" s="4"/>
      <c r="E31" s="4"/>
      <c r="F31" s="4"/>
      <c r="G31" s="4"/>
      <c r="H31" s="4"/>
      <c r="I31" s="4"/>
      <c r="J31" s="4"/>
      <c r="K31" s="4"/>
      <c r="L31" s="4"/>
      <c r="M31" s="4"/>
      <c r="N31" s="4"/>
      <c r="O31" s="4">
        <f t="shared" si="1"/>
        <v>0</v>
      </c>
      <c r="P31" s="116"/>
      <c r="Q31" s="116"/>
      <c r="R31" s="116"/>
    </row>
    <row r="32" spans="1:18" ht="22.5" customHeight="1">
      <c r="A32" s="5" t="s">
        <v>380</v>
      </c>
      <c r="B32" s="243" t="s">
        <v>401</v>
      </c>
      <c r="C32" s="240">
        <v>4</v>
      </c>
      <c r="D32" s="240"/>
      <c r="E32" s="240">
        <v>-0.2</v>
      </c>
      <c r="F32" s="3"/>
      <c r="G32" s="3"/>
      <c r="H32" s="3"/>
      <c r="I32" s="3"/>
      <c r="J32" s="3"/>
      <c r="K32" s="3"/>
      <c r="L32" s="3"/>
      <c r="M32" s="3"/>
      <c r="N32" s="3"/>
      <c r="O32" s="4">
        <f t="shared" si="1"/>
        <v>4</v>
      </c>
      <c r="P32" s="116"/>
      <c r="Q32" s="116"/>
      <c r="R32" s="116"/>
    </row>
    <row r="33" spans="1:18" ht="21.75" customHeight="1">
      <c r="A33" s="5"/>
      <c r="B33" s="293" t="s">
        <v>129</v>
      </c>
      <c r="C33" s="251">
        <v>4</v>
      </c>
      <c r="D33" s="240"/>
      <c r="E33" s="240"/>
      <c r="F33" s="3"/>
      <c r="G33" s="3"/>
      <c r="H33" s="3"/>
      <c r="I33" s="3"/>
      <c r="J33" s="3"/>
      <c r="K33" s="3"/>
      <c r="L33" s="3"/>
      <c r="M33" s="3"/>
      <c r="N33" s="3"/>
      <c r="O33" s="4">
        <f t="shared" si="1"/>
        <v>4</v>
      </c>
      <c r="P33" s="116"/>
      <c r="Q33" s="116"/>
      <c r="R33" s="116"/>
    </row>
    <row r="34" spans="1:18" ht="21" customHeight="1">
      <c r="A34" s="5" t="s">
        <v>358</v>
      </c>
      <c r="B34" s="89" t="s">
        <v>428</v>
      </c>
      <c r="C34" s="3">
        <f>SUM(C36:C38)</f>
        <v>516.05</v>
      </c>
      <c r="D34" s="3"/>
      <c r="E34" s="3">
        <f>SUM(E36:E38)</f>
        <v>212.2</v>
      </c>
      <c r="F34" s="3">
        <f>SUM(F36:F38)</f>
        <v>277.90000000000003</v>
      </c>
      <c r="G34" s="3"/>
      <c r="H34" s="3"/>
      <c r="I34" s="3"/>
      <c r="J34" s="3"/>
      <c r="K34" s="3"/>
      <c r="L34" s="3"/>
      <c r="M34" s="3"/>
      <c r="N34" s="3"/>
      <c r="O34" s="4">
        <f t="shared" si="1"/>
        <v>516.05</v>
      </c>
      <c r="P34" s="116"/>
      <c r="Q34" s="116"/>
      <c r="R34" s="116"/>
    </row>
    <row r="35" spans="1:18" ht="0.75" customHeight="1" hidden="1">
      <c r="A35" s="5" t="s">
        <v>464</v>
      </c>
      <c r="B35" s="89" t="s">
        <v>465</v>
      </c>
      <c r="C35" s="3"/>
      <c r="D35" s="3"/>
      <c r="E35" s="3"/>
      <c r="F35" s="3"/>
      <c r="G35" s="3"/>
      <c r="H35" s="3"/>
      <c r="I35" s="3"/>
      <c r="J35" s="3"/>
      <c r="K35" s="3"/>
      <c r="L35" s="3"/>
      <c r="M35" s="3"/>
      <c r="N35" s="3"/>
      <c r="O35" s="4">
        <f t="shared" si="1"/>
        <v>0</v>
      </c>
      <c r="P35" s="116"/>
      <c r="Q35" s="116"/>
      <c r="R35" s="116"/>
    </row>
    <row r="36" spans="1:18" ht="20.25" customHeight="1">
      <c r="A36" s="5"/>
      <c r="B36" s="261" t="s">
        <v>211</v>
      </c>
      <c r="C36" s="275">
        <v>175.3</v>
      </c>
      <c r="D36" s="240"/>
      <c r="E36" s="240">
        <v>168.1</v>
      </c>
      <c r="F36" s="240"/>
      <c r="G36" s="3"/>
      <c r="H36" s="3"/>
      <c r="I36" s="3"/>
      <c r="J36" s="3"/>
      <c r="K36" s="3"/>
      <c r="L36" s="3"/>
      <c r="M36" s="3"/>
      <c r="N36" s="3"/>
      <c r="O36" s="4">
        <f t="shared" si="1"/>
        <v>175.3</v>
      </c>
      <c r="P36" s="116"/>
      <c r="Q36" s="116"/>
      <c r="R36" s="116"/>
    </row>
    <row r="37" spans="1:18" ht="15.75">
      <c r="A37" s="5"/>
      <c r="B37" s="293" t="s">
        <v>279</v>
      </c>
      <c r="C37" s="247">
        <v>1.35</v>
      </c>
      <c r="D37" s="251"/>
      <c r="E37" s="251"/>
      <c r="F37" s="251">
        <v>0.6</v>
      </c>
      <c r="G37" s="3"/>
      <c r="H37" s="3"/>
      <c r="I37" s="3"/>
      <c r="J37" s="3"/>
      <c r="K37" s="3"/>
      <c r="L37" s="3"/>
      <c r="M37" s="3"/>
      <c r="N37" s="3"/>
      <c r="O37" s="4">
        <f t="shared" si="1"/>
        <v>1.35</v>
      </c>
      <c r="P37" s="116"/>
      <c r="Q37" s="116"/>
      <c r="R37" s="116"/>
    </row>
    <row r="38" spans="1:18" ht="15" customHeight="1">
      <c r="A38" s="5"/>
      <c r="B38" s="261" t="s">
        <v>269</v>
      </c>
      <c r="C38" s="247">
        <v>339.4</v>
      </c>
      <c r="D38" s="251"/>
      <c r="E38" s="251">
        <v>44.1</v>
      </c>
      <c r="F38" s="251">
        <v>277.3</v>
      </c>
      <c r="G38" s="3"/>
      <c r="H38" s="3"/>
      <c r="I38" s="3"/>
      <c r="J38" s="3"/>
      <c r="K38" s="3"/>
      <c r="L38" s="3"/>
      <c r="M38" s="3"/>
      <c r="N38" s="3"/>
      <c r="O38" s="4">
        <f t="shared" si="1"/>
        <v>339.4</v>
      </c>
      <c r="P38" s="116"/>
      <c r="Q38" s="116"/>
      <c r="R38" s="116"/>
    </row>
    <row r="39" spans="1:18" ht="15.75" hidden="1">
      <c r="A39" s="5"/>
      <c r="B39" s="89"/>
      <c r="C39" s="3"/>
      <c r="D39" s="3"/>
      <c r="E39" s="3"/>
      <c r="F39" s="3"/>
      <c r="G39" s="3"/>
      <c r="H39" s="3"/>
      <c r="I39" s="3"/>
      <c r="J39" s="3"/>
      <c r="K39" s="3"/>
      <c r="L39" s="3"/>
      <c r="M39" s="3"/>
      <c r="N39" s="3"/>
      <c r="O39" s="4">
        <f t="shared" si="1"/>
        <v>0</v>
      </c>
      <c r="P39" s="116"/>
      <c r="Q39" s="116"/>
      <c r="R39" s="116"/>
    </row>
    <row r="40" spans="1:18" ht="15.75" hidden="1">
      <c r="A40" s="5"/>
      <c r="B40" s="90" t="s">
        <v>221</v>
      </c>
      <c r="C40" s="117"/>
      <c r="D40" s="3"/>
      <c r="E40" s="3"/>
      <c r="F40" s="3"/>
      <c r="G40" s="3"/>
      <c r="H40" s="117"/>
      <c r="I40" s="117"/>
      <c r="J40" s="117"/>
      <c r="K40" s="117"/>
      <c r="L40" s="117"/>
      <c r="M40" s="117"/>
      <c r="N40" s="117"/>
      <c r="O40" s="4">
        <f t="shared" si="1"/>
        <v>0</v>
      </c>
      <c r="P40" s="116"/>
      <c r="Q40" s="116"/>
      <c r="R40" s="116"/>
    </row>
    <row r="41" spans="1:18" ht="15.75" hidden="1">
      <c r="A41" s="5" t="s">
        <v>358</v>
      </c>
      <c r="B41" s="89" t="s">
        <v>206</v>
      </c>
      <c r="C41" s="3"/>
      <c r="D41" s="3"/>
      <c r="E41" s="3"/>
      <c r="F41" s="3"/>
      <c r="G41" s="3"/>
      <c r="H41" s="3"/>
      <c r="I41" s="3"/>
      <c r="J41" s="3"/>
      <c r="K41" s="3"/>
      <c r="L41" s="3"/>
      <c r="M41" s="3"/>
      <c r="N41" s="3"/>
      <c r="O41" s="4">
        <f t="shared" si="1"/>
        <v>0</v>
      </c>
      <c r="P41" s="116"/>
      <c r="Q41" s="116"/>
      <c r="R41" s="116"/>
    </row>
    <row r="42" spans="1:18" ht="28.5" customHeight="1" hidden="1">
      <c r="A42" s="5"/>
      <c r="B42" s="90" t="s">
        <v>188</v>
      </c>
      <c r="C42" s="61"/>
      <c r="D42" s="3"/>
      <c r="E42" s="3"/>
      <c r="F42" s="3"/>
      <c r="G42" s="3"/>
      <c r="H42" s="3"/>
      <c r="I42" s="3"/>
      <c r="J42" s="3"/>
      <c r="K42" s="3"/>
      <c r="L42" s="3"/>
      <c r="M42" s="3"/>
      <c r="N42" s="3"/>
      <c r="O42" s="4">
        <f t="shared" si="1"/>
        <v>0</v>
      </c>
      <c r="P42" s="116"/>
      <c r="Q42" s="116"/>
      <c r="R42" s="116"/>
    </row>
    <row r="43" spans="1:18" ht="15.75">
      <c r="A43" s="5" t="s">
        <v>289</v>
      </c>
      <c r="B43" s="89" t="s">
        <v>290</v>
      </c>
      <c r="C43" s="275">
        <v>-62.6</v>
      </c>
      <c r="D43" s="240"/>
      <c r="E43" s="240">
        <v>-43.5</v>
      </c>
      <c r="F43" s="3"/>
      <c r="G43" s="3"/>
      <c r="H43" s="3"/>
      <c r="I43" s="3"/>
      <c r="J43" s="3"/>
      <c r="K43" s="3"/>
      <c r="L43" s="3"/>
      <c r="M43" s="3"/>
      <c r="N43" s="3"/>
      <c r="O43" s="4">
        <f t="shared" si="1"/>
        <v>-62.6</v>
      </c>
      <c r="P43" s="116"/>
      <c r="Q43" s="116"/>
      <c r="R43" s="116"/>
    </row>
    <row r="44" spans="1:18" ht="15.75" hidden="1">
      <c r="A44" s="5"/>
      <c r="B44" s="90" t="s">
        <v>221</v>
      </c>
      <c r="C44" s="61"/>
      <c r="D44" s="3"/>
      <c r="E44" s="3"/>
      <c r="F44" s="3"/>
      <c r="G44" s="3"/>
      <c r="H44" s="61"/>
      <c r="I44" s="3"/>
      <c r="J44" s="3"/>
      <c r="K44" s="3"/>
      <c r="L44" s="61"/>
      <c r="M44" s="61"/>
      <c r="N44" s="3"/>
      <c r="O44" s="4">
        <f t="shared" si="1"/>
        <v>0</v>
      </c>
      <c r="P44" s="116"/>
      <c r="Q44" s="116"/>
      <c r="R44" s="116"/>
    </row>
    <row r="45" spans="1:18" ht="15.75" hidden="1">
      <c r="A45" s="5"/>
      <c r="B45" s="91" t="s">
        <v>225</v>
      </c>
      <c r="C45" s="61"/>
      <c r="D45" s="61"/>
      <c r="E45" s="61"/>
      <c r="F45" s="61"/>
      <c r="G45" s="61"/>
      <c r="H45" s="61"/>
      <c r="I45" s="61"/>
      <c r="J45" s="61"/>
      <c r="K45" s="61"/>
      <c r="L45" s="61"/>
      <c r="M45" s="61"/>
      <c r="N45" s="61"/>
      <c r="O45" s="4">
        <f t="shared" si="1"/>
        <v>0</v>
      </c>
      <c r="P45" s="116"/>
      <c r="Q45" s="116"/>
      <c r="R45" s="116"/>
    </row>
    <row r="46" spans="1:18" ht="15.75" hidden="1">
      <c r="A46" s="5"/>
      <c r="B46" s="91" t="s">
        <v>74</v>
      </c>
      <c r="C46" s="61"/>
      <c r="D46" s="61"/>
      <c r="E46" s="61"/>
      <c r="F46" s="61"/>
      <c r="G46" s="61"/>
      <c r="H46" s="61"/>
      <c r="I46" s="61"/>
      <c r="J46" s="61"/>
      <c r="K46" s="61"/>
      <c r="L46" s="61"/>
      <c r="M46" s="61"/>
      <c r="N46" s="61"/>
      <c r="O46" s="4">
        <f t="shared" si="1"/>
        <v>0</v>
      </c>
      <c r="P46" s="116"/>
      <c r="Q46" s="116"/>
      <c r="R46" s="116"/>
    </row>
    <row r="47" spans="1:18" ht="15.75" hidden="1">
      <c r="A47" s="5"/>
      <c r="B47" s="90" t="s">
        <v>221</v>
      </c>
      <c r="C47" s="61"/>
      <c r="D47" s="61"/>
      <c r="E47" s="61"/>
      <c r="F47" s="61"/>
      <c r="G47" s="61"/>
      <c r="H47" s="61"/>
      <c r="I47" s="61"/>
      <c r="J47" s="61"/>
      <c r="K47" s="61"/>
      <c r="L47" s="61"/>
      <c r="M47" s="61"/>
      <c r="N47" s="61"/>
      <c r="O47" s="4">
        <f t="shared" si="1"/>
        <v>0</v>
      </c>
      <c r="P47" s="116"/>
      <c r="Q47" s="116"/>
      <c r="R47" s="116"/>
    </row>
    <row r="48" spans="1:18" ht="15.75" hidden="1">
      <c r="A48" s="5"/>
      <c r="B48" s="91" t="s">
        <v>75</v>
      </c>
      <c r="C48" s="61"/>
      <c r="D48" s="61"/>
      <c r="E48" s="61"/>
      <c r="F48" s="61"/>
      <c r="G48" s="61"/>
      <c r="H48" s="61"/>
      <c r="I48" s="61"/>
      <c r="J48" s="61"/>
      <c r="K48" s="61"/>
      <c r="L48" s="61"/>
      <c r="M48" s="61"/>
      <c r="N48" s="61"/>
      <c r="O48" s="4">
        <f t="shared" si="1"/>
        <v>0</v>
      </c>
      <c r="P48" s="116"/>
      <c r="Q48" s="116"/>
      <c r="R48" s="116"/>
    </row>
    <row r="49" spans="1:18" ht="15.75" hidden="1">
      <c r="A49" s="5"/>
      <c r="B49" s="90" t="s">
        <v>221</v>
      </c>
      <c r="C49" s="61"/>
      <c r="D49" s="61"/>
      <c r="E49" s="61"/>
      <c r="F49" s="61"/>
      <c r="G49" s="61"/>
      <c r="H49" s="61"/>
      <c r="I49" s="61"/>
      <c r="J49" s="61"/>
      <c r="K49" s="61"/>
      <c r="L49" s="61"/>
      <c r="M49" s="61"/>
      <c r="N49" s="61"/>
      <c r="O49" s="4">
        <f t="shared" si="1"/>
        <v>0</v>
      </c>
      <c r="P49" s="116"/>
      <c r="Q49" s="116"/>
      <c r="R49" s="116"/>
    </row>
    <row r="50" spans="1:18" ht="15.75">
      <c r="A50" s="5" t="s">
        <v>291</v>
      </c>
      <c r="B50" s="89" t="s">
        <v>292</v>
      </c>
      <c r="C50" s="3">
        <f>SUM(C51:C52)</f>
        <v>-106.5</v>
      </c>
      <c r="D50" s="3"/>
      <c r="E50" s="3">
        <f>SUM(E51:E52)</f>
        <v>-65.2</v>
      </c>
      <c r="F50" s="3">
        <f>SUM(F51:F52)</f>
        <v>1.2</v>
      </c>
      <c r="G50" s="3"/>
      <c r="H50" s="3"/>
      <c r="I50" s="3"/>
      <c r="J50" s="3"/>
      <c r="K50" s="3"/>
      <c r="L50" s="3"/>
      <c r="M50" s="3"/>
      <c r="N50" s="3"/>
      <c r="O50" s="4">
        <f t="shared" si="1"/>
        <v>-106.5</v>
      </c>
      <c r="P50" s="116"/>
      <c r="Q50" s="116"/>
      <c r="R50" s="116"/>
    </row>
    <row r="51" spans="1:18" ht="15.75">
      <c r="A51" s="5"/>
      <c r="B51" s="261" t="s">
        <v>211</v>
      </c>
      <c r="C51" s="247">
        <v>-107.7</v>
      </c>
      <c r="D51" s="251"/>
      <c r="E51" s="251">
        <v>-65.2</v>
      </c>
      <c r="F51" s="251"/>
      <c r="G51" s="3"/>
      <c r="H51" s="61"/>
      <c r="I51" s="3"/>
      <c r="J51" s="3"/>
      <c r="K51" s="3"/>
      <c r="L51" s="61"/>
      <c r="M51" s="61"/>
      <c r="N51" s="3"/>
      <c r="O51" s="4">
        <f t="shared" si="1"/>
        <v>-107.7</v>
      </c>
      <c r="P51" s="116"/>
      <c r="Q51" s="116"/>
      <c r="R51" s="116"/>
    </row>
    <row r="52" spans="1:18" ht="15.75">
      <c r="A52" s="5"/>
      <c r="B52" s="293" t="s">
        <v>74</v>
      </c>
      <c r="C52" s="295">
        <v>1.2</v>
      </c>
      <c r="D52" s="295"/>
      <c r="E52" s="295"/>
      <c r="F52" s="295">
        <v>1.2</v>
      </c>
      <c r="G52" s="61"/>
      <c r="H52" s="61"/>
      <c r="I52" s="61"/>
      <c r="J52" s="61"/>
      <c r="K52" s="61"/>
      <c r="L52" s="61"/>
      <c r="M52" s="61"/>
      <c r="N52" s="61"/>
      <c r="O52" s="4">
        <f t="shared" si="1"/>
        <v>1.2</v>
      </c>
      <c r="P52" s="116"/>
      <c r="Q52" s="116"/>
      <c r="R52" s="116"/>
    </row>
    <row r="53" spans="1:18" ht="15.75" hidden="1">
      <c r="A53" s="5"/>
      <c r="B53" s="91" t="s">
        <v>74</v>
      </c>
      <c r="C53" s="61"/>
      <c r="D53" s="61"/>
      <c r="E53" s="61"/>
      <c r="F53" s="61"/>
      <c r="G53" s="61"/>
      <c r="H53" s="61"/>
      <c r="I53" s="61"/>
      <c r="J53" s="61"/>
      <c r="K53" s="61"/>
      <c r="L53" s="61"/>
      <c r="M53" s="61"/>
      <c r="N53" s="61"/>
      <c r="O53" s="4">
        <f t="shared" si="1"/>
        <v>0</v>
      </c>
      <c r="P53" s="116"/>
      <c r="Q53" s="116"/>
      <c r="R53" s="116"/>
    </row>
    <row r="54" spans="1:18" ht="15.75" hidden="1">
      <c r="A54" s="5"/>
      <c r="B54" s="90" t="s">
        <v>221</v>
      </c>
      <c r="C54" s="61"/>
      <c r="D54" s="61"/>
      <c r="E54" s="61"/>
      <c r="F54" s="61"/>
      <c r="G54" s="61"/>
      <c r="H54" s="61"/>
      <c r="I54" s="61"/>
      <c r="J54" s="61"/>
      <c r="K54" s="61"/>
      <c r="L54" s="61"/>
      <c r="M54" s="61"/>
      <c r="N54" s="61"/>
      <c r="O54" s="4">
        <f t="shared" si="1"/>
        <v>0</v>
      </c>
      <c r="P54" s="116"/>
      <c r="Q54" s="116"/>
      <c r="R54" s="116"/>
    </row>
    <row r="55" spans="1:18" ht="26.25" customHeight="1">
      <c r="A55" s="5" t="s">
        <v>399</v>
      </c>
      <c r="B55" s="89" t="s">
        <v>442</v>
      </c>
      <c r="C55" s="256">
        <v>5.419</v>
      </c>
      <c r="D55" s="256"/>
      <c r="E55" s="260">
        <v>3.314</v>
      </c>
      <c r="F55" s="260">
        <v>-0.794</v>
      </c>
      <c r="G55" s="3"/>
      <c r="H55" s="3"/>
      <c r="I55" s="3"/>
      <c r="J55" s="3"/>
      <c r="K55" s="3"/>
      <c r="L55" s="3"/>
      <c r="M55" s="3"/>
      <c r="N55" s="3"/>
      <c r="O55" s="4">
        <f t="shared" si="1"/>
        <v>5.419</v>
      </c>
      <c r="P55" s="116"/>
      <c r="Q55" s="116"/>
      <c r="R55" s="116"/>
    </row>
    <row r="56" spans="1:18" ht="18.75" customHeight="1" hidden="1">
      <c r="A56" s="5"/>
      <c r="B56" s="90" t="s">
        <v>221</v>
      </c>
      <c r="C56" s="61"/>
      <c r="D56" s="3"/>
      <c r="E56" s="3"/>
      <c r="F56" s="3"/>
      <c r="G56" s="3"/>
      <c r="H56" s="3"/>
      <c r="I56" s="3"/>
      <c r="J56" s="3"/>
      <c r="K56" s="3"/>
      <c r="L56" s="3"/>
      <c r="M56" s="3"/>
      <c r="N56" s="3"/>
      <c r="O56" s="4">
        <f t="shared" si="1"/>
        <v>0</v>
      </c>
      <c r="P56" s="116"/>
      <c r="Q56" s="116"/>
      <c r="R56" s="116"/>
    </row>
    <row r="57" spans="1:18" ht="22.5" customHeight="1" hidden="1">
      <c r="A57" s="285"/>
      <c r="B57" s="280"/>
      <c r="C57" s="3"/>
      <c r="D57" s="3"/>
      <c r="E57" s="3"/>
      <c r="F57" s="3"/>
      <c r="G57" s="3"/>
      <c r="H57" s="3"/>
      <c r="I57" s="3"/>
      <c r="J57" s="3"/>
      <c r="K57" s="3"/>
      <c r="L57" s="3"/>
      <c r="M57" s="3"/>
      <c r="N57" s="3"/>
      <c r="O57" s="4">
        <f t="shared" si="1"/>
        <v>0</v>
      </c>
      <c r="P57" s="116"/>
      <c r="Q57" s="116"/>
      <c r="R57" s="116"/>
    </row>
    <row r="58" spans="1:18" ht="33.75" customHeight="1" hidden="1">
      <c r="A58" s="285" t="s">
        <v>334</v>
      </c>
      <c r="B58" s="317" t="s">
        <v>336</v>
      </c>
      <c r="C58" s="3"/>
      <c r="D58" s="3"/>
      <c r="E58" s="3"/>
      <c r="F58" s="3"/>
      <c r="G58" s="3"/>
      <c r="H58" s="3"/>
      <c r="I58" s="3"/>
      <c r="J58" s="3"/>
      <c r="K58" s="3"/>
      <c r="L58" s="3"/>
      <c r="M58" s="3"/>
      <c r="N58" s="3"/>
      <c r="O58" s="4">
        <f t="shared" si="1"/>
        <v>0</v>
      </c>
      <c r="P58" s="116"/>
      <c r="Q58" s="116"/>
      <c r="R58" s="116"/>
    </row>
    <row r="59" spans="1:18" ht="19.5" customHeight="1" hidden="1">
      <c r="A59" s="285"/>
      <c r="B59" s="318" t="s">
        <v>449</v>
      </c>
      <c r="C59" s="3"/>
      <c r="D59" s="3"/>
      <c r="E59" s="3"/>
      <c r="F59" s="3"/>
      <c r="G59" s="3"/>
      <c r="H59" s="213"/>
      <c r="I59" s="3"/>
      <c r="J59" s="3"/>
      <c r="K59" s="3"/>
      <c r="L59" s="213"/>
      <c r="M59" s="213"/>
      <c r="N59" s="3"/>
      <c r="O59" s="4">
        <f t="shared" si="1"/>
        <v>0</v>
      </c>
      <c r="P59" s="116"/>
      <c r="Q59" s="116"/>
      <c r="R59" s="116"/>
    </row>
    <row r="60" spans="1:18" ht="25.5" customHeight="1" hidden="1">
      <c r="A60" s="223"/>
      <c r="B60" s="286"/>
      <c r="C60" s="289"/>
      <c r="D60" s="287"/>
      <c r="E60" s="241"/>
      <c r="F60" s="3"/>
      <c r="G60" s="3"/>
      <c r="H60" s="3"/>
      <c r="I60" s="3"/>
      <c r="J60" s="3"/>
      <c r="K60" s="3"/>
      <c r="L60" s="3"/>
      <c r="M60" s="3"/>
      <c r="N60" s="3"/>
      <c r="O60" s="4">
        <f t="shared" si="1"/>
        <v>0</v>
      </c>
      <c r="P60" s="116"/>
      <c r="Q60" s="116"/>
      <c r="R60" s="116"/>
    </row>
    <row r="61" spans="1:18" ht="24.75" customHeight="1">
      <c r="A61" s="5" t="s">
        <v>367</v>
      </c>
      <c r="B61" s="89" t="s">
        <v>73</v>
      </c>
      <c r="C61" s="3">
        <v>2</v>
      </c>
      <c r="D61" s="3"/>
      <c r="E61" s="3"/>
      <c r="F61" s="3"/>
      <c r="G61" s="3"/>
      <c r="H61" s="3"/>
      <c r="I61" s="3"/>
      <c r="J61" s="3"/>
      <c r="K61" s="3"/>
      <c r="L61" s="3"/>
      <c r="M61" s="3"/>
      <c r="N61" s="3"/>
      <c r="O61" s="4">
        <f t="shared" si="1"/>
        <v>2</v>
      </c>
      <c r="P61" s="116"/>
      <c r="Q61" s="116"/>
      <c r="R61" s="116"/>
    </row>
    <row r="62" spans="1:18" ht="15.75">
      <c r="A62" s="223">
        <v>130115</v>
      </c>
      <c r="B62" s="286" t="s">
        <v>187</v>
      </c>
      <c r="C62" s="289">
        <v>2.857</v>
      </c>
      <c r="D62" s="287"/>
      <c r="E62" s="241">
        <v>2.036</v>
      </c>
      <c r="F62" s="3"/>
      <c r="G62" s="3"/>
      <c r="H62" s="3"/>
      <c r="I62" s="3"/>
      <c r="J62" s="3"/>
      <c r="K62" s="3"/>
      <c r="L62" s="3"/>
      <c r="M62" s="3"/>
      <c r="N62" s="3"/>
      <c r="O62" s="4">
        <f t="shared" si="1"/>
        <v>2.857</v>
      </c>
      <c r="P62" s="116"/>
      <c r="Q62" s="116"/>
      <c r="R62" s="116"/>
    </row>
    <row r="63" spans="1:18" ht="31.5" customHeight="1">
      <c r="A63" s="223">
        <v>130203</v>
      </c>
      <c r="B63" s="243" t="s">
        <v>467</v>
      </c>
      <c r="C63" s="287">
        <v>2.688</v>
      </c>
      <c r="D63" s="3"/>
      <c r="E63" s="3"/>
      <c r="F63" s="3"/>
      <c r="G63" s="3"/>
      <c r="H63" s="3"/>
      <c r="I63" s="3"/>
      <c r="J63" s="3"/>
      <c r="K63" s="3"/>
      <c r="L63" s="3"/>
      <c r="M63" s="3"/>
      <c r="N63" s="3"/>
      <c r="O63" s="4">
        <f t="shared" si="1"/>
        <v>2.688</v>
      </c>
      <c r="P63" s="116"/>
      <c r="Q63" s="116"/>
      <c r="R63" s="116"/>
    </row>
    <row r="64" spans="1:18" ht="30" customHeight="1">
      <c r="A64" s="285" t="s">
        <v>368</v>
      </c>
      <c r="B64" s="286" t="s">
        <v>424</v>
      </c>
      <c r="C64" s="287">
        <v>12.681</v>
      </c>
      <c r="D64" s="3"/>
      <c r="E64" s="3"/>
      <c r="F64" s="3"/>
      <c r="G64" s="3"/>
      <c r="H64" s="3"/>
      <c r="I64" s="3"/>
      <c r="J64" s="3"/>
      <c r="K64" s="3"/>
      <c r="L64" s="3"/>
      <c r="M64" s="3"/>
      <c r="N64" s="3"/>
      <c r="O64" s="4">
        <f t="shared" si="1"/>
        <v>12.681</v>
      </c>
      <c r="P64" s="116"/>
      <c r="Q64" s="116"/>
      <c r="R64" s="116"/>
    </row>
    <row r="65" spans="1:18" ht="15" customHeight="1">
      <c r="A65" s="5"/>
      <c r="B65" s="313" t="s">
        <v>426</v>
      </c>
      <c r="C65" s="314">
        <v>1.2</v>
      </c>
      <c r="D65" s="3"/>
      <c r="E65" s="3"/>
      <c r="F65" s="3"/>
      <c r="G65" s="3"/>
      <c r="H65" s="3"/>
      <c r="I65" s="3"/>
      <c r="J65" s="3"/>
      <c r="K65" s="3"/>
      <c r="L65" s="3"/>
      <c r="M65" s="3"/>
      <c r="N65" s="3"/>
      <c r="O65" s="4">
        <f t="shared" si="1"/>
        <v>1.2</v>
      </c>
      <c r="P65" s="116"/>
      <c r="Q65" s="116"/>
      <c r="R65" s="116"/>
    </row>
    <row r="66" spans="1:18" ht="15" customHeight="1" hidden="1">
      <c r="A66" s="5" t="s">
        <v>386</v>
      </c>
      <c r="B66" s="89" t="s">
        <v>466</v>
      </c>
      <c r="C66" s="3"/>
      <c r="D66" s="3"/>
      <c r="E66" s="3"/>
      <c r="F66" s="3"/>
      <c r="G66" s="3"/>
      <c r="H66" s="3"/>
      <c r="I66" s="3"/>
      <c r="J66" s="3"/>
      <c r="K66" s="3"/>
      <c r="L66" s="3"/>
      <c r="M66" s="3"/>
      <c r="N66" s="3"/>
      <c r="O66" s="4">
        <f t="shared" si="1"/>
        <v>0</v>
      </c>
      <c r="P66" s="116"/>
      <c r="Q66" s="116"/>
      <c r="R66" s="116"/>
    </row>
    <row r="67" spans="1:18" ht="35.25" customHeight="1" hidden="1">
      <c r="A67" s="5" t="s">
        <v>367</v>
      </c>
      <c r="B67" s="89" t="s">
        <v>282</v>
      </c>
      <c r="C67" s="3"/>
      <c r="D67" s="3"/>
      <c r="E67" s="3"/>
      <c r="F67" s="3"/>
      <c r="G67" s="3"/>
      <c r="H67" s="3"/>
      <c r="I67" s="3"/>
      <c r="J67" s="3"/>
      <c r="K67" s="3"/>
      <c r="L67" s="3"/>
      <c r="M67" s="3"/>
      <c r="N67" s="3"/>
      <c r="O67" s="4">
        <f t="shared" si="1"/>
        <v>0</v>
      </c>
      <c r="P67" s="116"/>
      <c r="Q67" s="116"/>
      <c r="R67" s="116"/>
    </row>
    <row r="68" spans="1:18" ht="27.75" customHeight="1" hidden="1">
      <c r="A68" s="5" t="s">
        <v>334</v>
      </c>
      <c r="B68" s="89" t="s">
        <v>335</v>
      </c>
      <c r="C68" s="3"/>
      <c r="D68" s="3"/>
      <c r="E68" s="3"/>
      <c r="F68" s="3"/>
      <c r="G68" s="3"/>
      <c r="H68" s="3"/>
      <c r="I68" s="3"/>
      <c r="J68" s="3"/>
      <c r="K68" s="3"/>
      <c r="L68" s="3"/>
      <c r="M68" s="3"/>
      <c r="N68" s="3"/>
      <c r="O68" s="4">
        <f t="shared" si="1"/>
        <v>0</v>
      </c>
      <c r="P68" s="116"/>
      <c r="Q68" s="116"/>
      <c r="R68" s="116"/>
    </row>
    <row r="69" spans="1:18" ht="12.75" customHeight="1" hidden="1">
      <c r="A69" s="5"/>
      <c r="B69" s="90" t="s">
        <v>221</v>
      </c>
      <c r="C69" s="61"/>
      <c r="D69" s="61"/>
      <c r="E69" s="61"/>
      <c r="F69" s="61"/>
      <c r="G69" s="61"/>
      <c r="H69" s="61"/>
      <c r="I69" s="61"/>
      <c r="J69" s="61"/>
      <c r="K69" s="61"/>
      <c r="L69" s="61"/>
      <c r="M69" s="61"/>
      <c r="N69" s="61"/>
      <c r="O69" s="4">
        <f t="shared" si="1"/>
        <v>0</v>
      </c>
      <c r="P69" s="116"/>
      <c r="Q69" s="116"/>
      <c r="R69" s="116"/>
    </row>
    <row r="70" spans="1:18" ht="15.75" hidden="1">
      <c r="A70" s="5" t="s">
        <v>207</v>
      </c>
      <c r="B70" s="89" t="s">
        <v>208</v>
      </c>
      <c r="C70" s="3"/>
      <c r="D70" s="3"/>
      <c r="E70" s="3"/>
      <c r="F70" s="3"/>
      <c r="G70" s="3"/>
      <c r="H70" s="3"/>
      <c r="I70" s="3"/>
      <c r="J70" s="3"/>
      <c r="K70" s="3"/>
      <c r="L70" s="3"/>
      <c r="M70" s="3"/>
      <c r="N70" s="3"/>
      <c r="O70" s="4">
        <f t="shared" si="1"/>
        <v>0</v>
      </c>
      <c r="P70" s="116"/>
      <c r="Q70" s="116"/>
      <c r="R70" s="116"/>
    </row>
    <row r="71" spans="1:18" ht="15.75" hidden="1">
      <c r="A71" s="5" t="s">
        <v>186</v>
      </c>
      <c r="B71" s="89" t="s">
        <v>187</v>
      </c>
      <c r="C71" s="3"/>
      <c r="D71" s="3"/>
      <c r="E71" s="3"/>
      <c r="F71" s="3"/>
      <c r="G71" s="3"/>
      <c r="H71" s="3"/>
      <c r="I71" s="3"/>
      <c r="J71" s="3"/>
      <c r="K71" s="3"/>
      <c r="L71" s="3"/>
      <c r="M71" s="3"/>
      <c r="N71" s="3"/>
      <c r="O71" s="4">
        <f t="shared" si="1"/>
        <v>0</v>
      </c>
      <c r="P71" s="116"/>
      <c r="Q71" s="116"/>
      <c r="R71" s="116"/>
    </row>
    <row r="72" spans="1:18" ht="15.75" hidden="1">
      <c r="A72" s="5" t="s">
        <v>289</v>
      </c>
      <c r="B72" s="89" t="s">
        <v>290</v>
      </c>
      <c r="C72" s="3"/>
      <c r="D72" s="3"/>
      <c r="E72" s="3"/>
      <c r="F72" s="3"/>
      <c r="G72" s="3"/>
      <c r="H72" s="3"/>
      <c r="I72" s="3"/>
      <c r="J72" s="3"/>
      <c r="K72" s="3"/>
      <c r="L72" s="3"/>
      <c r="M72" s="3"/>
      <c r="N72" s="3"/>
      <c r="O72" s="4">
        <f t="shared" si="1"/>
        <v>0</v>
      </c>
      <c r="P72" s="116"/>
      <c r="Q72" s="116"/>
      <c r="R72" s="116"/>
    </row>
    <row r="73" spans="1:18" ht="15.75" hidden="1">
      <c r="A73" s="5"/>
      <c r="B73" s="137" t="s">
        <v>80</v>
      </c>
      <c r="C73" s="138"/>
      <c r="D73" s="138"/>
      <c r="E73" s="138"/>
      <c r="F73" s="138"/>
      <c r="G73" s="138"/>
      <c r="H73" s="138"/>
      <c r="I73" s="138"/>
      <c r="J73" s="138"/>
      <c r="K73" s="138"/>
      <c r="L73" s="138"/>
      <c r="M73" s="138"/>
      <c r="N73" s="138"/>
      <c r="O73" s="4">
        <f t="shared" si="1"/>
        <v>0</v>
      </c>
      <c r="P73" s="116"/>
      <c r="Q73" s="116"/>
      <c r="R73" s="116"/>
    </row>
    <row r="74" spans="1:18" ht="15.75" hidden="1">
      <c r="A74" s="5" t="s">
        <v>291</v>
      </c>
      <c r="B74" s="89" t="s">
        <v>292</v>
      </c>
      <c r="C74" s="3"/>
      <c r="D74" s="3"/>
      <c r="E74" s="3"/>
      <c r="F74" s="3"/>
      <c r="G74" s="3"/>
      <c r="H74" s="3"/>
      <c r="I74" s="3"/>
      <c r="J74" s="3"/>
      <c r="K74" s="3"/>
      <c r="L74" s="3"/>
      <c r="M74" s="3"/>
      <c r="N74" s="3"/>
      <c r="O74" s="4">
        <f t="shared" si="1"/>
        <v>0</v>
      </c>
      <c r="P74" s="116"/>
      <c r="Q74" s="116"/>
      <c r="R74" s="116"/>
    </row>
    <row r="75" spans="1:18" ht="15.75" hidden="1">
      <c r="A75" s="5"/>
      <c r="B75" s="89" t="s">
        <v>80</v>
      </c>
      <c r="C75" s="138"/>
      <c r="D75" s="3"/>
      <c r="E75" s="3"/>
      <c r="F75" s="3"/>
      <c r="G75" s="3"/>
      <c r="H75" s="3"/>
      <c r="I75" s="3"/>
      <c r="J75" s="3"/>
      <c r="K75" s="3"/>
      <c r="L75" s="3"/>
      <c r="M75" s="3"/>
      <c r="N75" s="3"/>
      <c r="O75" s="4">
        <f t="shared" si="1"/>
        <v>0</v>
      </c>
      <c r="P75" s="116"/>
      <c r="Q75" s="116"/>
      <c r="R75" s="116"/>
    </row>
    <row r="76" spans="1:18" ht="15.75" hidden="1">
      <c r="A76" s="5" t="s">
        <v>398</v>
      </c>
      <c r="B76" s="104" t="s">
        <v>148</v>
      </c>
      <c r="C76" s="126"/>
      <c r="D76" s="126"/>
      <c r="E76" s="126"/>
      <c r="F76" s="3"/>
      <c r="G76" s="3"/>
      <c r="H76" s="3"/>
      <c r="I76" s="3"/>
      <c r="J76" s="3"/>
      <c r="K76" s="3"/>
      <c r="L76" s="3"/>
      <c r="M76" s="3"/>
      <c r="N76" s="3"/>
      <c r="O76" s="4">
        <f t="shared" si="1"/>
        <v>0</v>
      </c>
      <c r="P76" s="116"/>
      <c r="Q76" s="116"/>
      <c r="R76" s="116"/>
    </row>
    <row r="77" spans="1:18" ht="15.75" hidden="1">
      <c r="A77" s="5" t="s">
        <v>368</v>
      </c>
      <c r="B77" s="6" t="s">
        <v>422</v>
      </c>
      <c r="C77" s="3"/>
      <c r="D77" s="3"/>
      <c r="E77" s="3"/>
      <c r="F77" s="3"/>
      <c r="G77" s="3"/>
      <c r="H77" s="3"/>
      <c r="I77" s="3"/>
      <c r="J77" s="3"/>
      <c r="K77" s="3"/>
      <c r="L77" s="3"/>
      <c r="M77" s="3"/>
      <c r="N77" s="3"/>
      <c r="O77" s="4">
        <f t="shared" si="1"/>
        <v>0</v>
      </c>
      <c r="P77" s="116"/>
      <c r="Q77" s="116"/>
      <c r="R77" s="116"/>
    </row>
    <row r="78" spans="1:18" ht="15.75" hidden="1">
      <c r="A78" s="5"/>
      <c r="B78" s="15" t="s">
        <v>80</v>
      </c>
      <c r="C78" s="138"/>
      <c r="D78" s="3"/>
      <c r="E78" s="3"/>
      <c r="F78" s="3"/>
      <c r="G78" s="3"/>
      <c r="H78" s="3"/>
      <c r="I78" s="3"/>
      <c r="J78" s="3"/>
      <c r="K78" s="3"/>
      <c r="L78" s="3"/>
      <c r="M78" s="3"/>
      <c r="N78" s="3"/>
      <c r="O78" s="4">
        <f t="shared" si="1"/>
        <v>0</v>
      </c>
      <c r="P78" s="116"/>
      <c r="Q78" s="116"/>
      <c r="R78" s="116"/>
    </row>
    <row r="79" spans="1:18" ht="31.5">
      <c r="A79" s="285" t="s">
        <v>477</v>
      </c>
      <c r="B79" s="243" t="s">
        <v>482</v>
      </c>
      <c r="C79" s="287">
        <v>14.031</v>
      </c>
      <c r="D79" s="3"/>
      <c r="E79" s="3"/>
      <c r="F79" s="3"/>
      <c r="G79" s="3"/>
      <c r="H79" s="3"/>
      <c r="I79" s="3"/>
      <c r="J79" s="3"/>
      <c r="K79" s="3"/>
      <c r="L79" s="3"/>
      <c r="M79" s="3"/>
      <c r="N79" s="3"/>
      <c r="O79" s="4">
        <f t="shared" si="1"/>
        <v>14.031</v>
      </c>
      <c r="P79" s="116"/>
      <c r="Q79" s="116"/>
      <c r="R79" s="116"/>
    </row>
    <row r="80" spans="1:18" ht="15.75" hidden="1">
      <c r="A80" s="5"/>
      <c r="B80" s="91"/>
      <c r="C80" s="61"/>
      <c r="D80" s="3"/>
      <c r="E80" s="3"/>
      <c r="F80" s="3"/>
      <c r="G80" s="3"/>
      <c r="H80" s="3"/>
      <c r="I80" s="3"/>
      <c r="J80" s="3"/>
      <c r="K80" s="3"/>
      <c r="L80" s="3"/>
      <c r="M80" s="3"/>
      <c r="N80" s="3"/>
      <c r="O80" s="4">
        <f t="shared" si="1"/>
        <v>0</v>
      </c>
      <c r="P80" s="116"/>
      <c r="Q80" s="116"/>
      <c r="R80" s="116"/>
    </row>
    <row r="81" spans="1:18" ht="15.75" hidden="1">
      <c r="A81" s="5" t="s">
        <v>334</v>
      </c>
      <c r="B81" s="89" t="s">
        <v>336</v>
      </c>
      <c r="C81" s="3"/>
      <c r="D81" s="3"/>
      <c r="E81" s="3"/>
      <c r="F81" s="3"/>
      <c r="G81" s="3"/>
      <c r="H81" s="3"/>
      <c r="I81" s="3"/>
      <c r="J81" s="3"/>
      <c r="K81" s="3"/>
      <c r="L81" s="3"/>
      <c r="M81" s="3"/>
      <c r="N81" s="3"/>
      <c r="O81" s="4">
        <f t="shared" si="1"/>
        <v>0</v>
      </c>
      <c r="P81" s="116"/>
      <c r="Q81" s="116"/>
      <c r="R81" s="116"/>
    </row>
    <row r="82" spans="1:18" ht="15.75" hidden="1">
      <c r="A82" s="5"/>
      <c r="B82" s="89" t="s">
        <v>225</v>
      </c>
      <c r="C82" s="3"/>
      <c r="D82" s="3"/>
      <c r="E82" s="3"/>
      <c r="F82" s="3"/>
      <c r="G82" s="3"/>
      <c r="H82" s="61"/>
      <c r="I82" s="3"/>
      <c r="J82" s="3"/>
      <c r="K82" s="3"/>
      <c r="L82" s="61"/>
      <c r="M82" s="61"/>
      <c r="N82" s="3"/>
      <c r="O82" s="4">
        <f t="shared" si="1"/>
        <v>0</v>
      </c>
      <c r="P82" s="116"/>
      <c r="Q82" s="116"/>
      <c r="R82" s="116"/>
    </row>
    <row r="83" spans="1:18" ht="15.75" hidden="1">
      <c r="A83" s="5"/>
      <c r="B83" s="90" t="s">
        <v>79</v>
      </c>
      <c r="C83" s="3"/>
      <c r="D83" s="3"/>
      <c r="E83" s="3"/>
      <c r="F83" s="3"/>
      <c r="G83" s="3"/>
      <c r="H83" s="3"/>
      <c r="I83" s="3"/>
      <c r="J83" s="3"/>
      <c r="K83" s="3"/>
      <c r="L83" s="3"/>
      <c r="M83" s="3"/>
      <c r="N83" s="3"/>
      <c r="O83" s="4">
        <f t="shared" si="1"/>
        <v>0</v>
      </c>
      <c r="P83" s="116"/>
      <c r="Q83" s="116"/>
      <c r="R83" s="116"/>
    </row>
    <row r="84" spans="1:18" ht="25.5" customHeight="1" hidden="1">
      <c r="A84" s="5" t="s">
        <v>400</v>
      </c>
      <c r="B84" s="89" t="s">
        <v>439</v>
      </c>
      <c r="C84" s="3"/>
      <c r="D84" s="3"/>
      <c r="E84" s="3"/>
      <c r="F84" s="3"/>
      <c r="G84" s="3"/>
      <c r="H84" s="3"/>
      <c r="I84" s="3"/>
      <c r="J84" s="3"/>
      <c r="K84" s="3"/>
      <c r="L84" s="3"/>
      <c r="M84" s="3"/>
      <c r="N84" s="3"/>
      <c r="O84" s="4">
        <f t="shared" si="1"/>
        <v>0</v>
      </c>
      <c r="P84" s="116"/>
      <c r="Q84" s="116"/>
      <c r="R84" s="116"/>
    </row>
    <row r="85" spans="1:18" ht="15.75" customHeight="1" hidden="1">
      <c r="A85" s="5"/>
      <c r="B85" s="90" t="s">
        <v>221</v>
      </c>
      <c r="C85" s="61"/>
      <c r="D85" s="61"/>
      <c r="E85" s="61"/>
      <c r="F85" s="61"/>
      <c r="G85" s="61"/>
      <c r="H85" s="61"/>
      <c r="I85" s="61"/>
      <c r="J85" s="61"/>
      <c r="K85" s="61"/>
      <c r="L85" s="61"/>
      <c r="M85" s="61"/>
      <c r="N85" s="61"/>
      <c r="O85" s="4">
        <f t="shared" si="1"/>
        <v>0</v>
      </c>
      <c r="P85" s="116"/>
      <c r="Q85" s="116"/>
      <c r="R85" s="116"/>
    </row>
    <row r="86" spans="1:18" ht="15.75" hidden="1">
      <c r="A86" s="5">
        <v>240601</v>
      </c>
      <c r="B86" s="89" t="s">
        <v>468</v>
      </c>
      <c r="C86" s="3"/>
      <c r="D86" s="118"/>
      <c r="E86" s="27"/>
      <c r="F86" s="27"/>
      <c r="G86" s="118"/>
      <c r="H86" s="27"/>
      <c r="I86" s="118"/>
      <c r="J86" s="27"/>
      <c r="K86" s="27"/>
      <c r="L86" s="118"/>
      <c r="M86" s="118"/>
      <c r="N86" s="27"/>
      <c r="O86" s="4">
        <f t="shared" si="1"/>
        <v>0</v>
      </c>
      <c r="P86" s="116"/>
      <c r="Q86" s="116"/>
      <c r="R86" s="116"/>
    </row>
    <row r="87" spans="1:18" ht="15.75" hidden="1">
      <c r="A87" s="5"/>
      <c r="B87" s="90" t="s">
        <v>181</v>
      </c>
      <c r="C87" s="3"/>
      <c r="D87" s="118"/>
      <c r="E87" s="27"/>
      <c r="F87" s="27"/>
      <c r="G87" s="118"/>
      <c r="H87" s="119"/>
      <c r="I87" s="120"/>
      <c r="J87" s="27"/>
      <c r="K87" s="27"/>
      <c r="L87" s="118"/>
      <c r="M87" s="118"/>
      <c r="N87" s="27"/>
      <c r="O87" s="4">
        <f t="shared" si="1"/>
        <v>0</v>
      </c>
      <c r="P87" s="116"/>
      <c r="Q87" s="116"/>
      <c r="R87" s="116"/>
    </row>
    <row r="88" spans="1:18" ht="15.75" hidden="1">
      <c r="A88" s="5">
        <v>250404</v>
      </c>
      <c r="B88" s="89" t="s">
        <v>370</v>
      </c>
      <c r="C88" s="3"/>
      <c r="D88" s="3"/>
      <c r="E88" s="3"/>
      <c r="F88" s="3"/>
      <c r="G88" s="3"/>
      <c r="H88" s="3"/>
      <c r="I88" s="3"/>
      <c r="J88" s="3"/>
      <c r="K88" s="3"/>
      <c r="L88" s="3"/>
      <c r="M88" s="3"/>
      <c r="N88" s="3"/>
      <c r="O88" s="4">
        <f t="shared" si="1"/>
        <v>0</v>
      </c>
      <c r="P88" s="116"/>
      <c r="Q88" s="116"/>
      <c r="R88" s="116"/>
    </row>
    <row r="89" spans="1:18" ht="15.75" hidden="1">
      <c r="A89" s="5"/>
      <c r="B89" s="89"/>
      <c r="C89" s="3"/>
      <c r="D89" s="3"/>
      <c r="E89" s="3"/>
      <c r="F89" s="3"/>
      <c r="G89" s="3"/>
      <c r="H89" s="3"/>
      <c r="I89" s="3"/>
      <c r="J89" s="3"/>
      <c r="K89" s="3"/>
      <c r="L89" s="3"/>
      <c r="M89" s="3"/>
      <c r="N89" s="3"/>
      <c r="O89" s="4">
        <f t="shared" si="1"/>
        <v>0</v>
      </c>
      <c r="P89" s="116"/>
      <c r="Q89" s="116"/>
      <c r="R89" s="116"/>
    </row>
    <row r="90" spans="1:18" ht="17.25" customHeight="1" hidden="1">
      <c r="A90" s="11"/>
      <c r="B90" s="89" t="s">
        <v>456</v>
      </c>
      <c r="C90" s="3"/>
      <c r="D90" s="3"/>
      <c r="E90" s="3"/>
      <c r="F90" s="3"/>
      <c r="G90" s="3"/>
      <c r="H90" s="3"/>
      <c r="I90" s="3"/>
      <c r="J90" s="3"/>
      <c r="K90" s="3"/>
      <c r="L90" s="3"/>
      <c r="M90" s="3"/>
      <c r="N90" s="3"/>
      <c r="O90" s="4">
        <f t="shared" si="1"/>
        <v>0</v>
      </c>
      <c r="P90" s="116"/>
      <c r="Q90" s="116"/>
      <c r="R90" s="116"/>
    </row>
    <row r="91" spans="1:18" ht="17.25" customHeight="1" hidden="1">
      <c r="A91" s="11"/>
      <c r="B91" s="90" t="s">
        <v>181</v>
      </c>
      <c r="C91" s="61"/>
      <c r="D91" s="3"/>
      <c r="E91" s="3"/>
      <c r="F91" s="3"/>
      <c r="G91" s="3"/>
      <c r="H91" s="3"/>
      <c r="I91" s="3"/>
      <c r="J91" s="3"/>
      <c r="K91" s="3"/>
      <c r="L91" s="3"/>
      <c r="M91" s="3"/>
      <c r="N91" s="3"/>
      <c r="O91" s="4">
        <f t="shared" si="1"/>
        <v>0</v>
      </c>
      <c r="P91" s="116"/>
      <c r="Q91" s="116"/>
      <c r="R91" s="116"/>
    </row>
    <row r="92" spans="1:18" ht="15.75" hidden="1">
      <c r="A92" s="5"/>
      <c r="B92" s="89" t="s">
        <v>182</v>
      </c>
      <c r="C92" s="3"/>
      <c r="D92" s="3"/>
      <c r="E92" s="3"/>
      <c r="F92" s="3"/>
      <c r="G92" s="3"/>
      <c r="H92" s="3"/>
      <c r="I92" s="3"/>
      <c r="J92" s="3"/>
      <c r="K92" s="3"/>
      <c r="L92" s="3"/>
      <c r="M92" s="3"/>
      <c r="N92" s="3"/>
      <c r="O92" s="4">
        <f t="shared" si="1"/>
        <v>0</v>
      </c>
      <c r="P92" s="116"/>
      <c r="Q92" s="116"/>
      <c r="R92" s="116"/>
    </row>
    <row r="93" spans="1:18" ht="15.75" hidden="1">
      <c r="A93" s="5"/>
      <c r="B93" s="89"/>
      <c r="C93" s="3"/>
      <c r="D93" s="3"/>
      <c r="E93" s="3"/>
      <c r="F93" s="3"/>
      <c r="G93" s="3"/>
      <c r="H93" s="3"/>
      <c r="I93" s="3"/>
      <c r="J93" s="3"/>
      <c r="K93" s="3"/>
      <c r="L93" s="3"/>
      <c r="M93" s="3"/>
      <c r="N93" s="3"/>
      <c r="O93" s="4">
        <f t="shared" si="1"/>
        <v>0</v>
      </c>
      <c r="P93" s="116"/>
      <c r="Q93" s="116"/>
      <c r="R93" s="116"/>
    </row>
    <row r="94" spans="1:18" ht="33" customHeight="1" hidden="1">
      <c r="A94" s="5" t="s">
        <v>451</v>
      </c>
      <c r="B94" s="92" t="s">
        <v>469</v>
      </c>
      <c r="C94" s="3"/>
      <c r="D94" s="3"/>
      <c r="E94" s="3"/>
      <c r="F94" s="3"/>
      <c r="G94" s="3"/>
      <c r="H94" s="3"/>
      <c r="I94" s="3"/>
      <c r="J94" s="3"/>
      <c r="K94" s="3"/>
      <c r="L94" s="3"/>
      <c r="M94" s="3"/>
      <c r="N94" s="3"/>
      <c r="O94" s="4">
        <f t="shared" si="1"/>
        <v>0</v>
      </c>
      <c r="P94" s="116"/>
      <c r="Q94" s="116"/>
      <c r="R94" s="116"/>
    </row>
    <row r="95" spans="1:18" ht="15.75" hidden="1">
      <c r="A95" s="5"/>
      <c r="B95" s="92" t="s">
        <v>452</v>
      </c>
      <c r="C95" s="3"/>
      <c r="D95" s="3"/>
      <c r="E95" s="3"/>
      <c r="F95" s="3"/>
      <c r="G95" s="3"/>
      <c r="H95" s="3"/>
      <c r="I95" s="3"/>
      <c r="J95" s="3"/>
      <c r="K95" s="3"/>
      <c r="L95" s="3"/>
      <c r="M95" s="3"/>
      <c r="N95" s="3"/>
      <c r="O95" s="4">
        <f t="shared" si="1"/>
        <v>0</v>
      </c>
      <c r="P95" s="116"/>
      <c r="Q95" s="116"/>
      <c r="R95" s="116"/>
    </row>
    <row r="96" spans="1:18" ht="45.75" customHeight="1" hidden="1">
      <c r="A96" s="5"/>
      <c r="B96" s="93" t="s">
        <v>453</v>
      </c>
      <c r="C96" s="3"/>
      <c r="D96" s="3"/>
      <c r="E96" s="3"/>
      <c r="F96" s="3"/>
      <c r="G96" s="3"/>
      <c r="H96" s="3"/>
      <c r="I96" s="3"/>
      <c r="J96" s="3"/>
      <c r="K96" s="3"/>
      <c r="L96" s="3"/>
      <c r="M96" s="3"/>
      <c r="N96" s="3"/>
      <c r="O96" s="4">
        <f t="shared" si="1"/>
        <v>0</v>
      </c>
      <c r="P96" s="116"/>
      <c r="Q96" s="116"/>
      <c r="R96" s="116"/>
    </row>
    <row r="97" spans="1:18" ht="39" customHeight="1" hidden="1">
      <c r="A97" s="5"/>
      <c r="B97" s="93" t="s">
        <v>67</v>
      </c>
      <c r="C97" s="3"/>
      <c r="D97" s="3"/>
      <c r="E97" s="3"/>
      <c r="F97" s="3"/>
      <c r="G97" s="3"/>
      <c r="H97" s="3"/>
      <c r="I97" s="3"/>
      <c r="J97" s="3"/>
      <c r="K97" s="3"/>
      <c r="L97" s="3"/>
      <c r="M97" s="3"/>
      <c r="N97" s="3"/>
      <c r="O97" s="4">
        <f t="shared" si="1"/>
        <v>0</v>
      </c>
      <c r="P97" s="116"/>
      <c r="Q97" s="116"/>
      <c r="R97" s="116"/>
    </row>
    <row r="98" spans="1:18" ht="15" customHeight="1" hidden="1">
      <c r="A98" s="5"/>
      <c r="B98" s="90" t="s">
        <v>181</v>
      </c>
      <c r="C98" s="61"/>
      <c r="D98" s="3"/>
      <c r="E98" s="3"/>
      <c r="F98" s="3"/>
      <c r="G98" s="3"/>
      <c r="H98" s="3"/>
      <c r="I98" s="3"/>
      <c r="J98" s="3"/>
      <c r="K98" s="3"/>
      <c r="L98" s="3"/>
      <c r="M98" s="3"/>
      <c r="N98" s="3"/>
      <c r="O98" s="4">
        <f t="shared" si="1"/>
        <v>0</v>
      </c>
      <c r="P98" s="116"/>
      <c r="Q98" s="116"/>
      <c r="R98" s="116"/>
    </row>
    <row r="99" spans="1:18" ht="15" customHeight="1">
      <c r="A99" s="285" t="s">
        <v>334</v>
      </c>
      <c r="B99" s="317" t="s">
        <v>336</v>
      </c>
      <c r="C99" s="61"/>
      <c r="D99" s="3"/>
      <c r="E99" s="3"/>
      <c r="F99" s="3"/>
      <c r="G99" s="3"/>
      <c r="H99" s="3">
        <v>305.5</v>
      </c>
      <c r="I99" s="3"/>
      <c r="J99" s="3"/>
      <c r="K99" s="3"/>
      <c r="L99" s="3">
        <v>305.5</v>
      </c>
      <c r="M99" s="3">
        <v>305.5</v>
      </c>
      <c r="N99" s="3"/>
      <c r="O99" s="4">
        <f t="shared" si="1"/>
        <v>305.5</v>
      </c>
      <c r="P99" s="116"/>
      <c r="Q99" s="116"/>
      <c r="R99" s="116"/>
    </row>
    <row r="100" spans="1:18" ht="15" customHeight="1">
      <c r="A100" s="285"/>
      <c r="B100" s="318" t="s">
        <v>449</v>
      </c>
      <c r="C100" s="61"/>
      <c r="D100" s="3"/>
      <c r="E100" s="3"/>
      <c r="F100" s="3"/>
      <c r="G100" s="3"/>
      <c r="H100" s="213">
        <v>305.5</v>
      </c>
      <c r="I100" s="3"/>
      <c r="J100" s="3"/>
      <c r="K100" s="3"/>
      <c r="L100" s="213">
        <v>305.5</v>
      </c>
      <c r="M100" s="213">
        <v>305.5</v>
      </c>
      <c r="N100" s="3"/>
      <c r="O100" s="4">
        <f t="shared" si="1"/>
        <v>305.5</v>
      </c>
      <c r="P100" s="116"/>
      <c r="Q100" s="116"/>
      <c r="R100" s="116"/>
    </row>
    <row r="101" spans="1:18" ht="15" customHeight="1">
      <c r="A101" s="285" t="s">
        <v>271</v>
      </c>
      <c r="B101" s="280" t="s">
        <v>481</v>
      </c>
      <c r="C101" s="3">
        <v>2</v>
      </c>
      <c r="D101" s="3"/>
      <c r="E101" s="3"/>
      <c r="F101" s="3"/>
      <c r="G101" s="3"/>
      <c r="H101" s="3"/>
      <c r="I101" s="3"/>
      <c r="J101" s="3"/>
      <c r="K101" s="3"/>
      <c r="L101" s="3"/>
      <c r="M101" s="3"/>
      <c r="N101" s="3"/>
      <c r="O101" s="4">
        <f t="shared" si="1"/>
        <v>2</v>
      </c>
      <c r="P101" s="116"/>
      <c r="Q101" s="116"/>
      <c r="R101" s="116"/>
    </row>
    <row r="102" spans="1:18" ht="15.75">
      <c r="A102" s="115" t="s">
        <v>218</v>
      </c>
      <c r="B102" s="146" t="s">
        <v>435</v>
      </c>
      <c r="C102" s="4">
        <f>SUM(C104+C119+C121+C124+C126+C129+C136)</f>
        <v>3136.959</v>
      </c>
      <c r="D102" s="4"/>
      <c r="E102" s="4">
        <f aca="true" t="shared" si="3" ref="E102:N102">SUM(E104+E119+E121+E124+E126+E129+E136)</f>
        <v>1075.472</v>
      </c>
      <c r="F102" s="4">
        <f t="shared" si="3"/>
        <v>1334.787</v>
      </c>
      <c r="G102" s="4">
        <f t="shared" si="3"/>
        <v>0</v>
      </c>
      <c r="H102" s="4">
        <f t="shared" si="3"/>
        <v>24.265</v>
      </c>
      <c r="I102" s="4">
        <f t="shared" si="3"/>
        <v>0</v>
      </c>
      <c r="J102" s="4">
        <f t="shared" si="3"/>
        <v>0</v>
      </c>
      <c r="K102" s="4">
        <f t="shared" si="3"/>
        <v>0</v>
      </c>
      <c r="L102" s="4">
        <f t="shared" si="3"/>
        <v>24.265</v>
      </c>
      <c r="M102" s="4">
        <f t="shared" si="3"/>
        <v>24.265</v>
      </c>
      <c r="N102" s="4">
        <f t="shared" si="3"/>
        <v>24.265</v>
      </c>
      <c r="O102" s="4">
        <f t="shared" si="1"/>
        <v>3161.2239999999997</v>
      </c>
      <c r="P102" s="116"/>
      <c r="Q102" s="116"/>
      <c r="R102" s="116"/>
    </row>
    <row r="103" spans="1:18" ht="15.75" hidden="1">
      <c r="A103" s="5" t="s">
        <v>333</v>
      </c>
      <c r="B103" s="89" t="s">
        <v>470</v>
      </c>
      <c r="C103" s="3"/>
      <c r="D103" s="3"/>
      <c r="E103" s="3"/>
      <c r="F103" s="3"/>
      <c r="G103" s="3"/>
      <c r="H103" s="3"/>
      <c r="I103" s="3"/>
      <c r="J103" s="3"/>
      <c r="K103" s="3"/>
      <c r="L103" s="3"/>
      <c r="M103" s="3"/>
      <c r="N103" s="3"/>
      <c r="O103" s="4">
        <f t="shared" si="1"/>
        <v>0</v>
      </c>
      <c r="P103" s="116"/>
      <c r="Q103" s="116"/>
      <c r="R103" s="116"/>
    </row>
    <row r="104" spans="1:18" ht="15.75">
      <c r="A104" s="5" t="s">
        <v>355</v>
      </c>
      <c r="B104" s="89" t="s">
        <v>471</v>
      </c>
      <c r="C104" s="3">
        <f>SUM(C106:C109)</f>
        <v>3126.913</v>
      </c>
      <c r="D104" s="3"/>
      <c r="E104" s="3">
        <f aca="true" t="shared" si="4" ref="E104:N104">SUM(E106:E109)</f>
        <v>1095.931</v>
      </c>
      <c r="F104" s="3">
        <f t="shared" si="4"/>
        <v>1307.135</v>
      </c>
      <c r="G104" s="3">
        <f t="shared" si="4"/>
        <v>0</v>
      </c>
      <c r="H104" s="3">
        <f t="shared" si="4"/>
        <v>24.265</v>
      </c>
      <c r="I104" s="3">
        <f t="shared" si="4"/>
        <v>0</v>
      </c>
      <c r="J104" s="3">
        <f t="shared" si="4"/>
        <v>0</v>
      </c>
      <c r="K104" s="3">
        <f t="shared" si="4"/>
        <v>0</v>
      </c>
      <c r="L104" s="3">
        <f t="shared" si="4"/>
        <v>24.265</v>
      </c>
      <c r="M104" s="3">
        <f t="shared" si="4"/>
        <v>24.265</v>
      </c>
      <c r="N104" s="3">
        <f t="shared" si="4"/>
        <v>24.265</v>
      </c>
      <c r="O104" s="4">
        <f t="shared" si="1"/>
        <v>3151.178</v>
      </c>
      <c r="P104" s="116"/>
      <c r="Q104" s="116"/>
      <c r="R104" s="116"/>
    </row>
    <row r="105" spans="1:18" ht="15.75">
      <c r="A105" s="5"/>
      <c r="B105" s="94" t="s">
        <v>226</v>
      </c>
      <c r="C105" s="4"/>
      <c r="D105" s="3"/>
      <c r="E105" s="3"/>
      <c r="F105" s="3"/>
      <c r="G105" s="3"/>
      <c r="H105" s="3"/>
      <c r="I105" s="3"/>
      <c r="J105" s="3"/>
      <c r="K105" s="3"/>
      <c r="L105" s="3"/>
      <c r="M105" s="3"/>
      <c r="N105" s="3"/>
      <c r="O105" s="4">
        <f t="shared" si="1"/>
        <v>0</v>
      </c>
      <c r="P105" s="116"/>
      <c r="Q105" s="116"/>
      <c r="R105" s="116"/>
    </row>
    <row r="106" spans="1:18" ht="15.75">
      <c r="A106" s="5"/>
      <c r="B106" s="261" t="s">
        <v>211</v>
      </c>
      <c r="C106" s="251">
        <v>20.413</v>
      </c>
      <c r="D106" s="251"/>
      <c r="E106" s="251">
        <v>-23.969</v>
      </c>
      <c r="F106" s="251"/>
      <c r="G106" s="214"/>
      <c r="H106" s="121">
        <v>24.265</v>
      </c>
      <c r="I106" s="121"/>
      <c r="J106" s="121"/>
      <c r="K106" s="121"/>
      <c r="L106" s="121">
        <v>24.265</v>
      </c>
      <c r="M106" s="121">
        <v>24.265</v>
      </c>
      <c r="N106" s="121">
        <v>24.265</v>
      </c>
      <c r="O106" s="4">
        <f t="shared" si="1"/>
        <v>44.678</v>
      </c>
      <c r="P106" s="116"/>
      <c r="Q106" s="116"/>
      <c r="R106" s="116"/>
    </row>
    <row r="107" spans="1:18" ht="19.5" customHeight="1">
      <c r="A107" s="5"/>
      <c r="B107" s="293" t="s">
        <v>279</v>
      </c>
      <c r="C107" s="251">
        <v>1580.9</v>
      </c>
      <c r="D107" s="251"/>
      <c r="E107" s="251">
        <v>0.6</v>
      </c>
      <c r="F107" s="251">
        <v>1307.135</v>
      </c>
      <c r="G107" s="214"/>
      <c r="H107" s="214"/>
      <c r="I107" s="214"/>
      <c r="J107" s="214"/>
      <c r="K107" s="214"/>
      <c r="L107" s="214"/>
      <c r="M107" s="214"/>
      <c r="N107" s="214"/>
      <c r="O107" s="4">
        <f t="shared" si="1"/>
        <v>1580.9</v>
      </c>
      <c r="P107" s="116"/>
      <c r="Q107" s="116"/>
      <c r="R107" s="116"/>
    </row>
    <row r="108" spans="1:18" ht="18" customHeight="1">
      <c r="A108" s="5"/>
      <c r="B108" s="294" t="s">
        <v>269</v>
      </c>
      <c r="C108" s="251">
        <v>936.6</v>
      </c>
      <c r="D108" s="251"/>
      <c r="E108" s="251">
        <v>687.2</v>
      </c>
      <c r="F108" s="251"/>
      <c r="G108" s="214"/>
      <c r="H108" s="214"/>
      <c r="I108" s="214"/>
      <c r="J108" s="214"/>
      <c r="K108" s="214"/>
      <c r="L108" s="214"/>
      <c r="M108" s="214"/>
      <c r="N108" s="214"/>
      <c r="O108" s="4">
        <f t="shared" si="1"/>
        <v>936.6</v>
      </c>
      <c r="P108" s="116"/>
      <c r="Q108" s="116"/>
      <c r="R108" s="116"/>
    </row>
    <row r="109" spans="1:18" ht="18.75" customHeight="1">
      <c r="A109" s="5"/>
      <c r="B109" s="258" t="s">
        <v>268</v>
      </c>
      <c r="C109" s="251">
        <v>589</v>
      </c>
      <c r="D109" s="251"/>
      <c r="E109" s="251">
        <v>432.1</v>
      </c>
      <c r="F109" s="251"/>
      <c r="G109" s="214"/>
      <c r="H109" s="214"/>
      <c r="I109" s="214"/>
      <c r="J109" s="214"/>
      <c r="K109" s="214"/>
      <c r="L109" s="214"/>
      <c r="M109" s="214"/>
      <c r="N109" s="214"/>
      <c r="O109" s="4">
        <f t="shared" si="1"/>
        <v>589</v>
      </c>
      <c r="P109" s="116"/>
      <c r="Q109" s="116"/>
      <c r="R109" s="116"/>
    </row>
    <row r="110" spans="1:18" ht="15.75" hidden="1">
      <c r="A110" s="5"/>
      <c r="B110" s="90" t="s">
        <v>221</v>
      </c>
      <c r="C110" s="61"/>
      <c r="D110" s="61"/>
      <c r="E110" s="61"/>
      <c r="F110" s="61"/>
      <c r="G110" s="61"/>
      <c r="H110" s="61"/>
      <c r="I110" s="61"/>
      <c r="J110" s="61"/>
      <c r="K110" s="61"/>
      <c r="L110" s="61"/>
      <c r="M110" s="61"/>
      <c r="N110" s="61"/>
      <c r="O110" s="4">
        <f t="shared" si="1"/>
        <v>0</v>
      </c>
      <c r="P110" s="116"/>
      <c r="Q110" s="116"/>
      <c r="R110" s="116"/>
    </row>
    <row r="111" spans="1:18" ht="15.75" hidden="1">
      <c r="A111" s="5"/>
      <c r="B111" s="96" t="s">
        <v>210</v>
      </c>
      <c r="C111" s="61"/>
      <c r="D111" s="61"/>
      <c r="E111" s="61"/>
      <c r="F111" s="61"/>
      <c r="G111" s="61"/>
      <c r="H111" s="61"/>
      <c r="I111" s="61"/>
      <c r="J111" s="61"/>
      <c r="K111" s="61"/>
      <c r="L111" s="61"/>
      <c r="M111" s="61"/>
      <c r="N111" s="61"/>
      <c r="O111" s="4">
        <f t="shared" si="1"/>
        <v>0</v>
      </c>
      <c r="P111" s="116"/>
      <c r="Q111" s="116"/>
      <c r="R111" s="116"/>
    </row>
    <row r="112" spans="1:18" ht="15.75" hidden="1">
      <c r="A112" s="5" t="s">
        <v>430</v>
      </c>
      <c r="B112" s="91" t="s">
        <v>58</v>
      </c>
      <c r="C112" s="61"/>
      <c r="D112" s="61"/>
      <c r="E112" s="61"/>
      <c r="F112" s="61"/>
      <c r="G112" s="61"/>
      <c r="H112" s="61"/>
      <c r="I112" s="61"/>
      <c r="J112" s="61"/>
      <c r="K112" s="61"/>
      <c r="L112" s="61"/>
      <c r="M112" s="61"/>
      <c r="N112" s="3"/>
      <c r="O112" s="4">
        <f aca="true" t="shared" si="5" ref="O112:O176">SUM(H112+C112)</f>
        <v>0</v>
      </c>
      <c r="P112" s="116"/>
      <c r="Q112" s="116"/>
      <c r="R112" s="116"/>
    </row>
    <row r="113" spans="1:18" ht="15.75" hidden="1">
      <c r="A113" s="5"/>
      <c r="B113" s="96" t="s">
        <v>210</v>
      </c>
      <c r="C113" s="61"/>
      <c r="D113" s="61"/>
      <c r="E113" s="61"/>
      <c r="F113" s="61"/>
      <c r="G113" s="61"/>
      <c r="H113" s="61"/>
      <c r="I113" s="61"/>
      <c r="J113" s="61"/>
      <c r="K113" s="61"/>
      <c r="L113" s="61"/>
      <c r="M113" s="61"/>
      <c r="N113" s="3"/>
      <c r="O113" s="4">
        <f t="shared" si="5"/>
        <v>0</v>
      </c>
      <c r="P113" s="116"/>
      <c r="Q113" s="116"/>
      <c r="R113" s="116"/>
    </row>
    <row r="114" spans="1:18" ht="15.75" hidden="1">
      <c r="A114" s="5"/>
      <c r="B114" s="97" t="s">
        <v>76</v>
      </c>
      <c r="C114" s="61"/>
      <c r="D114" s="61"/>
      <c r="E114" s="61"/>
      <c r="F114" s="61"/>
      <c r="G114" s="61"/>
      <c r="H114" s="61"/>
      <c r="I114" s="61"/>
      <c r="J114" s="61"/>
      <c r="K114" s="61"/>
      <c r="L114" s="61"/>
      <c r="M114" s="61"/>
      <c r="N114" s="3"/>
      <c r="O114" s="4">
        <f t="shared" si="5"/>
        <v>0</v>
      </c>
      <c r="P114" s="116"/>
      <c r="Q114" s="116"/>
      <c r="R114" s="116"/>
    </row>
    <row r="115" spans="1:18" ht="15.75" hidden="1">
      <c r="A115" s="5"/>
      <c r="B115" s="97" t="s">
        <v>78</v>
      </c>
      <c r="C115" s="61"/>
      <c r="D115" s="61"/>
      <c r="E115" s="61"/>
      <c r="F115" s="61"/>
      <c r="G115" s="61"/>
      <c r="H115" s="61"/>
      <c r="I115" s="61"/>
      <c r="J115" s="61"/>
      <c r="K115" s="61"/>
      <c r="L115" s="61"/>
      <c r="M115" s="61"/>
      <c r="N115" s="3"/>
      <c r="O115" s="4">
        <f t="shared" si="5"/>
        <v>0</v>
      </c>
      <c r="P115" s="116"/>
      <c r="Q115" s="116"/>
      <c r="R115" s="116"/>
    </row>
    <row r="116" spans="1:18" ht="15.75" hidden="1">
      <c r="A116" s="5"/>
      <c r="B116" s="90" t="s">
        <v>221</v>
      </c>
      <c r="C116" s="61"/>
      <c r="D116" s="61"/>
      <c r="E116" s="61"/>
      <c r="F116" s="61"/>
      <c r="G116" s="61"/>
      <c r="H116" s="61"/>
      <c r="I116" s="61"/>
      <c r="J116" s="61"/>
      <c r="K116" s="61"/>
      <c r="L116" s="61"/>
      <c r="M116" s="61"/>
      <c r="N116" s="61"/>
      <c r="O116" s="4">
        <f t="shared" si="5"/>
        <v>0</v>
      </c>
      <c r="P116" s="116"/>
      <c r="Q116" s="116"/>
      <c r="R116" s="116"/>
    </row>
    <row r="117" spans="1:18" ht="15.75" hidden="1">
      <c r="A117" s="5"/>
      <c r="B117" s="97" t="s">
        <v>77</v>
      </c>
      <c r="C117" s="61"/>
      <c r="D117" s="61"/>
      <c r="E117" s="61"/>
      <c r="F117" s="61"/>
      <c r="G117" s="61"/>
      <c r="H117" s="61"/>
      <c r="I117" s="61"/>
      <c r="J117" s="61"/>
      <c r="K117" s="61"/>
      <c r="L117" s="61"/>
      <c r="M117" s="61"/>
      <c r="N117" s="3"/>
      <c r="O117" s="4">
        <f t="shared" si="5"/>
        <v>0</v>
      </c>
      <c r="P117" s="116"/>
      <c r="Q117" s="116"/>
      <c r="R117" s="116"/>
    </row>
    <row r="118" spans="1:18" ht="15.75" hidden="1">
      <c r="A118" s="5"/>
      <c r="B118" s="90" t="s">
        <v>221</v>
      </c>
      <c r="C118" s="61"/>
      <c r="D118" s="61"/>
      <c r="E118" s="61"/>
      <c r="F118" s="61"/>
      <c r="G118" s="61"/>
      <c r="H118" s="61"/>
      <c r="I118" s="61"/>
      <c r="J118" s="61"/>
      <c r="K118" s="61"/>
      <c r="L118" s="61"/>
      <c r="M118" s="61"/>
      <c r="N118" s="3"/>
      <c r="O118" s="4">
        <f t="shared" si="5"/>
        <v>0</v>
      </c>
      <c r="P118" s="116"/>
      <c r="Q118" s="116"/>
      <c r="R118" s="116"/>
    </row>
    <row r="119" spans="1:18" ht="15.75">
      <c r="A119" s="5" t="s">
        <v>430</v>
      </c>
      <c r="B119" s="89" t="s">
        <v>58</v>
      </c>
      <c r="C119" s="256">
        <v>-15.943</v>
      </c>
      <c r="D119" s="240"/>
      <c r="E119" s="240">
        <v>-12.997</v>
      </c>
      <c r="F119" s="3"/>
      <c r="G119" s="3"/>
      <c r="H119" s="3"/>
      <c r="I119" s="3"/>
      <c r="J119" s="3"/>
      <c r="K119" s="3"/>
      <c r="L119" s="3"/>
      <c r="M119" s="3"/>
      <c r="N119" s="3"/>
      <c r="O119" s="4">
        <f t="shared" si="5"/>
        <v>-15.943</v>
      </c>
      <c r="P119" s="116"/>
      <c r="Q119" s="116"/>
      <c r="R119" s="116"/>
    </row>
    <row r="120" spans="1:18" ht="15.75" hidden="1">
      <c r="A120" s="5"/>
      <c r="B120" s="90" t="s">
        <v>221</v>
      </c>
      <c r="C120" s="61"/>
      <c r="D120" s="3"/>
      <c r="E120" s="3"/>
      <c r="F120" s="3"/>
      <c r="G120" s="3"/>
      <c r="H120" s="3"/>
      <c r="I120" s="3"/>
      <c r="J120" s="3"/>
      <c r="K120" s="3"/>
      <c r="L120" s="3"/>
      <c r="M120" s="3"/>
      <c r="N120" s="3"/>
      <c r="O120" s="4">
        <f t="shared" si="5"/>
        <v>0</v>
      </c>
      <c r="P120" s="116"/>
      <c r="Q120" s="116"/>
      <c r="R120" s="116"/>
    </row>
    <row r="121" spans="1:18" ht="15.75">
      <c r="A121" s="5" t="s">
        <v>356</v>
      </c>
      <c r="B121" s="89" t="s">
        <v>59</v>
      </c>
      <c r="C121" s="256">
        <v>1.93</v>
      </c>
      <c r="D121" s="240"/>
      <c r="E121" s="240">
        <v>1.002</v>
      </c>
      <c r="F121" s="3"/>
      <c r="G121" s="3"/>
      <c r="H121" s="3"/>
      <c r="I121" s="3"/>
      <c r="J121" s="3"/>
      <c r="K121" s="3"/>
      <c r="L121" s="3"/>
      <c r="M121" s="3"/>
      <c r="N121" s="3"/>
      <c r="O121" s="4">
        <f t="shared" si="5"/>
        <v>1.93</v>
      </c>
      <c r="P121" s="116"/>
      <c r="Q121" s="116"/>
      <c r="R121" s="116"/>
    </row>
    <row r="122" spans="1:18" s="42" customFormat="1" ht="15.75" hidden="1">
      <c r="A122" s="11"/>
      <c r="B122" s="98"/>
      <c r="C122" s="3"/>
      <c r="D122" s="3"/>
      <c r="E122" s="3"/>
      <c r="F122" s="3"/>
      <c r="G122" s="3"/>
      <c r="H122" s="3"/>
      <c r="I122" s="3"/>
      <c r="J122" s="3"/>
      <c r="K122" s="3"/>
      <c r="L122" s="3"/>
      <c r="M122" s="3"/>
      <c r="N122" s="3"/>
      <c r="O122" s="4">
        <f t="shared" si="5"/>
        <v>0</v>
      </c>
      <c r="P122" s="122"/>
      <c r="Q122" s="122"/>
      <c r="R122" s="122"/>
    </row>
    <row r="123" spans="1:18" s="42" customFormat="1" ht="15.75" hidden="1">
      <c r="A123" s="11"/>
      <c r="B123" s="90" t="s">
        <v>221</v>
      </c>
      <c r="C123" s="61"/>
      <c r="D123" s="3"/>
      <c r="E123" s="3"/>
      <c r="F123" s="3"/>
      <c r="G123" s="3"/>
      <c r="H123" s="3"/>
      <c r="I123" s="3"/>
      <c r="J123" s="3"/>
      <c r="K123" s="3"/>
      <c r="L123" s="3"/>
      <c r="M123" s="3"/>
      <c r="N123" s="3"/>
      <c r="O123" s="4">
        <f t="shared" si="5"/>
        <v>0</v>
      </c>
      <c r="P123" s="122"/>
      <c r="Q123" s="122"/>
      <c r="R123" s="122"/>
    </row>
    <row r="124" spans="1:18" ht="15.75">
      <c r="A124" s="5" t="s">
        <v>357</v>
      </c>
      <c r="B124" s="89" t="s">
        <v>434</v>
      </c>
      <c r="C124" s="256">
        <v>0.356</v>
      </c>
      <c r="D124" s="3"/>
      <c r="E124" s="3"/>
      <c r="F124" s="3"/>
      <c r="G124" s="19"/>
      <c r="H124" s="3"/>
      <c r="I124" s="3"/>
      <c r="J124" s="3"/>
      <c r="K124" s="3"/>
      <c r="L124" s="3"/>
      <c r="M124" s="3"/>
      <c r="N124" s="3"/>
      <c r="O124" s="4">
        <f t="shared" si="5"/>
        <v>0.356</v>
      </c>
      <c r="P124" s="116"/>
      <c r="Q124" s="116"/>
      <c r="R124" s="116"/>
    </row>
    <row r="125" spans="1:18" ht="15.75" hidden="1">
      <c r="A125" s="5"/>
      <c r="B125" s="96" t="s">
        <v>210</v>
      </c>
      <c r="C125" s="61"/>
      <c r="D125" s="3"/>
      <c r="E125" s="3"/>
      <c r="F125" s="3"/>
      <c r="G125" s="19"/>
      <c r="H125" s="3"/>
      <c r="I125" s="3"/>
      <c r="J125" s="3"/>
      <c r="K125" s="3"/>
      <c r="L125" s="3"/>
      <c r="M125" s="3"/>
      <c r="N125" s="3"/>
      <c r="O125" s="4">
        <f t="shared" si="5"/>
        <v>0</v>
      </c>
      <c r="P125" s="116"/>
      <c r="Q125" s="116"/>
      <c r="R125" s="116"/>
    </row>
    <row r="126" spans="1:18" ht="15.75">
      <c r="A126" s="5" t="s">
        <v>388</v>
      </c>
      <c r="B126" s="89" t="s">
        <v>60</v>
      </c>
      <c r="C126" s="256">
        <v>9.098</v>
      </c>
      <c r="D126" s="240"/>
      <c r="E126" s="241"/>
      <c r="F126" s="241">
        <v>9.098</v>
      </c>
      <c r="G126" s="19"/>
      <c r="H126" s="3"/>
      <c r="I126" s="3"/>
      <c r="J126" s="3"/>
      <c r="K126" s="3"/>
      <c r="L126" s="3"/>
      <c r="M126" s="3"/>
      <c r="N126" s="3"/>
      <c r="O126" s="4">
        <f t="shared" si="5"/>
        <v>9.098</v>
      </c>
      <c r="P126" s="116"/>
      <c r="Q126" s="116"/>
      <c r="R126" s="116"/>
    </row>
    <row r="127" spans="1:18" ht="15.75" hidden="1">
      <c r="A127" s="5"/>
      <c r="B127" s="96" t="s">
        <v>210</v>
      </c>
      <c r="C127" s="61"/>
      <c r="D127" s="3"/>
      <c r="E127" s="19"/>
      <c r="F127" s="19"/>
      <c r="G127" s="19"/>
      <c r="H127" s="3"/>
      <c r="I127" s="3"/>
      <c r="J127" s="3"/>
      <c r="K127" s="3"/>
      <c r="L127" s="3"/>
      <c r="M127" s="3"/>
      <c r="N127" s="3"/>
      <c r="O127" s="4">
        <f t="shared" si="5"/>
        <v>0</v>
      </c>
      <c r="P127" s="116"/>
      <c r="Q127" s="116"/>
      <c r="R127" s="116"/>
    </row>
    <row r="128" spans="1:18" ht="15.75" hidden="1">
      <c r="A128" s="5" t="s">
        <v>454</v>
      </c>
      <c r="B128" s="89" t="s">
        <v>455</v>
      </c>
      <c r="C128" s="3"/>
      <c r="D128" s="3"/>
      <c r="E128" s="19"/>
      <c r="F128" s="19"/>
      <c r="G128" s="19"/>
      <c r="H128" s="3"/>
      <c r="I128" s="3"/>
      <c r="J128" s="3"/>
      <c r="K128" s="3"/>
      <c r="L128" s="3"/>
      <c r="M128" s="3"/>
      <c r="N128" s="3"/>
      <c r="O128" s="4">
        <f t="shared" si="5"/>
        <v>0</v>
      </c>
      <c r="P128" s="116"/>
      <c r="Q128" s="116"/>
      <c r="R128" s="116"/>
    </row>
    <row r="129" spans="1:18" ht="16.5" customHeight="1">
      <c r="A129" s="5" t="s">
        <v>443</v>
      </c>
      <c r="B129" s="89" t="s">
        <v>444</v>
      </c>
      <c r="C129" s="240">
        <v>1.81</v>
      </c>
      <c r="D129" s="3"/>
      <c r="E129" s="19"/>
      <c r="F129" s="19"/>
      <c r="G129" s="3"/>
      <c r="H129" s="3"/>
      <c r="I129" s="3"/>
      <c r="J129" s="3"/>
      <c r="K129" s="3"/>
      <c r="L129" s="3"/>
      <c r="M129" s="3"/>
      <c r="N129" s="3"/>
      <c r="O129" s="4">
        <f t="shared" si="5"/>
        <v>1.81</v>
      </c>
      <c r="P129" s="116"/>
      <c r="Q129" s="116"/>
      <c r="R129" s="116"/>
    </row>
    <row r="130" spans="1:18" ht="116.25" customHeight="1" hidden="1">
      <c r="A130" s="5"/>
      <c r="B130" s="89"/>
      <c r="C130" s="4"/>
      <c r="D130" s="3"/>
      <c r="E130" s="3"/>
      <c r="F130" s="3"/>
      <c r="G130" s="3"/>
      <c r="H130" s="3"/>
      <c r="I130" s="3"/>
      <c r="J130" s="3"/>
      <c r="K130" s="3"/>
      <c r="L130" s="3"/>
      <c r="M130" s="3"/>
      <c r="N130" s="3"/>
      <c r="O130" s="4">
        <f t="shared" si="5"/>
        <v>0</v>
      </c>
      <c r="P130" s="116"/>
      <c r="Q130" s="116"/>
      <c r="R130" s="116"/>
    </row>
    <row r="131" spans="1:18" ht="15.75" hidden="1">
      <c r="A131" s="5"/>
      <c r="B131" s="89"/>
      <c r="C131" s="3"/>
      <c r="D131" s="3"/>
      <c r="E131" s="3"/>
      <c r="F131" s="3"/>
      <c r="G131" s="3"/>
      <c r="H131" s="3"/>
      <c r="I131" s="3"/>
      <c r="J131" s="3"/>
      <c r="K131" s="3"/>
      <c r="L131" s="3"/>
      <c r="M131" s="3"/>
      <c r="N131" s="3"/>
      <c r="O131" s="4">
        <f t="shared" si="5"/>
        <v>0</v>
      </c>
      <c r="P131" s="116"/>
      <c r="Q131" s="116"/>
      <c r="R131" s="116"/>
    </row>
    <row r="132" spans="1:18" ht="15.75" hidden="1">
      <c r="A132" s="5"/>
      <c r="B132" s="89"/>
      <c r="C132" s="3"/>
      <c r="D132" s="3"/>
      <c r="E132" s="3"/>
      <c r="F132" s="3"/>
      <c r="G132" s="3"/>
      <c r="H132" s="3"/>
      <c r="I132" s="3"/>
      <c r="J132" s="3"/>
      <c r="K132" s="3"/>
      <c r="L132" s="3"/>
      <c r="M132" s="3"/>
      <c r="N132" s="3"/>
      <c r="O132" s="4">
        <f t="shared" si="5"/>
        <v>0</v>
      </c>
      <c r="P132" s="116"/>
      <c r="Q132" s="116"/>
      <c r="R132" s="116"/>
    </row>
    <row r="133" spans="1:18" ht="15.75" hidden="1">
      <c r="A133" s="16"/>
      <c r="B133" s="99"/>
      <c r="C133" s="117"/>
      <c r="D133" s="117"/>
      <c r="E133" s="117"/>
      <c r="F133" s="117"/>
      <c r="G133" s="117"/>
      <c r="H133" s="117"/>
      <c r="I133" s="117"/>
      <c r="J133" s="117"/>
      <c r="K133" s="117"/>
      <c r="L133" s="117"/>
      <c r="M133" s="117"/>
      <c r="N133" s="117"/>
      <c r="O133" s="4">
        <f t="shared" si="5"/>
        <v>0</v>
      </c>
      <c r="P133" s="116"/>
      <c r="Q133" s="116"/>
      <c r="R133" s="116"/>
    </row>
    <row r="134" spans="1:18" ht="15.75" hidden="1">
      <c r="A134" s="16"/>
      <c r="B134" s="90" t="s">
        <v>221</v>
      </c>
      <c r="C134" s="117"/>
      <c r="D134" s="117"/>
      <c r="E134" s="117"/>
      <c r="F134" s="117"/>
      <c r="G134" s="117"/>
      <c r="H134" s="61"/>
      <c r="I134" s="123"/>
      <c r="J134" s="123"/>
      <c r="K134" s="123"/>
      <c r="L134" s="61"/>
      <c r="M134" s="61"/>
      <c r="N134" s="61"/>
      <c r="O134" s="4">
        <f t="shared" si="5"/>
        <v>0</v>
      </c>
      <c r="P134" s="116"/>
      <c r="Q134" s="116"/>
      <c r="R134" s="116"/>
    </row>
    <row r="135" spans="1:18" ht="15.75" hidden="1">
      <c r="A135" s="16"/>
      <c r="B135" s="95" t="s">
        <v>211</v>
      </c>
      <c r="C135" s="117"/>
      <c r="D135" s="117"/>
      <c r="E135" s="117"/>
      <c r="F135" s="117"/>
      <c r="G135" s="117"/>
      <c r="H135" s="61"/>
      <c r="I135" s="117"/>
      <c r="J135" s="117"/>
      <c r="K135" s="117"/>
      <c r="L135" s="61"/>
      <c r="M135" s="61"/>
      <c r="N135" s="61"/>
      <c r="O135" s="4">
        <f t="shared" si="5"/>
        <v>0</v>
      </c>
      <c r="P135" s="116"/>
      <c r="Q135" s="116"/>
      <c r="R135" s="116"/>
    </row>
    <row r="136" spans="1:18" ht="15.75">
      <c r="A136" s="5" t="s">
        <v>410</v>
      </c>
      <c r="B136" s="89" t="s">
        <v>61</v>
      </c>
      <c r="C136" s="327">
        <v>12.795</v>
      </c>
      <c r="D136" s="284"/>
      <c r="E136" s="284">
        <v>-8.464</v>
      </c>
      <c r="F136" s="284">
        <v>18.554</v>
      </c>
      <c r="G136" s="241"/>
      <c r="H136" s="241"/>
      <c r="I136" s="3"/>
      <c r="J136" s="3"/>
      <c r="K136" s="3"/>
      <c r="L136" s="3"/>
      <c r="M136" s="3"/>
      <c r="N136" s="3"/>
      <c r="O136" s="4">
        <f t="shared" si="5"/>
        <v>12.795</v>
      </c>
      <c r="P136" s="116"/>
      <c r="Q136" s="116"/>
      <c r="R136" s="116"/>
    </row>
    <row r="137" spans="1:18" ht="15.75" hidden="1">
      <c r="A137" s="5" t="s">
        <v>334</v>
      </c>
      <c r="B137" s="89" t="s">
        <v>336</v>
      </c>
      <c r="C137" s="3"/>
      <c r="D137" s="3"/>
      <c r="E137" s="3"/>
      <c r="F137" s="3"/>
      <c r="G137" s="3"/>
      <c r="H137" s="3"/>
      <c r="I137" s="3"/>
      <c r="J137" s="3"/>
      <c r="K137" s="3"/>
      <c r="L137" s="3"/>
      <c r="M137" s="3"/>
      <c r="N137" s="3"/>
      <c r="O137" s="4">
        <f t="shared" si="5"/>
        <v>0</v>
      </c>
      <c r="P137" s="116"/>
      <c r="Q137" s="116"/>
      <c r="R137" s="116"/>
    </row>
    <row r="138" spans="1:18" ht="15.75" hidden="1">
      <c r="A138" s="5"/>
      <c r="B138" s="96" t="s">
        <v>210</v>
      </c>
      <c r="C138" s="61"/>
      <c r="D138" s="3"/>
      <c r="E138" s="3"/>
      <c r="F138" s="3"/>
      <c r="G138" s="3"/>
      <c r="H138" s="3"/>
      <c r="I138" s="3"/>
      <c r="J138" s="3"/>
      <c r="K138" s="3"/>
      <c r="L138" s="3"/>
      <c r="M138" s="3"/>
      <c r="N138" s="3"/>
      <c r="O138" s="4">
        <f t="shared" si="5"/>
        <v>0</v>
      </c>
      <c r="P138" s="116"/>
      <c r="Q138" s="116"/>
      <c r="R138" s="116"/>
    </row>
    <row r="139" spans="1:18" ht="15.75">
      <c r="A139" s="11" t="s">
        <v>432</v>
      </c>
      <c r="B139" s="88" t="s">
        <v>437</v>
      </c>
      <c r="C139" s="51">
        <f>SUM(C140+C142+C144+C146+C148+C151+C153+C157+C162+C164+C170+C174+C176+C178+C180+C182+C184+C188+C190+C196)</f>
        <v>1838.8957999999998</v>
      </c>
      <c r="D139" s="51"/>
      <c r="E139" s="51">
        <f aca="true" t="shared" si="6" ref="E139:N139">SUM(E140+E142+E144+E146+E148+E151+E153+E157+E162+E164+E170+E174+E176+E178+E180+E182+E184+E188+E190+E196)</f>
        <v>0</v>
      </c>
      <c r="F139" s="51">
        <f t="shared" si="6"/>
        <v>0</v>
      </c>
      <c r="G139" s="51">
        <f t="shared" si="6"/>
        <v>0</v>
      </c>
      <c r="H139" s="51">
        <f t="shared" si="6"/>
        <v>-10.1068</v>
      </c>
      <c r="I139" s="51">
        <f t="shared" si="6"/>
        <v>0</v>
      </c>
      <c r="J139" s="51">
        <f t="shared" si="6"/>
        <v>0</v>
      </c>
      <c r="K139" s="51">
        <f t="shared" si="6"/>
        <v>0</v>
      </c>
      <c r="L139" s="51">
        <f t="shared" si="6"/>
        <v>-10.1068</v>
      </c>
      <c r="M139" s="51">
        <f t="shared" si="6"/>
        <v>-10.1068</v>
      </c>
      <c r="N139" s="51">
        <f t="shared" si="6"/>
        <v>-10.1068</v>
      </c>
      <c r="O139" s="51">
        <f t="shared" si="5"/>
        <v>1828.7889999999998</v>
      </c>
      <c r="P139" s="116"/>
      <c r="Q139" s="116"/>
      <c r="R139" s="116"/>
    </row>
    <row r="140" spans="1:18" ht="27" customHeight="1">
      <c r="A140" s="5" t="s">
        <v>460</v>
      </c>
      <c r="B140" s="89" t="s">
        <v>461</v>
      </c>
      <c r="C140" s="339">
        <v>21.616</v>
      </c>
      <c r="D140" s="3"/>
      <c r="E140" s="3"/>
      <c r="F140" s="3"/>
      <c r="G140" s="3"/>
      <c r="H140" s="3"/>
      <c r="I140" s="3"/>
      <c r="J140" s="3"/>
      <c r="K140" s="3"/>
      <c r="L140" s="3"/>
      <c r="M140" s="3"/>
      <c r="N140" s="3"/>
      <c r="O140" s="51">
        <f t="shared" si="5"/>
        <v>21.616</v>
      </c>
      <c r="P140" s="116"/>
      <c r="Q140" s="116"/>
      <c r="R140" s="116"/>
    </row>
    <row r="141" spans="1:18" ht="15" customHeight="1">
      <c r="A141" s="5"/>
      <c r="B141" s="99" t="s">
        <v>171</v>
      </c>
      <c r="C141" s="251">
        <v>21.616</v>
      </c>
      <c r="D141" s="3"/>
      <c r="E141" s="3"/>
      <c r="F141" s="3"/>
      <c r="G141" s="3"/>
      <c r="H141" s="3"/>
      <c r="I141" s="3"/>
      <c r="J141" s="3"/>
      <c r="K141" s="3"/>
      <c r="L141" s="3"/>
      <c r="M141" s="3"/>
      <c r="N141" s="3"/>
      <c r="O141" s="51">
        <f t="shared" si="5"/>
        <v>21.616</v>
      </c>
      <c r="P141" s="116"/>
      <c r="Q141" s="116"/>
      <c r="R141" s="116"/>
    </row>
    <row r="142" spans="1:18" ht="99.75" customHeight="1">
      <c r="A142" s="5" t="s">
        <v>402</v>
      </c>
      <c r="B142" s="100" t="s">
        <v>240</v>
      </c>
      <c r="C142" s="338">
        <v>139.173</v>
      </c>
      <c r="D142" s="19"/>
      <c r="E142" s="3"/>
      <c r="F142" s="3"/>
      <c r="G142" s="3"/>
      <c r="H142" s="3"/>
      <c r="I142" s="3"/>
      <c r="J142" s="19"/>
      <c r="K142" s="19"/>
      <c r="L142" s="19"/>
      <c r="M142" s="19"/>
      <c r="N142" s="19"/>
      <c r="O142" s="51">
        <f t="shared" si="5"/>
        <v>139.173</v>
      </c>
      <c r="P142" s="116"/>
      <c r="Q142" s="116"/>
      <c r="R142" s="116"/>
    </row>
    <row r="143" spans="1:18" ht="24" customHeight="1">
      <c r="A143" s="5"/>
      <c r="B143" s="99" t="s">
        <v>171</v>
      </c>
      <c r="C143" s="298">
        <v>139.173</v>
      </c>
      <c r="D143" s="19"/>
      <c r="E143" s="3"/>
      <c r="F143" s="3"/>
      <c r="G143" s="3"/>
      <c r="H143" s="3"/>
      <c r="I143" s="3"/>
      <c r="J143" s="19"/>
      <c r="K143" s="19"/>
      <c r="L143" s="19"/>
      <c r="M143" s="19"/>
      <c r="N143" s="19"/>
      <c r="O143" s="51">
        <f t="shared" si="5"/>
        <v>139.173</v>
      </c>
      <c r="P143" s="116"/>
      <c r="Q143" s="116"/>
      <c r="R143" s="116"/>
    </row>
    <row r="144" spans="1:18" ht="84" customHeight="1">
      <c r="A144" s="5" t="s">
        <v>403</v>
      </c>
      <c r="B144" s="100" t="s">
        <v>241</v>
      </c>
      <c r="C144" s="338">
        <v>-39.57584</v>
      </c>
      <c r="D144" s="19"/>
      <c r="E144" s="19"/>
      <c r="F144" s="19"/>
      <c r="G144" s="19"/>
      <c r="H144" s="19"/>
      <c r="I144" s="19"/>
      <c r="J144" s="19"/>
      <c r="K144" s="19"/>
      <c r="L144" s="19"/>
      <c r="M144" s="19"/>
      <c r="N144" s="19"/>
      <c r="O144" s="51">
        <f t="shared" si="5"/>
        <v>-39.57584</v>
      </c>
      <c r="P144" s="116"/>
      <c r="Q144" s="116"/>
      <c r="R144" s="116"/>
    </row>
    <row r="145" spans="1:18" ht="24" customHeight="1">
      <c r="A145" s="5"/>
      <c r="B145" s="99" t="s">
        <v>171</v>
      </c>
      <c r="C145" s="296">
        <v>-39.57584</v>
      </c>
      <c r="D145" s="19"/>
      <c r="E145" s="19"/>
      <c r="F145" s="19"/>
      <c r="G145" s="19"/>
      <c r="H145" s="19"/>
      <c r="I145" s="19"/>
      <c r="J145" s="19"/>
      <c r="K145" s="19"/>
      <c r="L145" s="19"/>
      <c r="M145" s="19"/>
      <c r="N145" s="19"/>
      <c r="O145" s="51">
        <f t="shared" si="5"/>
        <v>-39.57584</v>
      </c>
      <c r="P145" s="116"/>
      <c r="Q145" s="116"/>
      <c r="R145" s="116"/>
    </row>
    <row r="146" spans="1:18" ht="99.75" customHeight="1">
      <c r="A146" s="5" t="s">
        <v>276</v>
      </c>
      <c r="B146" s="89" t="s">
        <v>244</v>
      </c>
      <c r="C146" s="338">
        <v>10.1068</v>
      </c>
      <c r="D146" s="19"/>
      <c r="E146" s="19"/>
      <c r="F146" s="19"/>
      <c r="G146" s="19"/>
      <c r="H146" s="296">
        <v>-10.1068</v>
      </c>
      <c r="I146" s="19"/>
      <c r="J146" s="19"/>
      <c r="K146" s="19"/>
      <c r="L146" s="296">
        <v>-10.1068</v>
      </c>
      <c r="M146" s="296">
        <v>-10.1068</v>
      </c>
      <c r="N146" s="296">
        <v>-10.1068</v>
      </c>
      <c r="O146" s="51">
        <f t="shared" si="5"/>
        <v>0</v>
      </c>
      <c r="P146" s="116"/>
      <c r="Q146" s="116"/>
      <c r="R146" s="116"/>
    </row>
    <row r="147" spans="1:18" ht="24" customHeight="1">
      <c r="A147" s="5"/>
      <c r="B147" s="99"/>
      <c r="C147" s="298">
        <v>10.1068</v>
      </c>
      <c r="D147" s="19"/>
      <c r="E147" s="19"/>
      <c r="F147" s="19"/>
      <c r="G147" s="19"/>
      <c r="H147" s="298">
        <v>-10.1068</v>
      </c>
      <c r="I147" s="19"/>
      <c r="J147" s="19"/>
      <c r="K147" s="19"/>
      <c r="L147" s="298">
        <v>-10.1068</v>
      </c>
      <c r="M147" s="298">
        <v>-10.1068</v>
      </c>
      <c r="N147" s="298">
        <v>-10.1068</v>
      </c>
      <c r="O147" s="51">
        <f t="shared" si="5"/>
        <v>0</v>
      </c>
      <c r="P147" s="116"/>
      <c r="Q147" s="116"/>
      <c r="R147" s="116"/>
    </row>
    <row r="148" spans="1:18" ht="254.25" customHeight="1">
      <c r="A148" s="5" t="s">
        <v>404</v>
      </c>
      <c r="B148" s="333" t="s">
        <v>209</v>
      </c>
      <c r="C148" s="337">
        <v>-22</v>
      </c>
      <c r="D148" s="19"/>
      <c r="E148" s="3"/>
      <c r="F148" s="3"/>
      <c r="G148" s="3"/>
      <c r="H148" s="3"/>
      <c r="I148" s="3"/>
      <c r="J148" s="19"/>
      <c r="K148" s="19"/>
      <c r="L148" s="19"/>
      <c r="M148" s="19"/>
      <c r="N148" s="19"/>
      <c r="O148" s="51">
        <f t="shared" si="5"/>
        <v>-22</v>
      </c>
      <c r="P148" s="116"/>
      <c r="Q148" s="116"/>
      <c r="R148" s="116"/>
    </row>
    <row r="149" spans="1:18" ht="28.5" customHeight="1">
      <c r="A149" s="5"/>
      <c r="B149" s="99" t="s">
        <v>171</v>
      </c>
      <c r="C149" s="300">
        <v>-22</v>
      </c>
      <c r="D149" s="19"/>
      <c r="E149" s="3"/>
      <c r="F149" s="3"/>
      <c r="G149" s="3"/>
      <c r="H149" s="3"/>
      <c r="I149" s="3"/>
      <c r="J149" s="19"/>
      <c r="K149" s="19"/>
      <c r="L149" s="19"/>
      <c r="M149" s="19"/>
      <c r="N149" s="19"/>
      <c r="O149" s="51">
        <f t="shared" si="5"/>
        <v>-22</v>
      </c>
      <c r="P149" s="116"/>
      <c r="Q149" s="116"/>
      <c r="R149" s="116"/>
    </row>
    <row r="150" spans="1:18" ht="31.5" customHeight="1" hidden="1">
      <c r="A150" s="11"/>
      <c r="B150" s="99" t="s">
        <v>171</v>
      </c>
      <c r="C150" s="3"/>
      <c r="D150" s="3"/>
      <c r="E150" s="3"/>
      <c r="F150" s="3"/>
      <c r="G150" s="3"/>
      <c r="H150" s="3"/>
      <c r="I150" s="3"/>
      <c r="J150" s="3"/>
      <c r="K150" s="3"/>
      <c r="L150" s="3"/>
      <c r="M150" s="3"/>
      <c r="N150" s="3"/>
      <c r="O150" s="51">
        <f t="shared" si="5"/>
        <v>0</v>
      </c>
      <c r="P150" s="116"/>
      <c r="Q150" s="116"/>
      <c r="R150" s="116"/>
    </row>
    <row r="151" spans="1:18" ht="180" customHeight="1">
      <c r="A151" s="5" t="s">
        <v>405</v>
      </c>
      <c r="B151" s="334" t="s">
        <v>223</v>
      </c>
      <c r="C151" s="336">
        <v>-0.16939</v>
      </c>
      <c r="D151" s="19"/>
      <c r="E151" s="3"/>
      <c r="F151" s="3"/>
      <c r="G151" s="3"/>
      <c r="H151" s="3"/>
      <c r="I151" s="3"/>
      <c r="J151" s="19"/>
      <c r="K151" s="19"/>
      <c r="L151" s="19"/>
      <c r="M151" s="19"/>
      <c r="N151" s="19"/>
      <c r="O151" s="51">
        <f t="shared" si="5"/>
        <v>-0.16939</v>
      </c>
      <c r="P151" s="116"/>
      <c r="Q151" s="116"/>
      <c r="R151" s="116"/>
    </row>
    <row r="152" spans="1:18" ht="28.5" customHeight="1">
      <c r="A152" s="5"/>
      <c r="B152" s="99" t="s">
        <v>171</v>
      </c>
      <c r="C152" s="300">
        <v>-0.16939</v>
      </c>
      <c r="D152" s="19"/>
      <c r="E152" s="3"/>
      <c r="F152" s="3"/>
      <c r="G152" s="3"/>
      <c r="H152" s="3"/>
      <c r="I152" s="3"/>
      <c r="J152" s="19"/>
      <c r="K152" s="19"/>
      <c r="L152" s="19"/>
      <c r="M152" s="19"/>
      <c r="N152" s="19"/>
      <c r="O152" s="51">
        <f t="shared" si="5"/>
        <v>-0.16939</v>
      </c>
      <c r="P152" s="116"/>
      <c r="Q152" s="116"/>
      <c r="R152" s="116"/>
    </row>
    <row r="153" spans="1:18" ht="47.25">
      <c r="A153" s="242" t="s">
        <v>406</v>
      </c>
      <c r="B153" s="266" t="s">
        <v>245</v>
      </c>
      <c r="C153" s="336">
        <v>25</v>
      </c>
      <c r="D153" s="3"/>
      <c r="E153" s="19"/>
      <c r="F153" s="19"/>
      <c r="G153" s="19"/>
      <c r="H153" s="19"/>
      <c r="I153" s="19"/>
      <c r="J153" s="19"/>
      <c r="K153" s="19"/>
      <c r="L153" s="19"/>
      <c r="M153" s="19"/>
      <c r="N153" s="19"/>
      <c r="O153" s="51">
        <f t="shared" si="5"/>
        <v>25</v>
      </c>
      <c r="P153" s="116"/>
      <c r="Q153" s="116"/>
      <c r="R153" s="116"/>
    </row>
    <row r="154" spans="1:18" ht="15.75">
      <c r="A154" s="242"/>
      <c r="B154" s="267" t="s">
        <v>171</v>
      </c>
      <c r="C154" s="300">
        <v>25</v>
      </c>
      <c r="D154" s="19"/>
      <c r="E154" s="19"/>
      <c r="F154" s="19"/>
      <c r="G154" s="19"/>
      <c r="H154" s="19"/>
      <c r="I154" s="19"/>
      <c r="J154" s="19"/>
      <c r="K154" s="19"/>
      <c r="L154" s="19"/>
      <c r="M154" s="19"/>
      <c r="N154" s="19"/>
      <c r="O154" s="51">
        <f t="shared" si="5"/>
        <v>25</v>
      </c>
      <c r="P154" s="116"/>
      <c r="Q154" s="116"/>
      <c r="R154" s="116"/>
    </row>
    <row r="155" spans="1:18" ht="67.5" customHeight="1" hidden="1">
      <c r="A155" s="5" t="s">
        <v>406</v>
      </c>
      <c r="B155" s="100" t="s">
        <v>245</v>
      </c>
      <c r="C155" s="19"/>
      <c r="D155" s="19"/>
      <c r="E155" s="19"/>
      <c r="F155" s="19"/>
      <c r="G155" s="19"/>
      <c r="H155" s="3"/>
      <c r="I155" s="3"/>
      <c r="J155" s="19"/>
      <c r="K155" s="19"/>
      <c r="L155" s="19"/>
      <c r="M155" s="19"/>
      <c r="N155" s="19"/>
      <c r="O155" s="51">
        <f t="shared" si="5"/>
        <v>0</v>
      </c>
      <c r="P155" s="116"/>
      <c r="Q155" s="116"/>
      <c r="R155" s="116"/>
    </row>
    <row r="156" spans="1:18" ht="20.25" customHeight="1" hidden="1">
      <c r="A156" s="5"/>
      <c r="B156" s="99" t="s">
        <v>171</v>
      </c>
      <c r="C156" s="19"/>
      <c r="D156" s="19"/>
      <c r="E156" s="19"/>
      <c r="F156" s="19"/>
      <c r="G156" s="19"/>
      <c r="H156" s="3"/>
      <c r="I156" s="3"/>
      <c r="J156" s="19"/>
      <c r="K156" s="19"/>
      <c r="L156" s="19"/>
      <c r="M156" s="19"/>
      <c r="N156" s="19"/>
      <c r="O156" s="51">
        <f t="shared" si="5"/>
        <v>0</v>
      </c>
      <c r="P156" s="116"/>
      <c r="Q156" s="116"/>
      <c r="R156" s="116"/>
    </row>
    <row r="157" spans="1:18" ht="57.75" customHeight="1">
      <c r="A157" s="242" t="s">
        <v>407</v>
      </c>
      <c r="B157" s="266" t="s">
        <v>224</v>
      </c>
      <c r="C157" s="336">
        <v>-3.31558</v>
      </c>
      <c r="D157" s="19"/>
      <c r="E157" s="19"/>
      <c r="F157" s="19"/>
      <c r="G157" s="19"/>
      <c r="H157" s="27"/>
      <c r="I157" s="19"/>
      <c r="J157" s="19"/>
      <c r="K157" s="19"/>
      <c r="L157" s="19"/>
      <c r="M157" s="19"/>
      <c r="N157" s="19"/>
      <c r="O157" s="51">
        <f t="shared" si="5"/>
        <v>-3.31558</v>
      </c>
      <c r="P157" s="116"/>
      <c r="Q157" s="116"/>
      <c r="R157" s="116"/>
    </row>
    <row r="158" spans="1:18" ht="24.75" customHeight="1">
      <c r="A158" s="242"/>
      <c r="B158" s="267" t="s">
        <v>171</v>
      </c>
      <c r="C158" s="300">
        <v>-3.31558</v>
      </c>
      <c r="D158" s="19"/>
      <c r="E158" s="19"/>
      <c r="F158" s="19"/>
      <c r="G158" s="19"/>
      <c r="H158" s="27"/>
      <c r="I158" s="19"/>
      <c r="J158" s="19"/>
      <c r="K158" s="19"/>
      <c r="L158" s="19"/>
      <c r="M158" s="19"/>
      <c r="N158" s="19"/>
      <c r="O158" s="51">
        <f t="shared" si="5"/>
        <v>-3.31558</v>
      </c>
      <c r="P158" s="116"/>
      <c r="Q158" s="116"/>
      <c r="R158" s="116"/>
    </row>
    <row r="159" spans="1:18" ht="51" customHeight="1" hidden="1">
      <c r="A159" s="5" t="s">
        <v>409</v>
      </c>
      <c r="B159" s="89" t="s">
        <v>272</v>
      </c>
      <c r="C159" s="3"/>
      <c r="D159" s="3"/>
      <c r="E159" s="3"/>
      <c r="F159" s="3"/>
      <c r="G159" s="3"/>
      <c r="H159" s="3"/>
      <c r="I159" s="3"/>
      <c r="J159" s="3"/>
      <c r="K159" s="3"/>
      <c r="L159" s="3"/>
      <c r="M159" s="3"/>
      <c r="N159" s="3"/>
      <c r="O159" s="51">
        <f t="shared" si="5"/>
        <v>0</v>
      </c>
      <c r="P159" s="116"/>
      <c r="Q159" s="116"/>
      <c r="R159" s="116"/>
    </row>
    <row r="160" spans="1:18" ht="15.75" hidden="1">
      <c r="A160" s="5"/>
      <c r="B160" s="89"/>
      <c r="C160" s="3"/>
      <c r="D160" s="3"/>
      <c r="E160" s="3"/>
      <c r="F160" s="3"/>
      <c r="G160" s="3"/>
      <c r="H160" s="3"/>
      <c r="I160" s="3"/>
      <c r="J160" s="3"/>
      <c r="K160" s="3"/>
      <c r="L160" s="3"/>
      <c r="M160" s="3"/>
      <c r="N160" s="3"/>
      <c r="O160" s="51">
        <f t="shared" si="5"/>
        <v>0</v>
      </c>
      <c r="P160" s="116"/>
      <c r="Q160" s="116"/>
      <c r="R160" s="116"/>
    </row>
    <row r="161" spans="1:18" ht="15.75" hidden="1">
      <c r="A161" s="5"/>
      <c r="B161" s="99" t="s">
        <v>171</v>
      </c>
      <c r="C161" s="3"/>
      <c r="D161" s="3"/>
      <c r="E161" s="3"/>
      <c r="F161" s="3"/>
      <c r="G161" s="3"/>
      <c r="H161" s="3"/>
      <c r="I161" s="3"/>
      <c r="J161" s="3"/>
      <c r="K161" s="3"/>
      <c r="L161" s="3"/>
      <c r="M161" s="3"/>
      <c r="N161" s="3"/>
      <c r="O161" s="51">
        <f t="shared" si="5"/>
        <v>0</v>
      </c>
      <c r="P161" s="116"/>
      <c r="Q161" s="116"/>
      <c r="R161" s="116"/>
    </row>
    <row r="162" spans="1:18" ht="87.75" customHeight="1">
      <c r="A162" s="242" t="s">
        <v>445</v>
      </c>
      <c r="B162" s="243" t="s">
        <v>296</v>
      </c>
      <c r="C162" s="336">
        <v>9.467</v>
      </c>
      <c r="D162" s="19"/>
      <c r="E162" s="3"/>
      <c r="F162" s="3"/>
      <c r="G162" s="3"/>
      <c r="H162" s="3"/>
      <c r="I162" s="3"/>
      <c r="J162" s="19"/>
      <c r="K162" s="19"/>
      <c r="L162" s="19"/>
      <c r="M162" s="19"/>
      <c r="N162" s="19"/>
      <c r="O162" s="51">
        <f t="shared" si="5"/>
        <v>9.467</v>
      </c>
      <c r="P162" s="116"/>
      <c r="Q162" s="116"/>
      <c r="R162" s="116"/>
    </row>
    <row r="163" spans="1:18" ht="18.75" customHeight="1">
      <c r="A163" s="242"/>
      <c r="B163" s="267" t="s">
        <v>171</v>
      </c>
      <c r="C163" s="300">
        <v>9.467</v>
      </c>
      <c r="D163" s="19"/>
      <c r="E163" s="19"/>
      <c r="F163" s="19"/>
      <c r="G163" s="19"/>
      <c r="H163" s="3"/>
      <c r="I163" s="3"/>
      <c r="J163" s="19"/>
      <c r="K163" s="19"/>
      <c r="L163" s="19"/>
      <c r="M163" s="19"/>
      <c r="N163" s="19"/>
      <c r="O163" s="51">
        <f t="shared" si="5"/>
        <v>9.467</v>
      </c>
      <c r="P163" s="116"/>
      <c r="Q163" s="116"/>
      <c r="R163" s="116"/>
    </row>
    <row r="164" spans="1:18" ht="81" customHeight="1">
      <c r="A164" s="242" t="s">
        <v>446</v>
      </c>
      <c r="B164" s="269" t="s">
        <v>297</v>
      </c>
      <c r="C164" s="336">
        <v>-17.59149</v>
      </c>
      <c r="D164" s="19"/>
      <c r="E164" s="19"/>
      <c r="F164" s="19"/>
      <c r="G164" s="19"/>
      <c r="H164" s="19"/>
      <c r="I164" s="19"/>
      <c r="J164" s="19"/>
      <c r="K164" s="19"/>
      <c r="L164" s="19"/>
      <c r="M164" s="19"/>
      <c r="N164" s="19"/>
      <c r="O164" s="51">
        <f t="shared" si="5"/>
        <v>-17.59149</v>
      </c>
      <c r="P164" s="116"/>
      <c r="Q164" s="116"/>
      <c r="R164" s="116"/>
    </row>
    <row r="165" spans="1:18" ht="17.25" customHeight="1">
      <c r="A165" s="242"/>
      <c r="B165" s="267" t="s">
        <v>171</v>
      </c>
      <c r="C165" s="300">
        <v>-17.59149</v>
      </c>
      <c r="D165" s="19"/>
      <c r="E165" s="3"/>
      <c r="F165" s="3"/>
      <c r="G165" s="3"/>
      <c r="H165" s="3"/>
      <c r="I165" s="3"/>
      <c r="J165" s="3"/>
      <c r="K165" s="3"/>
      <c r="L165" s="3"/>
      <c r="M165" s="3"/>
      <c r="N165" s="3"/>
      <c r="O165" s="51">
        <f t="shared" si="5"/>
        <v>-17.59149</v>
      </c>
      <c r="P165" s="116"/>
      <c r="Q165" s="116"/>
      <c r="R165" s="116"/>
    </row>
    <row r="166" spans="1:18" ht="15.75" customHeight="1" hidden="1">
      <c r="A166" s="5" t="s">
        <v>70</v>
      </c>
      <c r="B166" s="89" t="s">
        <v>71</v>
      </c>
      <c r="C166" s="3"/>
      <c r="D166" s="3"/>
      <c r="E166" s="3"/>
      <c r="F166" s="3"/>
      <c r="G166" s="3"/>
      <c r="H166" s="3"/>
      <c r="I166" s="3"/>
      <c r="J166" s="3"/>
      <c r="K166" s="3"/>
      <c r="L166" s="3"/>
      <c r="M166" s="3"/>
      <c r="N166" s="3"/>
      <c r="O166" s="51">
        <f t="shared" si="5"/>
        <v>0</v>
      </c>
      <c r="P166" s="116"/>
      <c r="Q166" s="116"/>
      <c r="R166" s="116"/>
    </row>
    <row r="167" spans="1:18" ht="15.75" customHeight="1" hidden="1">
      <c r="A167" s="5"/>
      <c r="B167" s="99" t="s">
        <v>171</v>
      </c>
      <c r="C167" s="3"/>
      <c r="D167" s="3"/>
      <c r="E167" s="3"/>
      <c r="F167" s="3"/>
      <c r="G167" s="3"/>
      <c r="H167" s="3"/>
      <c r="I167" s="3"/>
      <c r="J167" s="3"/>
      <c r="K167" s="3"/>
      <c r="L167" s="3"/>
      <c r="M167" s="3"/>
      <c r="N167" s="3"/>
      <c r="O167" s="51">
        <f t="shared" si="5"/>
        <v>0</v>
      </c>
      <c r="P167" s="116"/>
      <c r="Q167" s="116"/>
      <c r="R167" s="116"/>
    </row>
    <row r="168" spans="1:18" ht="15.75" customHeight="1" hidden="1">
      <c r="A168" s="5" t="s">
        <v>277</v>
      </c>
      <c r="B168" s="89" t="s">
        <v>273</v>
      </c>
      <c r="C168" s="3"/>
      <c r="D168" s="3"/>
      <c r="E168" s="3"/>
      <c r="F168" s="3"/>
      <c r="G168" s="3"/>
      <c r="H168" s="3"/>
      <c r="I168" s="3"/>
      <c r="J168" s="3"/>
      <c r="K168" s="3"/>
      <c r="L168" s="3"/>
      <c r="M168" s="3"/>
      <c r="N168" s="3"/>
      <c r="O168" s="51">
        <f t="shared" si="5"/>
        <v>0</v>
      </c>
      <c r="P168" s="116"/>
      <c r="Q168" s="116"/>
      <c r="R168" s="116"/>
    </row>
    <row r="169" spans="1:18" ht="15.75" customHeight="1" hidden="1">
      <c r="A169" s="5"/>
      <c r="B169" s="99" t="s">
        <v>171</v>
      </c>
      <c r="C169" s="3"/>
      <c r="D169" s="3"/>
      <c r="E169" s="3"/>
      <c r="F169" s="3"/>
      <c r="G169" s="3"/>
      <c r="H169" s="3"/>
      <c r="I169" s="3"/>
      <c r="J169" s="3"/>
      <c r="K169" s="3"/>
      <c r="L169" s="3"/>
      <c r="M169" s="3"/>
      <c r="N169" s="3"/>
      <c r="O169" s="51">
        <f t="shared" si="5"/>
        <v>0</v>
      </c>
      <c r="P169" s="116"/>
      <c r="Q169" s="116"/>
      <c r="R169" s="116"/>
    </row>
    <row r="170" spans="1:18" ht="15.75" customHeight="1">
      <c r="A170" s="242" t="s">
        <v>278</v>
      </c>
      <c r="B170" s="243" t="s">
        <v>274</v>
      </c>
      <c r="C170" s="336">
        <v>-10.4986</v>
      </c>
      <c r="D170" s="3"/>
      <c r="E170" s="3"/>
      <c r="F170" s="3"/>
      <c r="G170" s="3"/>
      <c r="H170" s="3"/>
      <c r="I170" s="3"/>
      <c r="J170" s="3"/>
      <c r="K170" s="3"/>
      <c r="L170" s="3"/>
      <c r="M170" s="3"/>
      <c r="N170" s="3"/>
      <c r="O170" s="51">
        <f t="shared" si="5"/>
        <v>-10.4986</v>
      </c>
      <c r="P170" s="116"/>
      <c r="Q170" s="116"/>
      <c r="R170" s="116"/>
    </row>
    <row r="171" spans="1:18" ht="15.75" customHeight="1">
      <c r="A171" s="242"/>
      <c r="B171" s="267" t="s">
        <v>171</v>
      </c>
      <c r="C171" s="300">
        <v>-10.4986</v>
      </c>
      <c r="D171" s="3"/>
      <c r="E171" s="3"/>
      <c r="F171" s="3"/>
      <c r="G171" s="3"/>
      <c r="H171" s="3"/>
      <c r="I171" s="3"/>
      <c r="J171" s="3"/>
      <c r="K171" s="3"/>
      <c r="L171" s="3"/>
      <c r="M171" s="3"/>
      <c r="N171" s="3"/>
      <c r="O171" s="51">
        <f t="shared" si="5"/>
        <v>-10.4986</v>
      </c>
      <c r="P171" s="116"/>
      <c r="Q171" s="116"/>
      <c r="R171" s="116"/>
    </row>
    <row r="172" spans="1:18" ht="15.75" hidden="1">
      <c r="A172" s="24" t="s">
        <v>457</v>
      </c>
      <c r="B172" s="89" t="s">
        <v>298</v>
      </c>
      <c r="C172" s="19"/>
      <c r="D172" s="19"/>
      <c r="E172" s="3"/>
      <c r="F172" s="3"/>
      <c r="G172" s="3"/>
      <c r="H172" s="3"/>
      <c r="I172" s="3"/>
      <c r="J172" s="3"/>
      <c r="K172" s="3"/>
      <c r="L172" s="3"/>
      <c r="M172" s="3"/>
      <c r="N172" s="3"/>
      <c r="O172" s="51">
        <f t="shared" si="5"/>
        <v>0</v>
      </c>
      <c r="P172" s="116"/>
      <c r="Q172" s="116"/>
      <c r="R172" s="116"/>
    </row>
    <row r="173" spans="1:18" ht="15.75" hidden="1">
      <c r="A173" s="5"/>
      <c r="B173" s="99" t="s">
        <v>171</v>
      </c>
      <c r="C173" s="19"/>
      <c r="D173" s="19"/>
      <c r="E173" s="3"/>
      <c r="F173" s="3"/>
      <c r="G173" s="3"/>
      <c r="H173" s="3"/>
      <c r="I173" s="3"/>
      <c r="J173" s="3"/>
      <c r="K173" s="3"/>
      <c r="L173" s="3"/>
      <c r="M173" s="3"/>
      <c r="N173" s="3"/>
      <c r="O173" s="51">
        <f t="shared" si="5"/>
        <v>0</v>
      </c>
      <c r="P173" s="116"/>
      <c r="Q173" s="116"/>
      <c r="R173" s="116"/>
    </row>
    <row r="174" spans="1:18" ht="15.75">
      <c r="A174" s="242" t="s">
        <v>394</v>
      </c>
      <c r="B174" s="243" t="s">
        <v>299</v>
      </c>
      <c r="C174" s="336">
        <v>155</v>
      </c>
      <c r="D174" s="260"/>
      <c r="E174" s="256"/>
      <c r="F174" s="3"/>
      <c r="G174" s="3"/>
      <c r="H174" s="3"/>
      <c r="I174" s="3"/>
      <c r="J174" s="3"/>
      <c r="K174" s="3"/>
      <c r="L174" s="3"/>
      <c r="M174" s="3"/>
      <c r="N174" s="3"/>
      <c r="O174" s="51">
        <f t="shared" si="5"/>
        <v>155</v>
      </c>
      <c r="P174" s="116"/>
      <c r="Q174" s="116"/>
      <c r="R174" s="116"/>
    </row>
    <row r="175" spans="1:18" ht="15.75">
      <c r="A175" s="242"/>
      <c r="B175" s="267" t="s">
        <v>171</v>
      </c>
      <c r="C175" s="300">
        <v>155</v>
      </c>
      <c r="D175" s="260"/>
      <c r="E175" s="256"/>
      <c r="F175" s="3"/>
      <c r="G175" s="3"/>
      <c r="H175" s="3"/>
      <c r="I175" s="3"/>
      <c r="J175" s="3"/>
      <c r="K175" s="3"/>
      <c r="L175" s="3"/>
      <c r="M175" s="3"/>
      <c r="N175" s="3"/>
      <c r="O175" s="51">
        <f t="shared" si="5"/>
        <v>155</v>
      </c>
      <c r="P175" s="116"/>
      <c r="Q175" s="116"/>
      <c r="R175" s="116"/>
    </row>
    <row r="176" spans="1:18" ht="15.75">
      <c r="A176" s="242" t="s">
        <v>395</v>
      </c>
      <c r="B176" s="266" t="s">
        <v>275</v>
      </c>
      <c r="C176" s="336">
        <v>568.04</v>
      </c>
      <c r="D176" s="19"/>
      <c r="E176" s="3"/>
      <c r="F176" s="3"/>
      <c r="G176" s="3"/>
      <c r="H176" s="3"/>
      <c r="I176" s="3"/>
      <c r="J176" s="3"/>
      <c r="K176" s="3"/>
      <c r="L176" s="3"/>
      <c r="M176" s="3"/>
      <c r="N176" s="3"/>
      <c r="O176" s="51">
        <f t="shared" si="5"/>
        <v>568.04</v>
      </c>
      <c r="P176" s="116"/>
      <c r="Q176" s="116"/>
      <c r="R176" s="116"/>
    </row>
    <row r="177" spans="1:18" ht="15.75">
      <c r="A177" s="242"/>
      <c r="B177" s="267" t="s">
        <v>171</v>
      </c>
      <c r="C177" s="300">
        <v>568.04</v>
      </c>
      <c r="D177" s="19"/>
      <c r="E177" s="3"/>
      <c r="F177" s="3"/>
      <c r="G177" s="3"/>
      <c r="H177" s="3"/>
      <c r="I177" s="3"/>
      <c r="J177" s="3"/>
      <c r="K177" s="3"/>
      <c r="L177" s="3"/>
      <c r="M177" s="3"/>
      <c r="N177" s="3"/>
      <c r="O177" s="51">
        <f aca="true" t="shared" si="7" ref="O177:O197">SUM(H177+C177)</f>
        <v>568.04</v>
      </c>
      <c r="P177" s="116"/>
      <c r="Q177" s="116"/>
      <c r="R177" s="116"/>
    </row>
    <row r="178" spans="1:18" ht="15.75">
      <c r="A178" s="242" t="s">
        <v>396</v>
      </c>
      <c r="B178" s="266" t="s">
        <v>300</v>
      </c>
      <c r="C178" s="336">
        <v>115</v>
      </c>
      <c r="D178" s="19"/>
      <c r="E178" s="3"/>
      <c r="F178" s="3"/>
      <c r="G178" s="3"/>
      <c r="H178" s="3"/>
      <c r="I178" s="3"/>
      <c r="J178" s="3"/>
      <c r="K178" s="3"/>
      <c r="L178" s="3"/>
      <c r="M178" s="3"/>
      <c r="N178" s="3"/>
      <c r="O178" s="51">
        <f t="shared" si="7"/>
        <v>115</v>
      </c>
      <c r="P178" s="116"/>
      <c r="Q178" s="116"/>
      <c r="R178" s="116"/>
    </row>
    <row r="179" spans="1:18" ht="15.75">
      <c r="A179" s="242"/>
      <c r="B179" s="267" t="s">
        <v>171</v>
      </c>
      <c r="C179" s="300">
        <v>115</v>
      </c>
      <c r="D179" s="19"/>
      <c r="E179" s="3"/>
      <c r="F179" s="3"/>
      <c r="G179" s="3"/>
      <c r="H179" s="3"/>
      <c r="I179" s="3"/>
      <c r="J179" s="3"/>
      <c r="K179" s="3"/>
      <c r="L179" s="3"/>
      <c r="M179" s="3"/>
      <c r="N179" s="3"/>
      <c r="O179" s="51">
        <f t="shared" si="7"/>
        <v>115</v>
      </c>
      <c r="P179" s="116"/>
      <c r="Q179" s="116"/>
      <c r="R179" s="116"/>
    </row>
    <row r="180" spans="1:18" ht="15.75">
      <c r="A180" s="242" t="s">
        <v>397</v>
      </c>
      <c r="B180" s="266" t="s">
        <v>414</v>
      </c>
      <c r="C180" s="337">
        <v>138</v>
      </c>
      <c r="D180" s="19"/>
      <c r="E180" s="3"/>
      <c r="F180" s="3"/>
      <c r="G180" s="3"/>
      <c r="H180" s="3"/>
      <c r="I180" s="3"/>
      <c r="J180" s="3"/>
      <c r="K180" s="3"/>
      <c r="L180" s="3"/>
      <c r="M180" s="3"/>
      <c r="N180" s="3"/>
      <c r="O180" s="51">
        <f t="shared" si="7"/>
        <v>138</v>
      </c>
      <c r="P180" s="116"/>
      <c r="Q180" s="116"/>
      <c r="R180" s="116"/>
    </row>
    <row r="181" spans="1:18" ht="15.75">
      <c r="A181" s="242"/>
      <c r="B181" s="267" t="s">
        <v>171</v>
      </c>
      <c r="C181" s="300">
        <v>138</v>
      </c>
      <c r="D181" s="19"/>
      <c r="E181" s="3"/>
      <c r="F181" s="3"/>
      <c r="G181" s="3"/>
      <c r="H181" s="3"/>
      <c r="I181" s="3"/>
      <c r="J181" s="3"/>
      <c r="K181" s="3"/>
      <c r="L181" s="3"/>
      <c r="M181" s="3"/>
      <c r="N181" s="3"/>
      <c r="O181" s="51">
        <f t="shared" si="7"/>
        <v>138</v>
      </c>
      <c r="P181" s="116"/>
      <c r="Q181" s="116"/>
      <c r="R181" s="116"/>
    </row>
    <row r="182" spans="1:18" ht="15.75">
      <c r="A182" s="242" t="s">
        <v>458</v>
      </c>
      <c r="B182" s="266" t="s">
        <v>459</v>
      </c>
      <c r="C182" s="337">
        <v>21</v>
      </c>
      <c r="D182" s="19"/>
      <c r="E182" s="3"/>
      <c r="F182" s="3"/>
      <c r="G182" s="3"/>
      <c r="H182" s="3"/>
      <c r="I182" s="3"/>
      <c r="J182" s="3"/>
      <c r="K182" s="3"/>
      <c r="L182" s="3"/>
      <c r="M182" s="3"/>
      <c r="N182" s="3"/>
      <c r="O182" s="51">
        <f t="shared" si="7"/>
        <v>21</v>
      </c>
      <c r="P182" s="116"/>
      <c r="Q182" s="116"/>
      <c r="R182" s="116"/>
    </row>
    <row r="183" spans="1:18" ht="15.75">
      <c r="A183" s="242"/>
      <c r="B183" s="267" t="s">
        <v>171</v>
      </c>
      <c r="C183" s="300">
        <v>21</v>
      </c>
      <c r="D183" s="19"/>
      <c r="E183" s="3"/>
      <c r="F183" s="3"/>
      <c r="G183" s="3"/>
      <c r="H183" s="3"/>
      <c r="I183" s="3"/>
      <c r="J183" s="3"/>
      <c r="K183" s="3"/>
      <c r="L183" s="3"/>
      <c r="M183" s="3"/>
      <c r="N183" s="3"/>
      <c r="O183" s="51">
        <f t="shared" si="7"/>
        <v>21</v>
      </c>
      <c r="P183" s="116"/>
      <c r="Q183" s="116"/>
      <c r="R183" s="116"/>
    </row>
    <row r="184" spans="1:18" ht="15.75">
      <c r="A184" s="242" t="s">
        <v>411</v>
      </c>
      <c r="B184" s="266" t="s">
        <v>415</v>
      </c>
      <c r="C184" s="336">
        <v>633</v>
      </c>
      <c r="D184" s="19"/>
      <c r="E184" s="3"/>
      <c r="F184" s="3"/>
      <c r="G184" s="3"/>
      <c r="H184" s="3"/>
      <c r="I184" s="3"/>
      <c r="J184" s="3"/>
      <c r="K184" s="3"/>
      <c r="L184" s="3"/>
      <c r="M184" s="3"/>
      <c r="N184" s="3"/>
      <c r="O184" s="51">
        <f t="shared" si="7"/>
        <v>633</v>
      </c>
      <c r="P184" s="116"/>
      <c r="Q184" s="116"/>
      <c r="R184" s="116"/>
    </row>
    <row r="185" spans="1:18" ht="15.75">
      <c r="A185" s="242"/>
      <c r="B185" s="267" t="s">
        <v>171</v>
      </c>
      <c r="C185" s="300">
        <v>633</v>
      </c>
      <c r="D185" s="19"/>
      <c r="E185" s="3"/>
      <c r="F185" s="3"/>
      <c r="G185" s="3"/>
      <c r="H185" s="3"/>
      <c r="I185" s="3"/>
      <c r="J185" s="3"/>
      <c r="K185" s="3"/>
      <c r="L185" s="3"/>
      <c r="M185" s="3"/>
      <c r="N185" s="3"/>
      <c r="O185" s="51">
        <f t="shared" si="7"/>
        <v>633</v>
      </c>
      <c r="P185" s="116"/>
      <c r="Q185" s="116"/>
      <c r="R185" s="116"/>
    </row>
    <row r="186" spans="1:18" ht="15.75" hidden="1">
      <c r="A186" s="24" t="s">
        <v>411</v>
      </c>
      <c r="B186" s="100" t="s">
        <v>415</v>
      </c>
      <c r="C186" s="19"/>
      <c r="D186" s="19"/>
      <c r="E186" s="3"/>
      <c r="F186" s="3"/>
      <c r="G186" s="3"/>
      <c r="H186" s="3"/>
      <c r="I186" s="3"/>
      <c r="J186" s="3"/>
      <c r="K186" s="3"/>
      <c r="L186" s="3"/>
      <c r="M186" s="3"/>
      <c r="N186" s="3"/>
      <c r="O186" s="51">
        <f t="shared" si="7"/>
        <v>0</v>
      </c>
      <c r="P186" s="116"/>
      <c r="Q186" s="116"/>
      <c r="R186" s="116"/>
    </row>
    <row r="187" spans="1:18" ht="15.75" hidden="1">
      <c r="A187" s="5"/>
      <c r="B187" s="99" t="s">
        <v>171</v>
      </c>
      <c r="C187" s="19"/>
      <c r="D187" s="19"/>
      <c r="E187" s="3"/>
      <c r="F187" s="3"/>
      <c r="G187" s="3"/>
      <c r="H187" s="3"/>
      <c r="I187" s="3"/>
      <c r="J187" s="3"/>
      <c r="K187" s="3"/>
      <c r="L187" s="3"/>
      <c r="M187" s="3"/>
      <c r="N187" s="3"/>
      <c r="O187" s="51">
        <f t="shared" si="7"/>
        <v>0</v>
      </c>
      <c r="P187" s="116"/>
      <c r="Q187" s="116"/>
      <c r="R187" s="116"/>
    </row>
    <row r="188" spans="1:18" ht="26.25" customHeight="1">
      <c r="A188" s="242" t="s">
        <v>359</v>
      </c>
      <c r="B188" s="266" t="s">
        <v>303</v>
      </c>
      <c r="C188" s="336">
        <v>-151.64</v>
      </c>
      <c r="D188" s="19"/>
      <c r="E188" s="3"/>
      <c r="F188" s="3"/>
      <c r="G188" s="3"/>
      <c r="H188" s="3"/>
      <c r="I188" s="3"/>
      <c r="J188" s="3"/>
      <c r="K188" s="3"/>
      <c r="L188" s="3"/>
      <c r="M188" s="3"/>
      <c r="N188" s="3"/>
      <c r="O188" s="51">
        <f t="shared" si="7"/>
        <v>-151.64</v>
      </c>
      <c r="P188" s="116"/>
      <c r="Q188" s="116"/>
      <c r="R188" s="116"/>
    </row>
    <row r="189" spans="1:18" ht="23.25" customHeight="1">
      <c r="A189" s="242"/>
      <c r="B189" s="267" t="s">
        <v>171</v>
      </c>
      <c r="C189" s="300">
        <v>-151.64</v>
      </c>
      <c r="D189" s="19"/>
      <c r="E189" s="3"/>
      <c r="F189" s="3"/>
      <c r="G189" s="3"/>
      <c r="H189" s="3"/>
      <c r="I189" s="3"/>
      <c r="J189" s="3"/>
      <c r="K189" s="3"/>
      <c r="L189" s="3"/>
      <c r="M189" s="3"/>
      <c r="N189" s="3"/>
      <c r="O189" s="51">
        <f t="shared" si="7"/>
        <v>-151.64</v>
      </c>
      <c r="P189" s="116"/>
      <c r="Q189" s="116"/>
      <c r="R189" s="116"/>
    </row>
    <row r="190" spans="1:18" ht="36" customHeight="1">
      <c r="A190" s="270" t="s">
        <v>304</v>
      </c>
      <c r="B190" s="266" t="s">
        <v>305</v>
      </c>
      <c r="C190" s="336">
        <v>57.2839</v>
      </c>
      <c r="D190" s="19"/>
      <c r="E190" s="3"/>
      <c r="F190" s="3"/>
      <c r="G190" s="3"/>
      <c r="H190" s="3"/>
      <c r="I190" s="3"/>
      <c r="J190" s="3"/>
      <c r="K190" s="3"/>
      <c r="L190" s="3"/>
      <c r="M190" s="3"/>
      <c r="N190" s="3"/>
      <c r="O190" s="51">
        <f t="shared" si="7"/>
        <v>57.2839</v>
      </c>
      <c r="P190" s="116"/>
      <c r="Q190" s="116"/>
      <c r="R190" s="116"/>
    </row>
    <row r="191" spans="1:18" ht="23.25" customHeight="1">
      <c r="A191" s="242"/>
      <c r="B191" s="267" t="s">
        <v>171</v>
      </c>
      <c r="C191" s="300">
        <v>57.2839</v>
      </c>
      <c r="D191" s="19"/>
      <c r="E191" s="3"/>
      <c r="F191" s="3"/>
      <c r="G191" s="3"/>
      <c r="H191" s="3"/>
      <c r="I191" s="3"/>
      <c r="J191" s="3"/>
      <c r="K191" s="3"/>
      <c r="L191" s="3"/>
      <c r="M191" s="3"/>
      <c r="N191" s="3"/>
      <c r="O191" s="51">
        <f t="shared" si="7"/>
        <v>57.2839</v>
      </c>
      <c r="P191" s="116"/>
      <c r="Q191" s="116"/>
      <c r="R191" s="116"/>
    </row>
    <row r="192" spans="1:18" ht="15.75" hidden="1">
      <c r="A192" s="5" t="s">
        <v>398</v>
      </c>
      <c r="B192" s="89" t="s">
        <v>433</v>
      </c>
      <c r="C192" s="3"/>
      <c r="D192" s="3"/>
      <c r="E192" s="3"/>
      <c r="F192" s="3"/>
      <c r="G192" s="3"/>
      <c r="H192" s="3"/>
      <c r="I192" s="3"/>
      <c r="J192" s="3"/>
      <c r="K192" s="3"/>
      <c r="L192" s="3"/>
      <c r="M192" s="3"/>
      <c r="N192" s="3"/>
      <c r="O192" s="51">
        <f t="shared" si="7"/>
        <v>0</v>
      </c>
      <c r="P192" s="116"/>
      <c r="Q192" s="116"/>
      <c r="R192" s="116"/>
    </row>
    <row r="193" spans="1:18" ht="15.75" hidden="1">
      <c r="A193" s="5" t="s">
        <v>307</v>
      </c>
      <c r="B193" s="89" t="s">
        <v>308</v>
      </c>
      <c r="C193" s="3"/>
      <c r="D193" s="3"/>
      <c r="E193" s="3"/>
      <c r="F193" s="3"/>
      <c r="G193" s="3"/>
      <c r="H193" s="3"/>
      <c r="I193" s="3"/>
      <c r="J193" s="3"/>
      <c r="K193" s="3"/>
      <c r="L193" s="3"/>
      <c r="M193" s="3"/>
      <c r="N193" s="3"/>
      <c r="O193" s="51">
        <f t="shared" si="7"/>
        <v>0</v>
      </c>
      <c r="P193" s="116"/>
      <c r="Q193" s="116"/>
      <c r="R193" s="116"/>
    </row>
    <row r="194" spans="1:18" ht="15.75" hidden="1">
      <c r="A194" s="5" t="s">
        <v>360</v>
      </c>
      <c r="B194" s="89" t="s">
        <v>62</v>
      </c>
      <c r="C194" s="3"/>
      <c r="D194" s="3"/>
      <c r="E194" s="3"/>
      <c r="F194" s="3"/>
      <c r="G194" s="3"/>
      <c r="H194" s="3"/>
      <c r="I194" s="3"/>
      <c r="J194" s="3"/>
      <c r="K194" s="3"/>
      <c r="L194" s="3"/>
      <c r="M194" s="3"/>
      <c r="N194" s="3"/>
      <c r="O194" s="51">
        <f t="shared" si="7"/>
        <v>0</v>
      </c>
      <c r="P194" s="116"/>
      <c r="Q194" s="116"/>
      <c r="R194" s="116"/>
    </row>
    <row r="195" spans="1:18" ht="27" customHeight="1" hidden="1">
      <c r="A195" s="5" t="s">
        <v>361</v>
      </c>
      <c r="B195" s="89" t="s">
        <v>441</v>
      </c>
      <c r="C195" s="3"/>
      <c r="D195" s="3"/>
      <c r="E195" s="3"/>
      <c r="F195" s="3"/>
      <c r="G195" s="3"/>
      <c r="H195" s="3"/>
      <c r="I195" s="3"/>
      <c r="J195" s="3"/>
      <c r="K195" s="3"/>
      <c r="L195" s="3"/>
      <c r="M195" s="3"/>
      <c r="N195" s="3"/>
      <c r="O195" s="51">
        <f t="shared" si="7"/>
        <v>0</v>
      </c>
      <c r="P195" s="116"/>
      <c r="Q195" s="116"/>
      <c r="R195" s="116"/>
    </row>
    <row r="196" spans="1:18" ht="22.5" customHeight="1">
      <c r="A196" s="242" t="s">
        <v>383</v>
      </c>
      <c r="B196" s="273" t="s">
        <v>306</v>
      </c>
      <c r="C196" s="335">
        <v>191</v>
      </c>
      <c r="D196" s="19"/>
      <c r="E196" s="3"/>
      <c r="F196" s="3"/>
      <c r="G196" s="3"/>
      <c r="H196" s="3"/>
      <c r="I196" s="3"/>
      <c r="J196" s="3"/>
      <c r="K196" s="3"/>
      <c r="L196" s="3"/>
      <c r="M196" s="3"/>
      <c r="N196" s="3"/>
      <c r="O196" s="51">
        <f t="shared" si="7"/>
        <v>191</v>
      </c>
      <c r="P196" s="116"/>
      <c r="Q196" s="116"/>
      <c r="R196" s="116"/>
    </row>
    <row r="197" spans="1:18" ht="26.25" customHeight="1">
      <c r="A197" s="242"/>
      <c r="B197" s="267" t="s">
        <v>171</v>
      </c>
      <c r="C197" s="268">
        <v>191</v>
      </c>
      <c r="D197" s="19"/>
      <c r="E197" s="3"/>
      <c r="F197" s="3"/>
      <c r="G197" s="3"/>
      <c r="H197" s="3"/>
      <c r="I197" s="3"/>
      <c r="J197" s="3"/>
      <c r="K197" s="3"/>
      <c r="L197" s="3"/>
      <c r="M197" s="3"/>
      <c r="N197" s="3"/>
      <c r="O197" s="51">
        <f t="shared" si="7"/>
        <v>191</v>
      </c>
      <c r="P197" s="116"/>
      <c r="Q197" s="116"/>
      <c r="R197" s="116"/>
    </row>
    <row r="198" spans="1:18" ht="46.5" customHeight="1" hidden="1">
      <c r="A198" s="5" t="s">
        <v>382</v>
      </c>
      <c r="B198" s="89" t="s">
        <v>463</v>
      </c>
      <c r="C198" s="3"/>
      <c r="D198" s="3"/>
      <c r="E198" s="3"/>
      <c r="F198" s="3"/>
      <c r="G198" s="3"/>
      <c r="H198" s="3"/>
      <c r="I198" s="3"/>
      <c r="J198" s="3"/>
      <c r="K198" s="3"/>
      <c r="L198" s="3"/>
      <c r="M198" s="3"/>
      <c r="N198" s="3"/>
      <c r="O198" s="4">
        <f aca="true" t="shared" si="8" ref="O198:O240">SUM(H198+C198)</f>
        <v>0</v>
      </c>
      <c r="P198" s="116"/>
      <c r="Q198" s="116"/>
      <c r="R198" s="116"/>
    </row>
    <row r="199" spans="1:18" ht="0.75" customHeight="1" hidden="1">
      <c r="A199" s="5" t="s">
        <v>408</v>
      </c>
      <c r="B199" s="89" t="s">
        <v>72</v>
      </c>
      <c r="C199" s="3"/>
      <c r="D199" s="3"/>
      <c r="E199" s="3"/>
      <c r="F199" s="3"/>
      <c r="G199" s="3"/>
      <c r="H199" s="3"/>
      <c r="I199" s="3"/>
      <c r="J199" s="3"/>
      <c r="K199" s="3"/>
      <c r="L199" s="3"/>
      <c r="M199" s="3"/>
      <c r="N199" s="3"/>
      <c r="O199" s="4">
        <f t="shared" si="8"/>
        <v>0</v>
      </c>
      <c r="P199" s="116"/>
      <c r="Q199" s="116"/>
      <c r="R199" s="116"/>
    </row>
    <row r="200" spans="1:18" ht="20.25" customHeight="1" hidden="1">
      <c r="A200" s="5"/>
      <c r="B200" s="99" t="s">
        <v>171</v>
      </c>
      <c r="C200" s="3"/>
      <c r="D200" s="3"/>
      <c r="E200" s="3"/>
      <c r="F200" s="3"/>
      <c r="G200" s="3"/>
      <c r="H200" s="3"/>
      <c r="I200" s="3"/>
      <c r="J200" s="3"/>
      <c r="K200" s="3"/>
      <c r="L200" s="3"/>
      <c r="M200" s="3"/>
      <c r="N200" s="3"/>
      <c r="O200" s="4">
        <f t="shared" si="8"/>
        <v>0</v>
      </c>
      <c r="P200" s="116"/>
      <c r="Q200" s="116"/>
      <c r="R200" s="116"/>
    </row>
    <row r="201" spans="1:18" ht="37.5" customHeight="1" hidden="1">
      <c r="A201" s="24" t="s">
        <v>408</v>
      </c>
      <c r="B201" s="89" t="s">
        <v>72</v>
      </c>
      <c r="C201" s="3"/>
      <c r="D201" s="3"/>
      <c r="E201" s="3"/>
      <c r="F201" s="3"/>
      <c r="G201" s="3"/>
      <c r="H201" s="3"/>
      <c r="I201" s="3"/>
      <c r="J201" s="3"/>
      <c r="K201" s="3"/>
      <c r="L201" s="3"/>
      <c r="M201" s="3"/>
      <c r="N201" s="3"/>
      <c r="O201" s="4">
        <f t="shared" si="8"/>
        <v>0</v>
      </c>
      <c r="P201" s="116"/>
      <c r="Q201" s="116"/>
      <c r="R201" s="116"/>
    </row>
    <row r="202" spans="1:18" ht="25.5" customHeight="1" hidden="1">
      <c r="A202" s="24"/>
      <c r="B202" s="99" t="s">
        <v>171</v>
      </c>
      <c r="C202" s="3"/>
      <c r="D202" s="3"/>
      <c r="E202" s="3"/>
      <c r="F202" s="3"/>
      <c r="G202" s="3"/>
      <c r="H202" s="3"/>
      <c r="I202" s="3"/>
      <c r="J202" s="3"/>
      <c r="K202" s="3"/>
      <c r="L202" s="3"/>
      <c r="M202" s="3"/>
      <c r="N202" s="3"/>
      <c r="O202" s="4">
        <f t="shared" si="8"/>
        <v>0</v>
      </c>
      <c r="P202" s="116"/>
      <c r="Q202" s="116"/>
      <c r="R202" s="116"/>
    </row>
    <row r="203" spans="1:18" ht="15.75" customHeight="1" hidden="1">
      <c r="A203" s="24"/>
      <c r="B203" s="96" t="s">
        <v>210</v>
      </c>
      <c r="C203" s="61"/>
      <c r="D203" s="3"/>
      <c r="E203" s="3"/>
      <c r="F203" s="3"/>
      <c r="G203" s="3"/>
      <c r="H203" s="3"/>
      <c r="I203" s="3"/>
      <c r="J203" s="3"/>
      <c r="K203" s="3"/>
      <c r="L203" s="3"/>
      <c r="M203" s="3"/>
      <c r="N203" s="3"/>
      <c r="O203" s="4">
        <f t="shared" si="8"/>
        <v>0</v>
      </c>
      <c r="P203" s="116"/>
      <c r="Q203" s="116"/>
      <c r="R203" s="116"/>
    </row>
    <row r="204" spans="1:18" ht="15.75" customHeight="1" hidden="1">
      <c r="A204" s="24" t="s">
        <v>217</v>
      </c>
      <c r="B204" s="101" t="s">
        <v>177</v>
      </c>
      <c r="C204" s="61"/>
      <c r="D204" s="3"/>
      <c r="E204" s="3"/>
      <c r="F204" s="3"/>
      <c r="G204" s="3"/>
      <c r="H204" s="3"/>
      <c r="I204" s="3"/>
      <c r="J204" s="3"/>
      <c r="K204" s="3"/>
      <c r="L204" s="3"/>
      <c r="M204" s="3"/>
      <c r="N204" s="3"/>
      <c r="O204" s="4">
        <f t="shared" si="8"/>
        <v>0</v>
      </c>
      <c r="P204" s="116"/>
      <c r="Q204" s="116"/>
      <c r="R204" s="116"/>
    </row>
    <row r="205" spans="1:18" ht="15.75" customHeight="1" hidden="1">
      <c r="A205" s="24"/>
      <c r="B205" s="90" t="s">
        <v>221</v>
      </c>
      <c r="C205" s="61"/>
      <c r="D205" s="3"/>
      <c r="E205" s="3"/>
      <c r="F205" s="3"/>
      <c r="G205" s="3"/>
      <c r="H205" s="61"/>
      <c r="I205" s="3"/>
      <c r="J205" s="3"/>
      <c r="K205" s="3"/>
      <c r="L205" s="61"/>
      <c r="M205" s="61"/>
      <c r="N205" s="61"/>
      <c r="O205" s="4">
        <f t="shared" si="8"/>
        <v>0</v>
      </c>
      <c r="P205" s="116"/>
      <c r="Q205" s="116"/>
      <c r="R205" s="116"/>
    </row>
    <row r="206" spans="1:18" ht="15.75" customHeight="1" hidden="1">
      <c r="A206" s="10" t="s">
        <v>81</v>
      </c>
      <c r="B206" s="102" t="s">
        <v>82</v>
      </c>
      <c r="C206" s="4"/>
      <c r="D206" s="4"/>
      <c r="E206" s="4"/>
      <c r="F206" s="4"/>
      <c r="G206" s="4"/>
      <c r="H206" s="4"/>
      <c r="I206" s="4"/>
      <c r="J206" s="4"/>
      <c r="K206" s="4"/>
      <c r="L206" s="4"/>
      <c r="M206" s="4"/>
      <c r="N206" s="4"/>
      <c r="O206" s="4">
        <f t="shared" si="8"/>
        <v>0</v>
      </c>
      <c r="P206" s="116"/>
      <c r="Q206" s="116"/>
      <c r="R206" s="116"/>
    </row>
    <row r="207" spans="1:18" ht="15.75" customHeight="1" hidden="1">
      <c r="A207" s="24" t="s">
        <v>398</v>
      </c>
      <c r="B207" s="89" t="s">
        <v>433</v>
      </c>
      <c r="C207" s="3"/>
      <c r="D207" s="3"/>
      <c r="E207" s="3"/>
      <c r="F207" s="3"/>
      <c r="G207" s="3"/>
      <c r="H207" s="61"/>
      <c r="I207" s="3"/>
      <c r="J207" s="3"/>
      <c r="K207" s="3"/>
      <c r="L207" s="61"/>
      <c r="M207" s="61"/>
      <c r="N207" s="61"/>
      <c r="O207" s="4">
        <f t="shared" si="8"/>
        <v>0</v>
      </c>
      <c r="P207" s="116"/>
      <c r="Q207" s="116"/>
      <c r="R207" s="116"/>
    </row>
    <row r="208" spans="1:18" ht="15.75" customHeight="1" hidden="1">
      <c r="A208" s="24" t="s">
        <v>361</v>
      </c>
      <c r="B208" s="89" t="s">
        <v>83</v>
      </c>
      <c r="C208" s="3"/>
      <c r="D208" s="3"/>
      <c r="E208" s="3"/>
      <c r="F208" s="3"/>
      <c r="G208" s="3"/>
      <c r="H208" s="61"/>
      <c r="I208" s="3"/>
      <c r="J208" s="3"/>
      <c r="K208" s="3"/>
      <c r="L208" s="61"/>
      <c r="M208" s="61"/>
      <c r="N208" s="61"/>
      <c r="O208" s="4">
        <f t="shared" si="8"/>
        <v>0</v>
      </c>
      <c r="P208" s="116"/>
      <c r="Q208" s="116"/>
      <c r="R208" s="116"/>
    </row>
    <row r="209" spans="1:18" ht="36" customHeight="1" hidden="1">
      <c r="A209" s="24"/>
      <c r="B209" s="91" t="s">
        <v>84</v>
      </c>
      <c r="C209" s="61"/>
      <c r="D209" s="3"/>
      <c r="E209" s="3"/>
      <c r="F209" s="3"/>
      <c r="G209" s="3"/>
      <c r="H209" s="61"/>
      <c r="I209" s="3"/>
      <c r="J209" s="3"/>
      <c r="K209" s="3"/>
      <c r="L209" s="61"/>
      <c r="M209" s="61"/>
      <c r="N209" s="61"/>
      <c r="O209" s="4">
        <f t="shared" si="8"/>
        <v>0</v>
      </c>
      <c r="P209" s="116"/>
      <c r="Q209" s="116"/>
      <c r="R209" s="116"/>
    </row>
    <row r="210" spans="1:18" ht="15.75" customHeight="1" hidden="1">
      <c r="A210" s="24"/>
      <c r="B210" s="90"/>
      <c r="C210" s="61"/>
      <c r="D210" s="3"/>
      <c r="E210" s="3"/>
      <c r="F210" s="3"/>
      <c r="G210" s="3"/>
      <c r="H210" s="61"/>
      <c r="I210" s="3"/>
      <c r="J210" s="3"/>
      <c r="K210" s="3"/>
      <c r="L210" s="61"/>
      <c r="M210" s="61"/>
      <c r="N210" s="61"/>
      <c r="O210" s="4">
        <f t="shared" si="8"/>
        <v>0</v>
      </c>
      <c r="P210" s="116"/>
      <c r="Q210" s="116"/>
      <c r="R210" s="116"/>
    </row>
    <row r="211" spans="1:18" ht="15.75" customHeight="1" hidden="1">
      <c r="A211" s="24"/>
      <c r="B211" s="90"/>
      <c r="C211" s="61"/>
      <c r="D211" s="3"/>
      <c r="E211" s="3"/>
      <c r="F211" s="3"/>
      <c r="G211" s="3"/>
      <c r="H211" s="61"/>
      <c r="I211" s="3"/>
      <c r="J211" s="3"/>
      <c r="K211" s="3"/>
      <c r="L211" s="61"/>
      <c r="M211" s="61"/>
      <c r="N211" s="61"/>
      <c r="O211" s="4">
        <f t="shared" si="8"/>
        <v>0</v>
      </c>
      <c r="P211" s="116"/>
      <c r="Q211" s="116"/>
      <c r="R211" s="116"/>
    </row>
    <row r="212" spans="1:18" ht="15.75" customHeight="1" hidden="1">
      <c r="A212" s="24"/>
      <c r="B212" s="90"/>
      <c r="C212" s="61"/>
      <c r="D212" s="3"/>
      <c r="E212" s="3"/>
      <c r="F212" s="3"/>
      <c r="G212" s="3"/>
      <c r="H212" s="61"/>
      <c r="I212" s="3"/>
      <c r="J212" s="3"/>
      <c r="K212" s="3"/>
      <c r="L212" s="61"/>
      <c r="M212" s="61"/>
      <c r="N212" s="61"/>
      <c r="O212" s="4">
        <f t="shared" si="8"/>
        <v>0</v>
      </c>
      <c r="P212" s="116"/>
      <c r="Q212" s="116"/>
      <c r="R212" s="116"/>
    </row>
    <row r="213" spans="1:18" ht="15.75" customHeight="1" hidden="1">
      <c r="A213" s="24"/>
      <c r="B213" s="90"/>
      <c r="C213" s="61"/>
      <c r="D213" s="3"/>
      <c r="E213" s="3"/>
      <c r="F213" s="3"/>
      <c r="G213" s="3"/>
      <c r="H213" s="61"/>
      <c r="I213" s="3"/>
      <c r="J213" s="3"/>
      <c r="K213" s="3"/>
      <c r="L213" s="61"/>
      <c r="M213" s="61"/>
      <c r="N213" s="61"/>
      <c r="O213" s="4">
        <f t="shared" si="8"/>
        <v>0</v>
      </c>
      <c r="P213" s="116"/>
      <c r="Q213" s="116"/>
      <c r="R213" s="116"/>
    </row>
    <row r="214" spans="1:18" ht="15.75">
      <c r="A214" s="11">
        <v>24</v>
      </c>
      <c r="B214" s="146" t="s">
        <v>450</v>
      </c>
      <c r="C214" s="4">
        <f>SUM(C215:C224)</f>
        <v>-98.2</v>
      </c>
      <c r="D214" s="4"/>
      <c r="E214" s="4">
        <f>SUM(E215:E224)</f>
        <v>-149.3</v>
      </c>
      <c r="F214" s="4">
        <f>SUM(F215:F224)</f>
        <v>73.8</v>
      </c>
      <c r="G214" s="4"/>
      <c r="H214" s="128">
        <v>0</v>
      </c>
      <c r="I214" s="128">
        <v>0</v>
      </c>
      <c r="J214" s="128">
        <v>0</v>
      </c>
      <c r="K214" s="128">
        <v>0</v>
      </c>
      <c r="L214" s="128">
        <v>0</v>
      </c>
      <c r="M214" s="128">
        <v>0</v>
      </c>
      <c r="N214" s="128">
        <v>0</v>
      </c>
      <c r="O214" s="4">
        <f t="shared" si="8"/>
        <v>-98.2</v>
      </c>
      <c r="P214" s="124"/>
      <c r="Q214" s="124"/>
      <c r="R214" s="116"/>
    </row>
    <row r="215" spans="1:18" ht="15.75">
      <c r="A215" s="5" t="s">
        <v>362</v>
      </c>
      <c r="B215" s="89" t="s">
        <v>363</v>
      </c>
      <c r="C215" s="278">
        <v>-3.4</v>
      </c>
      <c r="D215" s="240"/>
      <c r="E215" s="240">
        <v>-32.1</v>
      </c>
      <c r="F215" s="240">
        <v>18.8</v>
      </c>
      <c r="G215" s="19"/>
      <c r="H215" s="27"/>
      <c r="I215" s="19"/>
      <c r="J215" s="19"/>
      <c r="K215" s="19"/>
      <c r="L215" s="19"/>
      <c r="M215" s="19"/>
      <c r="N215" s="19"/>
      <c r="O215" s="4">
        <f t="shared" si="8"/>
        <v>-3.4</v>
      </c>
      <c r="P215" s="125"/>
      <c r="Q215" s="124"/>
      <c r="R215" s="116"/>
    </row>
    <row r="216" spans="1:18" ht="15.75" hidden="1">
      <c r="A216" s="5"/>
      <c r="B216" s="90" t="s">
        <v>221</v>
      </c>
      <c r="C216" s="119"/>
      <c r="D216" s="19"/>
      <c r="E216" s="19"/>
      <c r="F216" s="19"/>
      <c r="G216" s="19"/>
      <c r="H216" s="27"/>
      <c r="I216" s="19"/>
      <c r="J216" s="19"/>
      <c r="K216" s="19"/>
      <c r="L216" s="19"/>
      <c r="M216" s="19"/>
      <c r="N216" s="19"/>
      <c r="O216" s="4">
        <f t="shared" si="8"/>
        <v>0</v>
      </c>
      <c r="P216" s="125"/>
      <c r="Q216" s="124"/>
      <c r="R216" s="116"/>
    </row>
    <row r="217" spans="1:18" ht="15.75">
      <c r="A217" s="5" t="s">
        <v>364</v>
      </c>
      <c r="B217" s="89" t="s">
        <v>63</v>
      </c>
      <c r="C217" s="278">
        <v>0</v>
      </c>
      <c r="D217" s="240"/>
      <c r="E217" s="240">
        <v>-5.4</v>
      </c>
      <c r="F217" s="19"/>
      <c r="G217" s="19"/>
      <c r="H217" s="27"/>
      <c r="I217" s="19"/>
      <c r="J217" s="19"/>
      <c r="K217" s="19"/>
      <c r="L217" s="19"/>
      <c r="M217" s="19"/>
      <c r="N217" s="19"/>
      <c r="O217" s="4">
        <f t="shared" si="8"/>
        <v>0</v>
      </c>
      <c r="P217" s="125"/>
      <c r="Q217" s="124"/>
      <c r="R217" s="116"/>
    </row>
    <row r="218" spans="1:18" ht="15.75" hidden="1">
      <c r="A218" s="5"/>
      <c r="B218" s="90" t="s">
        <v>221</v>
      </c>
      <c r="C218" s="119"/>
      <c r="D218" s="19"/>
      <c r="E218" s="19"/>
      <c r="F218" s="19"/>
      <c r="G218" s="19"/>
      <c r="H218" s="27"/>
      <c r="I218" s="19"/>
      <c r="J218" s="19"/>
      <c r="K218" s="19"/>
      <c r="L218" s="19"/>
      <c r="M218" s="19"/>
      <c r="N218" s="19"/>
      <c r="O218" s="4">
        <f t="shared" si="8"/>
        <v>0</v>
      </c>
      <c r="P218" s="125"/>
      <c r="Q218" s="124"/>
      <c r="R218" s="116"/>
    </row>
    <row r="219" spans="1:18" ht="15.75">
      <c r="A219" s="5" t="s">
        <v>365</v>
      </c>
      <c r="B219" s="89" t="s">
        <v>64</v>
      </c>
      <c r="C219" s="278">
        <v>-30</v>
      </c>
      <c r="D219" s="240"/>
      <c r="E219" s="240">
        <v>-62.9</v>
      </c>
      <c r="F219" s="240">
        <v>55</v>
      </c>
      <c r="G219" s="19"/>
      <c r="H219" s="27"/>
      <c r="I219" s="19"/>
      <c r="J219" s="19"/>
      <c r="K219" s="19"/>
      <c r="L219" s="19"/>
      <c r="M219" s="19"/>
      <c r="N219" s="19"/>
      <c r="O219" s="4">
        <f t="shared" si="8"/>
        <v>-30</v>
      </c>
      <c r="P219" s="125"/>
      <c r="Q219" s="124"/>
      <c r="R219" s="116"/>
    </row>
    <row r="220" spans="1:18" ht="15.75" hidden="1">
      <c r="A220" s="5"/>
      <c r="B220" s="90" t="s">
        <v>221</v>
      </c>
      <c r="C220" s="119"/>
      <c r="D220" s="19"/>
      <c r="E220" s="19"/>
      <c r="F220" s="19"/>
      <c r="G220" s="19"/>
      <c r="H220" s="27"/>
      <c r="I220" s="19"/>
      <c r="J220" s="19"/>
      <c r="K220" s="19"/>
      <c r="L220" s="19"/>
      <c r="M220" s="19"/>
      <c r="N220" s="19"/>
      <c r="O220" s="4">
        <f t="shared" si="8"/>
        <v>0</v>
      </c>
      <c r="P220" s="125"/>
      <c r="Q220" s="124"/>
      <c r="R220" s="116"/>
    </row>
    <row r="221" spans="1:18" ht="15.75">
      <c r="A221" s="5" t="s">
        <v>366</v>
      </c>
      <c r="B221" s="89" t="s">
        <v>438</v>
      </c>
      <c r="C221" s="278">
        <v>-24.8</v>
      </c>
      <c r="D221" s="240"/>
      <c r="E221" s="240">
        <v>-18.3</v>
      </c>
      <c r="F221" s="240"/>
      <c r="G221" s="19"/>
      <c r="H221" s="27"/>
      <c r="I221" s="19"/>
      <c r="J221" s="19"/>
      <c r="K221" s="19"/>
      <c r="L221" s="19"/>
      <c r="M221" s="19"/>
      <c r="N221" s="19"/>
      <c r="O221" s="4">
        <f t="shared" si="8"/>
        <v>-24.8</v>
      </c>
      <c r="P221" s="125"/>
      <c r="Q221" s="124"/>
      <c r="R221" s="116"/>
    </row>
    <row r="222" spans="1:18" ht="74.25" customHeight="1" hidden="1">
      <c r="A222" s="5"/>
      <c r="B222" s="89"/>
      <c r="C222" s="3"/>
      <c r="D222" s="3"/>
      <c r="E222" s="3"/>
      <c r="F222" s="3"/>
      <c r="G222" s="3"/>
      <c r="H222" s="3"/>
      <c r="I222" s="3"/>
      <c r="J222" s="3"/>
      <c r="K222" s="3"/>
      <c r="L222" s="3"/>
      <c r="M222" s="3"/>
      <c r="N222" s="3"/>
      <c r="O222" s="4">
        <f t="shared" si="8"/>
        <v>0</v>
      </c>
      <c r="P222" s="124"/>
      <c r="Q222" s="124"/>
      <c r="R222" s="116"/>
    </row>
    <row r="223" spans="1:18" ht="20.25" customHeight="1" hidden="1">
      <c r="A223" s="5"/>
      <c r="B223" s="99"/>
      <c r="C223" s="117"/>
      <c r="D223" s="117"/>
      <c r="E223" s="117"/>
      <c r="F223" s="117"/>
      <c r="G223" s="117"/>
      <c r="H223" s="117"/>
      <c r="I223" s="117"/>
      <c r="J223" s="117"/>
      <c r="K223" s="117"/>
      <c r="L223" s="117"/>
      <c r="M223" s="117"/>
      <c r="N223" s="117"/>
      <c r="O223" s="4">
        <f t="shared" si="8"/>
        <v>0</v>
      </c>
      <c r="P223" s="124"/>
      <c r="Q223" s="124"/>
      <c r="R223" s="116"/>
    </row>
    <row r="224" spans="1:18" ht="15.75">
      <c r="A224" s="5" t="s">
        <v>389</v>
      </c>
      <c r="B224" s="89" t="s">
        <v>65</v>
      </c>
      <c r="C224" s="278">
        <v>-40</v>
      </c>
      <c r="D224" s="240"/>
      <c r="E224" s="240">
        <v>-30.6</v>
      </c>
      <c r="F224" s="3"/>
      <c r="G224" s="3"/>
      <c r="H224" s="3"/>
      <c r="I224" s="3"/>
      <c r="J224" s="3"/>
      <c r="K224" s="3"/>
      <c r="L224" s="3"/>
      <c r="M224" s="3"/>
      <c r="N224" s="3"/>
      <c r="O224" s="4">
        <f t="shared" si="8"/>
        <v>-40</v>
      </c>
      <c r="P224" s="124"/>
      <c r="Q224" s="124"/>
      <c r="R224" s="116"/>
    </row>
    <row r="225" spans="1:18" ht="15.75" hidden="1">
      <c r="A225" s="11"/>
      <c r="B225" s="90" t="s">
        <v>221</v>
      </c>
      <c r="C225" s="61"/>
      <c r="D225" s="3"/>
      <c r="E225" s="3"/>
      <c r="F225" s="3"/>
      <c r="G225" s="3"/>
      <c r="H225" s="3"/>
      <c r="I225" s="3"/>
      <c r="J225" s="3"/>
      <c r="K225" s="3"/>
      <c r="L225" s="3"/>
      <c r="M225" s="3"/>
      <c r="N225" s="3"/>
      <c r="O225" s="4">
        <f t="shared" si="8"/>
        <v>0</v>
      </c>
      <c r="P225" s="124"/>
      <c r="Q225" s="124"/>
      <c r="R225" s="116"/>
    </row>
    <row r="226" spans="1:18" ht="70.5" customHeight="1" hidden="1">
      <c r="A226" s="5"/>
      <c r="B226" s="89"/>
      <c r="C226" s="3"/>
      <c r="D226" s="3"/>
      <c r="E226" s="3"/>
      <c r="F226" s="3"/>
      <c r="G226" s="3"/>
      <c r="H226" s="3"/>
      <c r="I226" s="3"/>
      <c r="J226" s="3"/>
      <c r="K226" s="3"/>
      <c r="L226" s="3"/>
      <c r="M226" s="3"/>
      <c r="N226" s="3"/>
      <c r="O226" s="4">
        <f t="shared" si="8"/>
        <v>0</v>
      </c>
      <c r="P226" s="124"/>
      <c r="Q226" s="124"/>
      <c r="R226" s="116"/>
    </row>
    <row r="227" spans="1:18" ht="18.75" customHeight="1" hidden="1">
      <c r="A227" s="5"/>
      <c r="B227" s="96" t="s">
        <v>210</v>
      </c>
      <c r="C227" s="119"/>
      <c r="D227" s="3"/>
      <c r="E227" s="3"/>
      <c r="F227" s="3"/>
      <c r="G227" s="3"/>
      <c r="H227" s="3"/>
      <c r="I227" s="3"/>
      <c r="J227" s="3"/>
      <c r="K227" s="3"/>
      <c r="L227" s="3"/>
      <c r="M227" s="3"/>
      <c r="N227" s="3"/>
      <c r="O227" s="4">
        <f t="shared" si="8"/>
        <v>0</v>
      </c>
      <c r="P227" s="124"/>
      <c r="Q227" s="124"/>
      <c r="R227" s="116"/>
    </row>
    <row r="228" spans="1:18" ht="15.75">
      <c r="A228" s="11" t="s">
        <v>479</v>
      </c>
      <c r="B228" s="146" t="s">
        <v>66</v>
      </c>
      <c r="C228" s="4">
        <v>75</v>
      </c>
      <c r="D228" s="4"/>
      <c r="E228" s="128">
        <v>0</v>
      </c>
      <c r="F228" s="128">
        <v>0</v>
      </c>
      <c r="G228" s="128">
        <v>0</v>
      </c>
      <c r="H228" s="128">
        <v>0</v>
      </c>
      <c r="I228" s="128">
        <v>0</v>
      </c>
      <c r="J228" s="128">
        <v>0</v>
      </c>
      <c r="K228" s="128">
        <v>0</v>
      </c>
      <c r="L228" s="128">
        <v>0</v>
      </c>
      <c r="M228" s="128">
        <v>0</v>
      </c>
      <c r="N228" s="128">
        <v>0</v>
      </c>
      <c r="O228" s="4">
        <f t="shared" si="8"/>
        <v>75</v>
      </c>
      <c r="P228" s="124"/>
      <c r="Q228" s="124"/>
      <c r="R228" s="116"/>
    </row>
    <row r="229" spans="1:18" ht="16.5" customHeight="1">
      <c r="A229" s="242" t="s">
        <v>236</v>
      </c>
      <c r="B229" s="243" t="s">
        <v>280</v>
      </c>
      <c r="C229" s="241">
        <v>15</v>
      </c>
      <c r="D229" s="3"/>
      <c r="E229" s="3"/>
      <c r="F229" s="3"/>
      <c r="G229" s="3"/>
      <c r="H229" s="3"/>
      <c r="I229" s="3"/>
      <c r="J229" s="3"/>
      <c r="K229" s="3"/>
      <c r="L229" s="3"/>
      <c r="M229" s="3"/>
      <c r="N229" s="3"/>
      <c r="O229" s="4">
        <f t="shared" si="8"/>
        <v>15</v>
      </c>
      <c r="P229" s="116"/>
      <c r="Q229" s="116"/>
      <c r="R229" s="116"/>
    </row>
    <row r="230" spans="1:18" ht="21" customHeight="1">
      <c r="A230" s="285" t="s">
        <v>267</v>
      </c>
      <c r="B230" s="258" t="s">
        <v>260</v>
      </c>
      <c r="C230" s="287">
        <v>60</v>
      </c>
      <c r="D230" s="3"/>
      <c r="E230" s="3"/>
      <c r="F230" s="3"/>
      <c r="G230" s="3"/>
      <c r="H230" s="3"/>
      <c r="I230" s="3"/>
      <c r="J230" s="3"/>
      <c r="K230" s="3"/>
      <c r="L230" s="3"/>
      <c r="M230" s="3"/>
      <c r="N230" s="3"/>
      <c r="O230" s="4">
        <f t="shared" si="8"/>
        <v>60</v>
      </c>
      <c r="P230" s="116"/>
      <c r="Q230" s="116"/>
      <c r="R230" s="116"/>
    </row>
    <row r="231" spans="1:18" ht="15.75" hidden="1">
      <c r="A231" s="114"/>
      <c r="B231" s="103"/>
      <c r="C231" s="126"/>
      <c r="D231" s="126"/>
      <c r="E231" s="126"/>
      <c r="F231" s="126"/>
      <c r="G231" s="126"/>
      <c r="H231" s="126"/>
      <c r="I231" s="126"/>
      <c r="J231" s="126"/>
      <c r="K231" s="126"/>
      <c r="L231" s="126"/>
      <c r="M231" s="126"/>
      <c r="N231" s="126"/>
      <c r="O231" s="4">
        <f t="shared" si="8"/>
        <v>0</v>
      </c>
      <c r="P231" s="116"/>
      <c r="Q231" s="116"/>
      <c r="R231" s="116"/>
    </row>
    <row r="232" spans="1:18" ht="15.75">
      <c r="A232" s="11" t="s">
        <v>328</v>
      </c>
      <c r="B232" s="146" t="s">
        <v>66</v>
      </c>
      <c r="C232" s="288">
        <v>42</v>
      </c>
      <c r="D232" s="128"/>
      <c r="E232" s="128">
        <v>0</v>
      </c>
      <c r="F232" s="128">
        <v>0</v>
      </c>
      <c r="G232" s="128"/>
      <c r="H232" s="128">
        <v>-44</v>
      </c>
      <c r="I232" s="128">
        <v>0</v>
      </c>
      <c r="J232" s="128">
        <v>0</v>
      </c>
      <c r="K232" s="128">
        <v>0</v>
      </c>
      <c r="L232" s="128">
        <v>-44</v>
      </c>
      <c r="M232" s="128">
        <v>-44</v>
      </c>
      <c r="N232" s="128">
        <v>-44</v>
      </c>
      <c r="O232" s="4">
        <f t="shared" si="8"/>
        <v>-2</v>
      </c>
      <c r="P232" s="116"/>
      <c r="Q232" s="116"/>
      <c r="R232" s="116"/>
    </row>
    <row r="233" spans="1:18" ht="15.75">
      <c r="A233" s="5">
        <v>250380</v>
      </c>
      <c r="B233" s="104" t="s">
        <v>431</v>
      </c>
      <c r="C233" s="287">
        <v>42</v>
      </c>
      <c r="D233" s="126"/>
      <c r="E233" s="126"/>
      <c r="F233" s="126"/>
      <c r="G233" s="126"/>
      <c r="H233" s="126">
        <v>-44</v>
      </c>
      <c r="I233" s="126"/>
      <c r="J233" s="126"/>
      <c r="K233" s="126"/>
      <c r="L233" s="126">
        <v>-44</v>
      </c>
      <c r="M233" s="126">
        <v>-44</v>
      </c>
      <c r="N233" s="126">
        <v>-44</v>
      </c>
      <c r="O233" s="4">
        <f t="shared" si="8"/>
        <v>-2</v>
      </c>
      <c r="P233" s="116"/>
      <c r="Q233" s="116"/>
      <c r="R233" s="116"/>
    </row>
    <row r="234" spans="1:18" ht="15.75" hidden="1">
      <c r="A234" s="5"/>
      <c r="B234" s="105" t="s">
        <v>225</v>
      </c>
      <c r="C234" s="3"/>
      <c r="D234" s="126"/>
      <c r="E234" s="126"/>
      <c r="F234" s="126"/>
      <c r="G234" s="126"/>
      <c r="H234" s="126"/>
      <c r="I234" s="126"/>
      <c r="J234" s="126"/>
      <c r="K234" s="126"/>
      <c r="L234" s="126"/>
      <c r="M234" s="126"/>
      <c r="N234" s="126"/>
      <c r="O234" s="4">
        <f t="shared" si="8"/>
        <v>0</v>
      </c>
      <c r="P234" s="116"/>
      <c r="Q234" s="116"/>
      <c r="R234" s="116"/>
    </row>
    <row r="235" spans="1:18" ht="15.75" hidden="1">
      <c r="A235" s="5"/>
      <c r="B235" s="106" t="s">
        <v>283</v>
      </c>
      <c r="C235" s="3"/>
      <c r="D235" s="127"/>
      <c r="E235" s="126"/>
      <c r="F235" s="126"/>
      <c r="G235" s="126"/>
      <c r="H235" s="126"/>
      <c r="I235" s="126"/>
      <c r="J235" s="126"/>
      <c r="K235" s="126"/>
      <c r="L235" s="126"/>
      <c r="M235" s="126"/>
      <c r="N235" s="126"/>
      <c r="O235" s="4">
        <f t="shared" si="8"/>
        <v>0</v>
      </c>
      <c r="P235" s="116"/>
      <c r="Q235" s="116"/>
      <c r="R235" s="116"/>
    </row>
    <row r="236" spans="1:18" ht="15.75" hidden="1">
      <c r="A236" s="5"/>
      <c r="B236" s="91"/>
      <c r="C236" s="3"/>
      <c r="D236" s="127"/>
      <c r="E236" s="126"/>
      <c r="F236" s="126"/>
      <c r="G236" s="126"/>
      <c r="H236" s="126"/>
      <c r="I236" s="126"/>
      <c r="J236" s="126"/>
      <c r="K236" s="126"/>
      <c r="L236" s="126"/>
      <c r="M236" s="126"/>
      <c r="N236" s="126"/>
      <c r="O236" s="4">
        <f t="shared" si="8"/>
        <v>0</v>
      </c>
      <c r="P236" s="116"/>
      <c r="Q236" s="116"/>
      <c r="R236" s="116"/>
    </row>
    <row r="237" spans="1:18" ht="15.75" hidden="1">
      <c r="A237" s="5"/>
      <c r="B237" s="430"/>
      <c r="C237" s="3"/>
      <c r="D237" s="126"/>
      <c r="E237" s="126"/>
      <c r="F237" s="126"/>
      <c r="G237" s="126"/>
      <c r="H237" s="126"/>
      <c r="I237" s="126"/>
      <c r="J237" s="126"/>
      <c r="K237" s="126"/>
      <c r="L237" s="126"/>
      <c r="M237" s="126"/>
      <c r="N237" s="126"/>
      <c r="O237" s="4">
        <f t="shared" si="8"/>
        <v>0</v>
      </c>
      <c r="P237" s="116"/>
      <c r="Q237" s="116"/>
      <c r="R237" s="116"/>
    </row>
    <row r="238" spans="1:18" ht="15.75" hidden="1">
      <c r="A238" s="5"/>
      <c r="B238" s="431"/>
      <c r="C238" s="3"/>
      <c r="D238" s="126"/>
      <c r="E238" s="126"/>
      <c r="F238" s="126"/>
      <c r="G238" s="126"/>
      <c r="H238" s="126"/>
      <c r="I238" s="126"/>
      <c r="J238" s="126"/>
      <c r="K238" s="126"/>
      <c r="L238" s="126"/>
      <c r="M238" s="126"/>
      <c r="N238" s="126"/>
      <c r="O238" s="4">
        <f t="shared" si="8"/>
        <v>0</v>
      </c>
      <c r="P238" s="116"/>
      <c r="Q238" s="116"/>
      <c r="R238" s="116"/>
    </row>
    <row r="239" spans="1:18" ht="68.25" customHeight="1" hidden="1">
      <c r="A239" s="5"/>
      <c r="B239" s="89" t="s">
        <v>172</v>
      </c>
      <c r="C239" s="3"/>
      <c r="D239" s="126"/>
      <c r="E239" s="126"/>
      <c r="F239" s="126"/>
      <c r="G239" s="126"/>
      <c r="H239" s="126"/>
      <c r="I239" s="126"/>
      <c r="J239" s="126"/>
      <c r="K239" s="126"/>
      <c r="L239" s="126"/>
      <c r="M239" s="126"/>
      <c r="N239" s="126"/>
      <c r="O239" s="4">
        <f t="shared" si="8"/>
        <v>0</v>
      </c>
      <c r="P239" s="116"/>
      <c r="Q239" s="116"/>
      <c r="R239" s="116"/>
    </row>
    <row r="240" spans="1:18" ht="15.75" hidden="1">
      <c r="A240" s="7">
        <v>300</v>
      </c>
      <c r="B240" s="107" t="s">
        <v>369</v>
      </c>
      <c r="C240" s="4"/>
      <c r="D240" s="126"/>
      <c r="E240" s="126"/>
      <c r="F240" s="126"/>
      <c r="G240" s="126"/>
      <c r="H240" s="126"/>
      <c r="I240" s="126"/>
      <c r="J240" s="126"/>
      <c r="K240" s="126"/>
      <c r="L240" s="126"/>
      <c r="M240" s="126"/>
      <c r="N240" s="126"/>
      <c r="O240" s="4">
        <f t="shared" si="8"/>
        <v>0</v>
      </c>
      <c r="P240" s="116"/>
      <c r="Q240" s="116"/>
      <c r="R240" s="116"/>
    </row>
    <row r="241" spans="1:18" ht="15.75" hidden="1">
      <c r="A241" s="5">
        <v>250102</v>
      </c>
      <c r="B241" s="104" t="s">
        <v>369</v>
      </c>
      <c r="C241" s="3"/>
      <c r="D241" s="126"/>
      <c r="E241" s="126"/>
      <c r="F241" s="126"/>
      <c r="G241" s="126"/>
      <c r="H241" s="126"/>
      <c r="I241" s="126"/>
      <c r="J241" s="126"/>
      <c r="K241" s="126"/>
      <c r="L241" s="126"/>
      <c r="M241" s="126"/>
      <c r="N241" s="126"/>
      <c r="O241" s="4">
        <f aca="true" t="shared" si="9" ref="O241:O305">SUM(H241+C241)</f>
        <v>0</v>
      </c>
      <c r="P241" s="116"/>
      <c r="Q241" s="116"/>
      <c r="R241" s="116"/>
    </row>
    <row r="242" spans="1:18" ht="15.75" hidden="1">
      <c r="A242" s="5"/>
      <c r="B242" s="104"/>
      <c r="C242" s="3"/>
      <c r="D242" s="126"/>
      <c r="E242" s="126"/>
      <c r="F242" s="126"/>
      <c r="G242" s="126"/>
      <c r="H242" s="126"/>
      <c r="I242" s="126"/>
      <c r="J242" s="126"/>
      <c r="K242" s="126"/>
      <c r="L242" s="126"/>
      <c r="M242" s="126"/>
      <c r="N242" s="126"/>
      <c r="O242" s="4">
        <f t="shared" si="9"/>
        <v>0</v>
      </c>
      <c r="P242" s="116"/>
      <c r="Q242" s="116"/>
      <c r="R242" s="116"/>
    </row>
    <row r="243" spans="1:18" ht="15.75" hidden="1">
      <c r="A243" s="5"/>
      <c r="B243" s="104"/>
      <c r="C243" s="3"/>
      <c r="D243" s="126"/>
      <c r="E243" s="126"/>
      <c r="F243" s="126"/>
      <c r="G243" s="126"/>
      <c r="H243" s="126"/>
      <c r="I243" s="126"/>
      <c r="J243" s="126"/>
      <c r="K243" s="126"/>
      <c r="L243" s="126"/>
      <c r="M243" s="126"/>
      <c r="N243" s="126"/>
      <c r="O243" s="4">
        <f t="shared" si="9"/>
        <v>0</v>
      </c>
      <c r="P243" s="116"/>
      <c r="Q243" s="116"/>
      <c r="R243" s="116"/>
    </row>
    <row r="244" spans="1:18" ht="15.75" hidden="1">
      <c r="A244" s="5" t="s">
        <v>476</v>
      </c>
      <c r="B244" s="104" t="s">
        <v>468</v>
      </c>
      <c r="C244" s="126"/>
      <c r="D244" s="126"/>
      <c r="E244" s="126"/>
      <c r="F244" s="126"/>
      <c r="G244" s="126"/>
      <c r="H244" s="126"/>
      <c r="I244" s="126"/>
      <c r="J244" s="126"/>
      <c r="K244" s="126"/>
      <c r="L244" s="126"/>
      <c r="M244" s="126"/>
      <c r="N244" s="126"/>
      <c r="O244" s="4">
        <f t="shared" si="9"/>
        <v>0</v>
      </c>
      <c r="P244" s="116"/>
      <c r="Q244" s="116"/>
      <c r="R244" s="116"/>
    </row>
    <row r="245" spans="1:18" ht="15.75" hidden="1">
      <c r="A245" s="5"/>
      <c r="B245" s="137" t="s">
        <v>80</v>
      </c>
      <c r="C245" s="140"/>
      <c r="D245" s="140"/>
      <c r="E245" s="140"/>
      <c r="F245" s="140"/>
      <c r="G245" s="140"/>
      <c r="H245" s="140"/>
      <c r="I245" s="140"/>
      <c r="J245" s="140"/>
      <c r="K245" s="140"/>
      <c r="L245" s="126"/>
      <c r="M245" s="126"/>
      <c r="N245" s="126"/>
      <c r="O245" s="4">
        <f t="shared" si="9"/>
        <v>0</v>
      </c>
      <c r="P245" s="116"/>
      <c r="Q245" s="116"/>
      <c r="R245" s="116"/>
    </row>
    <row r="246" spans="1:18" ht="15.75" hidden="1">
      <c r="A246" s="5">
        <v>250404</v>
      </c>
      <c r="B246" s="104" t="s">
        <v>147</v>
      </c>
      <c r="C246" s="126"/>
      <c r="D246" s="126"/>
      <c r="E246" s="126"/>
      <c r="F246" s="126"/>
      <c r="G246" s="126"/>
      <c r="H246" s="126"/>
      <c r="I246" s="126"/>
      <c r="J246" s="126"/>
      <c r="K246" s="126"/>
      <c r="L246" s="126"/>
      <c r="M246" s="126"/>
      <c r="N246" s="126"/>
      <c r="O246" s="4">
        <f t="shared" si="9"/>
        <v>0</v>
      </c>
      <c r="P246" s="116"/>
      <c r="Q246" s="116"/>
      <c r="R246" s="116"/>
    </row>
    <row r="247" spans="1:18" ht="15.75" hidden="1">
      <c r="A247" s="115" t="s">
        <v>81</v>
      </c>
      <c r="B247" s="146" t="s">
        <v>437</v>
      </c>
      <c r="C247" s="128">
        <f>SUM(C264+C266)</f>
        <v>0</v>
      </c>
      <c r="D247" s="128"/>
      <c r="E247" s="128">
        <f aca="true" t="shared" si="10" ref="E247:N247">SUM(E264+E266)</f>
        <v>0</v>
      </c>
      <c r="F247" s="128">
        <f t="shared" si="10"/>
        <v>0</v>
      </c>
      <c r="G247" s="128">
        <f t="shared" si="10"/>
        <v>0</v>
      </c>
      <c r="H247" s="128">
        <f t="shared" si="10"/>
        <v>0</v>
      </c>
      <c r="I247" s="128">
        <f t="shared" si="10"/>
        <v>0</v>
      </c>
      <c r="J247" s="128">
        <f t="shared" si="10"/>
        <v>0</v>
      </c>
      <c r="K247" s="128">
        <f t="shared" si="10"/>
        <v>0</v>
      </c>
      <c r="L247" s="128">
        <f t="shared" si="10"/>
        <v>0</v>
      </c>
      <c r="M247" s="128">
        <f t="shared" si="10"/>
        <v>0</v>
      </c>
      <c r="N247" s="128">
        <f t="shared" si="10"/>
        <v>0</v>
      </c>
      <c r="O247" s="4">
        <f t="shared" si="9"/>
        <v>0</v>
      </c>
      <c r="P247" s="116"/>
      <c r="Q247" s="116"/>
      <c r="R247" s="116"/>
    </row>
    <row r="248" spans="1:18" ht="15.75" hidden="1">
      <c r="A248" s="5" t="s">
        <v>358</v>
      </c>
      <c r="B248" s="104" t="s">
        <v>212</v>
      </c>
      <c r="C248" s="126"/>
      <c r="D248" s="126"/>
      <c r="E248" s="126"/>
      <c r="F248" s="126"/>
      <c r="G248" s="126"/>
      <c r="H248" s="126"/>
      <c r="I248" s="126"/>
      <c r="J248" s="126"/>
      <c r="K248" s="126"/>
      <c r="L248" s="126"/>
      <c r="M248" s="126"/>
      <c r="N248" s="126"/>
      <c r="O248" s="4">
        <f t="shared" si="9"/>
        <v>0</v>
      </c>
      <c r="P248" s="116"/>
      <c r="Q248" s="116"/>
      <c r="R248" s="116"/>
    </row>
    <row r="249" spans="1:18" ht="15.75" hidden="1">
      <c r="A249" s="5"/>
      <c r="B249" s="104" t="s">
        <v>191</v>
      </c>
      <c r="C249" s="126"/>
      <c r="D249" s="126"/>
      <c r="E249" s="126"/>
      <c r="F249" s="126"/>
      <c r="G249" s="126"/>
      <c r="H249" s="126"/>
      <c r="I249" s="126"/>
      <c r="J249" s="126"/>
      <c r="K249" s="126"/>
      <c r="L249" s="126"/>
      <c r="M249" s="126"/>
      <c r="N249" s="126"/>
      <c r="O249" s="4">
        <f t="shared" si="9"/>
        <v>0</v>
      </c>
      <c r="P249" s="116"/>
      <c r="Q249" s="116"/>
      <c r="R249" s="116"/>
    </row>
    <row r="250" spans="1:18" ht="31.5" hidden="1">
      <c r="A250" s="5"/>
      <c r="B250" s="151" t="s">
        <v>237</v>
      </c>
      <c r="C250" s="152"/>
      <c r="D250" s="152"/>
      <c r="E250" s="152"/>
      <c r="F250" s="152"/>
      <c r="G250" s="152"/>
      <c r="H250" s="152"/>
      <c r="I250" s="152"/>
      <c r="J250" s="152"/>
      <c r="K250" s="152"/>
      <c r="L250" s="152"/>
      <c r="M250" s="152"/>
      <c r="N250" s="152"/>
      <c r="O250" s="4">
        <f t="shared" si="9"/>
        <v>0</v>
      </c>
      <c r="P250" s="116"/>
      <c r="Q250" s="116"/>
      <c r="R250" s="116"/>
    </row>
    <row r="251" spans="1:18" ht="31.5" hidden="1">
      <c r="A251" s="5"/>
      <c r="B251" s="151" t="s">
        <v>192</v>
      </c>
      <c r="C251" s="152"/>
      <c r="D251" s="152"/>
      <c r="E251" s="152"/>
      <c r="F251" s="152"/>
      <c r="G251" s="152"/>
      <c r="H251" s="152"/>
      <c r="I251" s="152"/>
      <c r="J251" s="152"/>
      <c r="K251" s="152"/>
      <c r="L251" s="152"/>
      <c r="M251" s="152"/>
      <c r="N251" s="152"/>
      <c r="O251" s="4">
        <f t="shared" si="9"/>
        <v>0</v>
      </c>
      <c r="P251" s="116"/>
      <c r="Q251" s="116"/>
      <c r="R251" s="116"/>
    </row>
    <row r="252" spans="1:18" ht="15.75" hidden="1">
      <c r="A252" s="5"/>
      <c r="B252" s="151" t="s">
        <v>193</v>
      </c>
      <c r="C252" s="152"/>
      <c r="D252" s="152"/>
      <c r="E252" s="152"/>
      <c r="F252" s="152"/>
      <c r="G252" s="152"/>
      <c r="H252" s="152"/>
      <c r="I252" s="152"/>
      <c r="J252" s="152"/>
      <c r="K252" s="152"/>
      <c r="L252" s="152"/>
      <c r="M252" s="152"/>
      <c r="N252" s="152"/>
      <c r="O252" s="4">
        <f t="shared" si="9"/>
        <v>0</v>
      </c>
      <c r="P252" s="116"/>
      <c r="Q252" s="116"/>
      <c r="R252" s="116"/>
    </row>
    <row r="253" spans="1:18" ht="15.75" hidden="1">
      <c r="A253" s="5" t="s">
        <v>291</v>
      </c>
      <c r="B253" s="149" t="s">
        <v>292</v>
      </c>
      <c r="C253" s="145"/>
      <c r="D253" s="152"/>
      <c r="E253" s="152"/>
      <c r="F253" s="152"/>
      <c r="G253" s="152"/>
      <c r="H253" s="152"/>
      <c r="I253" s="152"/>
      <c r="J253" s="152"/>
      <c r="K253" s="152"/>
      <c r="L253" s="152"/>
      <c r="M253" s="152"/>
      <c r="N253" s="152"/>
      <c r="O253" s="4">
        <f t="shared" si="9"/>
        <v>0</v>
      </c>
      <c r="P253" s="116"/>
      <c r="Q253" s="116"/>
      <c r="R253" s="116"/>
    </row>
    <row r="254" spans="1:18" ht="15.75" hidden="1">
      <c r="A254" s="5"/>
      <c r="B254" s="151" t="s">
        <v>426</v>
      </c>
      <c r="C254" s="152"/>
      <c r="D254" s="152"/>
      <c r="E254" s="152"/>
      <c r="F254" s="152"/>
      <c r="G254" s="152"/>
      <c r="H254" s="152"/>
      <c r="I254" s="152"/>
      <c r="J254" s="152"/>
      <c r="K254" s="152"/>
      <c r="L254" s="152"/>
      <c r="M254" s="152"/>
      <c r="N254" s="152"/>
      <c r="O254" s="4">
        <f t="shared" si="9"/>
        <v>0</v>
      </c>
      <c r="P254" s="116"/>
      <c r="Q254" s="116"/>
      <c r="R254" s="116"/>
    </row>
    <row r="255" spans="1:18" ht="15.75" hidden="1">
      <c r="A255" s="5" t="s">
        <v>386</v>
      </c>
      <c r="B255" s="149" t="s">
        <v>466</v>
      </c>
      <c r="C255" s="145"/>
      <c r="D255" s="152"/>
      <c r="E255" s="152"/>
      <c r="F255" s="152"/>
      <c r="G255" s="152"/>
      <c r="H255" s="152"/>
      <c r="I255" s="152"/>
      <c r="J255" s="152"/>
      <c r="K255" s="152"/>
      <c r="L255" s="152"/>
      <c r="M255" s="152"/>
      <c r="N255" s="152"/>
      <c r="O255" s="4">
        <f t="shared" si="9"/>
        <v>0</v>
      </c>
      <c r="P255" s="116"/>
      <c r="Q255" s="116"/>
      <c r="R255" s="116"/>
    </row>
    <row r="256" spans="1:18" ht="15.75" hidden="1">
      <c r="A256" s="5" t="s">
        <v>186</v>
      </c>
      <c r="B256" s="149" t="s">
        <v>187</v>
      </c>
      <c r="C256" s="145"/>
      <c r="D256" s="145"/>
      <c r="E256" s="145"/>
      <c r="F256" s="145"/>
      <c r="G256" s="152"/>
      <c r="H256" s="152"/>
      <c r="I256" s="152"/>
      <c r="J256" s="152"/>
      <c r="K256" s="152"/>
      <c r="L256" s="152"/>
      <c r="M256" s="152"/>
      <c r="N256" s="152"/>
      <c r="O256" s="4">
        <f t="shared" si="9"/>
        <v>0</v>
      </c>
      <c r="P256" s="116"/>
      <c r="Q256" s="116"/>
      <c r="R256" s="116"/>
    </row>
    <row r="257" spans="1:18" ht="15.75" hidden="1">
      <c r="A257" s="5"/>
      <c r="B257" s="104" t="s">
        <v>191</v>
      </c>
      <c r="C257" s="152"/>
      <c r="D257" s="152"/>
      <c r="E257" s="152"/>
      <c r="F257" s="152"/>
      <c r="G257" s="152"/>
      <c r="H257" s="152"/>
      <c r="I257" s="152"/>
      <c r="J257" s="152"/>
      <c r="K257" s="152"/>
      <c r="L257" s="152"/>
      <c r="M257" s="152"/>
      <c r="N257" s="152"/>
      <c r="O257" s="4">
        <f t="shared" si="9"/>
        <v>0</v>
      </c>
      <c r="P257" s="116"/>
      <c r="Q257" s="116"/>
      <c r="R257" s="116"/>
    </row>
    <row r="258" spans="1:18" ht="15.75" hidden="1">
      <c r="A258" s="5"/>
      <c r="B258" s="151" t="s">
        <v>193</v>
      </c>
      <c r="C258" s="152"/>
      <c r="D258" s="152"/>
      <c r="E258" s="152"/>
      <c r="F258" s="152"/>
      <c r="G258" s="152"/>
      <c r="H258" s="152"/>
      <c r="I258" s="152"/>
      <c r="J258" s="152"/>
      <c r="K258" s="152"/>
      <c r="L258" s="152"/>
      <c r="M258" s="152"/>
      <c r="N258" s="152"/>
      <c r="O258" s="4">
        <f t="shared" si="9"/>
        <v>0</v>
      </c>
      <c r="P258" s="116"/>
      <c r="Q258" s="116"/>
      <c r="R258" s="116"/>
    </row>
    <row r="259" spans="1:18" ht="15.75" hidden="1">
      <c r="A259" s="5" t="s">
        <v>368</v>
      </c>
      <c r="B259" s="149" t="s">
        <v>424</v>
      </c>
      <c r="C259" s="145"/>
      <c r="D259" s="152"/>
      <c r="E259" s="152"/>
      <c r="F259" s="152"/>
      <c r="G259" s="152"/>
      <c r="H259" s="152"/>
      <c r="I259" s="152"/>
      <c r="J259" s="152"/>
      <c r="K259" s="152"/>
      <c r="L259" s="152"/>
      <c r="M259" s="152"/>
      <c r="N259" s="152"/>
      <c r="O259" s="4">
        <f t="shared" si="9"/>
        <v>0</v>
      </c>
      <c r="P259" s="116"/>
      <c r="Q259" s="116"/>
      <c r="R259" s="116"/>
    </row>
    <row r="260" spans="1:18" ht="15.75" hidden="1">
      <c r="A260" s="5"/>
      <c r="B260" s="151" t="s">
        <v>426</v>
      </c>
      <c r="C260" s="152"/>
      <c r="D260" s="152"/>
      <c r="E260" s="152"/>
      <c r="F260" s="152"/>
      <c r="G260" s="152"/>
      <c r="H260" s="152"/>
      <c r="I260" s="152"/>
      <c r="J260" s="152"/>
      <c r="K260" s="152"/>
      <c r="L260" s="152"/>
      <c r="M260" s="152"/>
      <c r="N260" s="152"/>
      <c r="O260" s="4">
        <f t="shared" si="9"/>
        <v>0</v>
      </c>
      <c r="P260" s="116"/>
      <c r="Q260" s="116"/>
      <c r="R260" s="116"/>
    </row>
    <row r="261" spans="1:18" ht="15.75" hidden="1">
      <c r="A261" s="5" t="s">
        <v>381</v>
      </c>
      <c r="B261" s="149" t="s">
        <v>475</v>
      </c>
      <c r="C261" s="152"/>
      <c r="D261" s="152"/>
      <c r="E261" s="152"/>
      <c r="F261" s="152"/>
      <c r="G261" s="152"/>
      <c r="H261" s="152"/>
      <c r="I261" s="152"/>
      <c r="J261" s="152"/>
      <c r="K261" s="152"/>
      <c r="L261" s="152"/>
      <c r="M261" s="152"/>
      <c r="N261" s="152"/>
      <c r="O261" s="4">
        <f t="shared" si="9"/>
        <v>0</v>
      </c>
      <c r="P261" s="116"/>
      <c r="Q261" s="116"/>
      <c r="R261" s="116"/>
    </row>
    <row r="262" spans="1:18" ht="15.75" hidden="1">
      <c r="A262" s="5"/>
      <c r="B262" s="151"/>
      <c r="C262" s="152"/>
      <c r="D262" s="152"/>
      <c r="E262" s="152"/>
      <c r="F262" s="152"/>
      <c r="G262" s="152"/>
      <c r="H262" s="152"/>
      <c r="I262" s="152"/>
      <c r="J262" s="152"/>
      <c r="K262" s="152"/>
      <c r="L262" s="152"/>
      <c r="M262" s="152"/>
      <c r="N262" s="152"/>
      <c r="O262" s="4">
        <f t="shared" si="9"/>
        <v>0</v>
      </c>
      <c r="P262" s="116"/>
      <c r="Q262" s="116"/>
      <c r="R262" s="116"/>
    </row>
    <row r="263" spans="1:18" ht="15.75" hidden="1">
      <c r="A263" s="5"/>
      <c r="B263" s="151"/>
      <c r="C263" s="152"/>
      <c r="D263" s="152"/>
      <c r="E263" s="152"/>
      <c r="F263" s="152"/>
      <c r="G263" s="152"/>
      <c r="H263" s="152"/>
      <c r="I263" s="152"/>
      <c r="J263" s="152"/>
      <c r="K263" s="152"/>
      <c r="L263" s="152"/>
      <c r="M263" s="152"/>
      <c r="N263" s="152"/>
      <c r="O263" s="4">
        <f t="shared" si="9"/>
        <v>0</v>
      </c>
      <c r="P263" s="116"/>
      <c r="Q263" s="116"/>
      <c r="R263" s="116"/>
    </row>
    <row r="264" spans="1:18" ht="78.75" hidden="1">
      <c r="A264" s="5" t="s">
        <v>403</v>
      </c>
      <c r="B264" s="165" t="s">
        <v>241</v>
      </c>
      <c r="C264" s="145">
        <v>-20.48</v>
      </c>
      <c r="D264" s="152"/>
      <c r="E264" s="152"/>
      <c r="F264" s="152"/>
      <c r="G264" s="152"/>
      <c r="H264" s="152"/>
      <c r="I264" s="152"/>
      <c r="J264" s="152"/>
      <c r="K264" s="152"/>
      <c r="L264" s="152"/>
      <c r="M264" s="152"/>
      <c r="N264" s="152"/>
      <c r="O264" s="4">
        <f t="shared" si="9"/>
        <v>-20.48</v>
      </c>
      <c r="P264" s="116"/>
      <c r="Q264" s="116"/>
      <c r="R264" s="116"/>
    </row>
    <row r="265" spans="1:18" ht="15.75" hidden="1">
      <c r="A265" s="5"/>
      <c r="B265" s="62" t="s">
        <v>171</v>
      </c>
      <c r="C265" s="145">
        <v>-20.48</v>
      </c>
      <c r="D265" s="152"/>
      <c r="E265" s="152"/>
      <c r="F265" s="152"/>
      <c r="G265" s="152"/>
      <c r="H265" s="152"/>
      <c r="I265" s="152"/>
      <c r="J265" s="152"/>
      <c r="K265" s="152"/>
      <c r="L265" s="152"/>
      <c r="M265" s="152"/>
      <c r="N265" s="152"/>
      <c r="O265" s="4">
        <f t="shared" si="9"/>
        <v>-20.48</v>
      </c>
      <c r="P265" s="116"/>
      <c r="Q265" s="116"/>
      <c r="R265" s="116"/>
    </row>
    <row r="266" spans="1:18" ht="31.5" hidden="1">
      <c r="A266" s="24" t="s">
        <v>304</v>
      </c>
      <c r="B266" s="165" t="s">
        <v>305</v>
      </c>
      <c r="C266" s="152">
        <v>20.48</v>
      </c>
      <c r="D266" s="152"/>
      <c r="E266" s="152"/>
      <c r="F266" s="152"/>
      <c r="G266" s="152"/>
      <c r="H266" s="152"/>
      <c r="I266" s="152"/>
      <c r="J266" s="152"/>
      <c r="K266" s="152"/>
      <c r="L266" s="152"/>
      <c r="M266" s="152"/>
      <c r="N266" s="152"/>
      <c r="O266" s="4">
        <f t="shared" si="9"/>
        <v>20.48</v>
      </c>
      <c r="P266" s="116"/>
      <c r="Q266" s="116"/>
      <c r="R266" s="116"/>
    </row>
    <row r="267" spans="1:18" ht="15.75" hidden="1">
      <c r="A267" s="115" t="s">
        <v>218</v>
      </c>
      <c r="B267" s="111" t="s">
        <v>435</v>
      </c>
      <c r="C267" s="128">
        <f>SUM(C268+C288)</f>
        <v>0</v>
      </c>
      <c r="D267" s="128"/>
      <c r="E267" s="128">
        <f>SUM(E268+E288)</f>
        <v>0</v>
      </c>
      <c r="F267" s="128">
        <f>SUM(F268+F288)</f>
        <v>0</v>
      </c>
      <c r="G267" s="128"/>
      <c r="H267" s="128">
        <f>SUM(H268+H288)</f>
        <v>0</v>
      </c>
      <c r="I267" s="128">
        <f>SUM(I268+I288)</f>
        <v>0</v>
      </c>
      <c r="J267" s="128">
        <f>SUM(J268+J288)</f>
        <v>0</v>
      </c>
      <c r="K267" s="128">
        <f>SUM(K268+K288)</f>
        <v>0</v>
      </c>
      <c r="L267" s="128">
        <v>0</v>
      </c>
      <c r="M267" s="128">
        <v>0</v>
      </c>
      <c r="N267" s="128">
        <v>0</v>
      </c>
      <c r="O267" s="4">
        <f t="shared" si="9"/>
        <v>0</v>
      </c>
      <c r="P267" s="116"/>
      <c r="Q267" s="116"/>
      <c r="R267" s="116"/>
    </row>
    <row r="268" spans="1:18" ht="15.75" hidden="1">
      <c r="A268" s="5" t="s">
        <v>355</v>
      </c>
      <c r="B268" s="104" t="s">
        <v>247</v>
      </c>
      <c r="C268" s="126"/>
      <c r="D268" s="126"/>
      <c r="E268" s="126"/>
      <c r="F268" s="126"/>
      <c r="G268" s="126"/>
      <c r="H268" s="145"/>
      <c r="I268" s="145"/>
      <c r="J268" s="145"/>
      <c r="K268" s="145"/>
      <c r="L268" s="145"/>
      <c r="M268" s="145"/>
      <c r="N268" s="145"/>
      <c r="O268" s="4">
        <f t="shared" si="9"/>
        <v>0</v>
      </c>
      <c r="P268" s="116"/>
      <c r="Q268" s="116"/>
      <c r="R268" s="116"/>
    </row>
    <row r="269" spans="1:18" ht="15.75" hidden="1">
      <c r="A269" s="5"/>
      <c r="B269" s="139" t="s">
        <v>418</v>
      </c>
      <c r="C269" s="140"/>
      <c r="D269" s="140"/>
      <c r="E269" s="140"/>
      <c r="F269" s="140"/>
      <c r="G269" s="140"/>
      <c r="H269" s="140"/>
      <c r="I269" s="140"/>
      <c r="J269" s="140"/>
      <c r="K269" s="140"/>
      <c r="L269" s="140"/>
      <c r="M269" s="140"/>
      <c r="N269" s="140"/>
      <c r="O269" s="4">
        <f t="shared" si="9"/>
        <v>0</v>
      </c>
      <c r="P269" s="116"/>
      <c r="Q269" s="116"/>
      <c r="R269" s="116"/>
    </row>
    <row r="270" spans="1:18" ht="25.5" hidden="1">
      <c r="A270" s="5"/>
      <c r="B270" s="141" t="s">
        <v>419</v>
      </c>
      <c r="C270" s="140"/>
      <c r="D270" s="140"/>
      <c r="E270" s="140"/>
      <c r="F270" s="140"/>
      <c r="G270" s="140"/>
      <c r="H270" s="140"/>
      <c r="I270" s="140"/>
      <c r="J270" s="140"/>
      <c r="K270" s="140"/>
      <c r="L270" s="140"/>
      <c r="M270" s="140"/>
      <c r="N270" s="140"/>
      <c r="O270" s="4">
        <f t="shared" si="9"/>
        <v>0</v>
      </c>
      <c r="P270" s="116"/>
      <c r="Q270" s="116"/>
      <c r="R270" s="116"/>
    </row>
    <row r="271" spans="1:18" ht="15.75" hidden="1">
      <c r="A271" s="5"/>
      <c r="B271" s="142" t="s">
        <v>420</v>
      </c>
      <c r="C271" s="140"/>
      <c r="D271" s="140"/>
      <c r="E271" s="140"/>
      <c r="F271" s="140"/>
      <c r="G271" s="140"/>
      <c r="H271" s="140"/>
      <c r="I271" s="140"/>
      <c r="J271" s="140"/>
      <c r="K271" s="140"/>
      <c r="L271" s="140"/>
      <c r="M271" s="140"/>
      <c r="N271" s="140"/>
      <c r="O271" s="4">
        <f t="shared" si="9"/>
        <v>0</v>
      </c>
      <c r="P271" s="116"/>
      <c r="Q271" s="116"/>
      <c r="R271" s="116"/>
    </row>
    <row r="272" spans="1:18" ht="15.75" hidden="1">
      <c r="A272" s="5"/>
      <c r="B272" s="142" t="s">
        <v>421</v>
      </c>
      <c r="C272" s="140"/>
      <c r="D272" s="140"/>
      <c r="E272" s="140"/>
      <c r="F272" s="140"/>
      <c r="G272" s="140"/>
      <c r="H272" s="140"/>
      <c r="I272" s="140"/>
      <c r="J272" s="140"/>
      <c r="K272" s="140"/>
      <c r="L272" s="140"/>
      <c r="M272" s="140"/>
      <c r="N272" s="140"/>
      <c r="O272" s="4">
        <f t="shared" si="9"/>
        <v>0</v>
      </c>
      <c r="P272" s="116"/>
      <c r="Q272" s="116"/>
      <c r="R272" s="116"/>
    </row>
    <row r="273" spans="1:18" ht="15.75" hidden="1">
      <c r="A273" s="1">
        <v>15</v>
      </c>
      <c r="B273" s="111" t="s">
        <v>82</v>
      </c>
      <c r="C273" s="128"/>
      <c r="D273" s="126"/>
      <c r="E273" s="126"/>
      <c r="F273" s="126"/>
      <c r="G273" s="126"/>
      <c r="H273" s="126"/>
      <c r="I273" s="126"/>
      <c r="J273" s="126"/>
      <c r="K273" s="126"/>
      <c r="L273" s="126"/>
      <c r="M273" s="126"/>
      <c r="N273" s="126"/>
      <c r="O273" s="4">
        <f t="shared" si="9"/>
        <v>0</v>
      </c>
      <c r="P273" s="116"/>
      <c r="Q273" s="116"/>
      <c r="R273" s="116"/>
    </row>
    <row r="274" spans="1:18" ht="15.75" hidden="1">
      <c r="A274" s="86" t="s">
        <v>398</v>
      </c>
      <c r="B274" s="112" t="s">
        <v>148</v>
      </c>
      <c r="C274" s="126"/>
      <c r="D274" s="126"/>
      <c r="E274" s="126"/>
      <c r="F274" s="126"/>
      <c r="G274" s="126"/>
      <c r="H274" s="126"/>
      <c r="I274" s="126"/>
      <c r="J274" s="126"/>
      <c r="K274" s="126"/>
      <c r="L274" s="126"/>
      <c r="M274" s="126"/>
      <c r="N274" s="126"/>
      <c r="O274" s="4">
        <f t="shared" si="9"/>
        <v>0</v>
      </c>
      <c r="P274" s="116"/>
      <c r="Q274" s="116"/>
      <c r="R274" s="116"/>
    </row>
    <row r="275" spans="1:18" ht="15.75" hidden="1">
      <c r="A275" s="86" t="s">
        <v>409</v>
      </c>
      <c r="B275" s="112" t="s">
        <v>146</v>
      </c>
      <c r="C275" s="126"/>
      <c r="D275" s="126"/>
      <c r="E275" s="126"/>
      <c r="F275" s="126"/>
      <c r="G275" s="126"/>
      <c r="H275" s="126"/>
      <c r="I275" s="126"/>
      <c r="J275" s="126"/>
      <c r="K275" s="126"/>
      <c r="L275" s="126"/>
      <c r="M275" s="126"/>
      <c r="N275" s="126"/>
      <c r="O275" s="4">
        <f t="shared" si="9"/>
        <v>0</v>
      </c>
      <c r="P275" s="116"/>
      <c r="Q275" s="116"/>
      <c r="R275" s="116"/>
    </row>
    <row r="276" spans="1:18" ht="15.75" hidden="1">
      <c r="A276" s="115" t="s">
        <v>416</v>
      </c>
      <c r="B276" s="111" t="s">
        <v>138</v>
      </c>
      <c r="C276" s="128"/>
      <c r="D276" s="128"/>
      <c r="E276" s="128"/>
      <c r="F276" s="128"/>
      <c r="G276" s="128"/>
      <c r="H276" s="128"/>
      <c r="I276" s="128"/>
      <c r="J276" s="128"/>
      <c r="K276" s="128"/>
      <c r="L276" s="128"/>
      <c r="M276" s="128"/>
      <c r="N276" s="128"/>
      <c r="O276" s="4">
        <f t="shared" si="9"/>
        <v>0</v>
      </c>
      <c r="P276" s="116"/>
      <c r="Q276" s="116"/>
      <c r="R276" s="116"/>
    </row>
    <row r="277" spans="1:18" ht="15.75" hidden="1">
      <c r="A277" s="86" t="s">
        <v>362</v>
      </c>
      <c r="B277" s="112" t="s">
        <v>363</v>
      </c>
      <c r="C277" s="145"/>
      <c r="D277" s="145"/>
      <c r="E277" s="145"/>
      <c r="F277" s="145"/>
      <c r="G277" s="128"/>
      <c r="H277" s="128"/>
      <c r="I277" s="128"/>
      <c r="J277" s="128"/>
      <c r="K277" s="128"/>
      <c r="L277" s="128"/>
      <c r="M277" s="128"/>
      <c r="N277" s="128"/>
      <c r="O277" s="4">
        <f t="shared" si="9"/>
        <v>0</v>
      </c>
      <c r="P277" s="116"/>
      <c r="Q277" s="116"/>
      <c r="R277" s="116"/>
    </row>
    <row r="278" spans="1:18" ht="15.75" hidden="1">
      <c r="A278" s="86"/>
      <c r="B278" s="142" t="s">
        <v>423</v>
      </c>
      <c r="C278" s="140"/>
      <c r="D278" s="140"/>
      <c r="E278" s="140"/>
      <c r="F278" s="140"/>
      <c r="G278" s="128"/>
      <c r="H278" s="128"/>
      <c r="I278" s="128"/>
      <c r="J278" s="128"/>
      <c r="K278" s="128"/>
      <c r="L278" s="128"/>
      <c r="M278" s="128"/>
      <c r="N278" s="128"/>
      <c r="O278" s="4">
        <f t="shared" si="9"/>
        <v>0</v>
      </c>
      <c r="P278" s="116"/>
      <c r="Q278" s="116"/>
      <c r="R278" s="116"/>
    </row>
    <row r="279" spans="1:18" ht="15.75" hidden="1">
      <c r="A279" s="86" t="s">
        <v>365</v>
      </c>
      <c r="B279" s="112" t="s">
        <v>417</v>
      </c>
      <c r="C279" s="126"/>
      <c r="D279" s="126"/>
      <c r="E279" s="126"/>
      <c r="F279" s="126"/>
      <c r="G279" s="126"/>
      <c r="H279" s="126"/>
      <c r="I279" s="126"/>
      <c r="J279" s="126"/>
      <c r="K279" s="126"/>
      <c r="L279" s="126"/>
      <c r="M279" s="126"/>
      <c r="N279" s="126"/>
      <c r="O279" s="4">
        <f t="shared" si="9"/>
        <v>0</v>
      </c>
      <c r="P279" s="116"/>
      <c r="Q279" s="116"/>
      <c r="R279" s="116"/>
    </row>
    <row r="280" spans="1:18" ht="15.75" hidden="1">
      <c r="A280" s="86"/>
      <c r="B280" s="142" t="s">
        <v>423</v>
      </c>
      <c r="C280" s="140"/>
      <c r="D280" s="140"/>
      <c r="E280" s="140"/>
      <c r="F280" s="140"/>
      <c r="G280" s="126"/>
      <c r="H280" s="126"/>
      <c r="I280" s="126"/>
      <c r="J280" s="126"/>
      <c r="K280" s="126"/>
      <c r="L280" s="126"/>
      <c r="M280" s="126"/>
      <c r="N280" s="126"/>
      <c r="O280" s="4">
        <f t="shared" si="9"/>
        <v>0</v>
      </c>
      <c r="P280" s="116"/>
      <c r="Q280" s="116"/>
      <c r="R280" s="116"/>
    </row>
    <row r="281" spans="1:18" ht="15.75" hidden="1">
      <c r="A281" s="86" t="s">
        <v>366</v>
      </c>
      <c r="B281" s="112" t="s">
        <v>438</v>
      </c>
      <c r="C281" s="126"/>
      <c r="D281" s="126"/>
      <c r="E281" s="126"/>
      <c r="F281" s="126"/>
      <c r="G281" s="126"/>
      <c r="H281" s="126"/>
      <c r="I281" s="126"/>
      <c r="J281" s="126"/>
      <c r="K281" s="126"/>
      <c r="L281" s="126"/>
      <c r="M281" s="126"/>
      <c r="N281" s="126"/>
      <c r="O281" s="4">
        <f t="shared" si="9"/>
        <v>0</v>
      </c>
      <c r="P281" s="116"/>
      <c r="Q281" s="116"/>
      <c r="R281" s="116"/>
    </row>
    <row r="282" spans="1:18" ht="15.75" hidden="1">
      <c r="A282" s="86"/>
      <c r="B282" s="142" t="s">
        <v>423</v>
      </c>
      <c r="C282" s="140"/>
      <c r="D282" s="140"/>
      <c r="E282" s="140"/>
      <c r="F282" s="140"/>
      <c r="G282" s="126"/>
      <c r="H282" s="126"/>
      <c r="I282" s="126"/>
      <c r="J282" s="126"/>
      <c r="K282" s="126"/>
      <c r="L282" s="126"/>
      <c r="M282" s="126"/>
      <c r="N282" s="126"/>
      <c r="O282" s="4">
        <f t="shared" si="9"/>
        <v>0</v>
      </c>
      <c r="P282" s="116"/>
      <c r="Q282" s="116"/>
      <c r="R282" s="116"/>
    </row>
    <row r="283" spans="1:18" ht="15.75" hidden="1">
      <c r="A283" s="12">
        <v>76</v>
      </c>
      <c r="B283" s="111" t="s">
        <v>66</v>
      </c>
      <c r="C283" s="130"/>
      <c r="D283" s="130"/>
      <c r="E283" s="130"/>
      <c r="F283" s="130"/>
      <c r="G283" s="126"/>
      <c r="H283" s="130"/>
      <c r="I283" s="130"/>
      <c r="J283" s="130"/>
      <c r="K283" s="130"/>
      <c r="L283" s="130"/>
      <c r="M283" s="130"/>
      <c r="N283" s="130"/>
      <c r="O283" s="4">
        <f t="shared" si="9"/>
        <v>0</v>
      </c>
      <c r="P283" s="116"/>
      <c r="Q283" s="116"/>
      <c r="R283" s="116"/>
    </row>
    <row r="284" spans="1:18" ht="15.75" hidden="1">
      <c r="A284" s="12"/>
      <c r="B284" s="151" t="s">
        <v>193</v>
      </c>
      <c r="C284" s="145"/>
      <c r="D284" s="145"/>
      <c r="E284" s="145"/>
      <c r="F284" s="130"/>
      <c r="G284" s="126"/>
      <c r="H284" s="130"/>
      <c r="I284" s="130"/>
      <c r="J284" s="130"/>
      <c r="K284" s="130"/>
      <c r="L284" s="130"/>
      <c r="M284" s="130"/>
      <c r="N284" s="130"/>
      <c r="O284" s="4">
        <f t="shared" si="9"/>
        <v>0</v>
      </c>
      <c r="P284" s="116"/>
      <c r="Q284" s="116"/>
      <c r="R284" s="116"/>
    </row>
    <row r="285" spans="1:18" ht="15.75" hidden="1">
      <c r="A285" s="12"/>
      <c r="B285" s="153" t="s">
        <v>194</v>
      </c>
      <c r="C285" s="152"/>
      <c r="D285" s="152"/>
      <c r="E285" s="152"/>
      <c r="F285" s="152"/>
      <c r="G285" s="152"/>
      <c r="H285" s="152"/>
      <c r="I285" s="152"/>
      <c r="J285" s="152"/>
      <c r="K285" s="152"/>
      <c r="L285" s="152"/>
      <c r="M285" s="152"/>
      <c r="N285" s="130"/>
      <c r="O285" s="4">
        <f t="shared" si="9"/>
        <v>0</v>
      </c>
      <c r="P285" s="116"/>
      <c r="Q285" s="116"/>
      <c r="R285" s="116"/>
    </row>
    <row r="286" spans="1:18" ht="15.75" hidden="1">
      <c r="A286" s="155"/>
      <c r="B286" s="156"/>
      <c r="C286" s="152"/>
      <c r="D286" s="152"/>
      <c r="E286" s="152"/>
      <c r="F286" s="152"/>
      <c r="G286" s="152"/>
      <c r="H286" s="152"/>
      <c r="I286" s="152"/>
      <c r="J286" s="152"/>
      <c r="K286" s="152"/>
      <c r="L286" s="152"/>
      <c r="M286" s="152"/>
      <c r="N286" s="130"/>
      <c r="O286" s="4">
        <f t="shared" si="9"/>
        <v>0</v>
      </c>
      <c r="P286" s="116"/>
      <c r="Q286" s="116"/>
      <c r="R286" s="116"/>
    </row>
    <row r="287" spans="1:18" ht="15.75" hidden="1">
      <c r="A287" s="155"/>
      <c r="B287" s="156"/>
      <c r="C287" s="152"/>
      <c r="D287" s="152"/>
      <c r="E287" s="152"/>
      <c r="F287" s="152"/>
      <c r="G287" s="152"/>
      <c r="H287" s="152"/>
      <c r="I287" s="152"/>
      <c r="J287" s="152"/>
      <c r="K287" s="152"/>
      <c r="L287" s="152"/>
      <c r="M287" s="152"/>
      <c r="N287" s="130"/>
      <c r="O287" s="4">
        <f t="shared" si="9"/>
        <v>0</v>
      </c>
      <c r="P287" s="116"/>
      <c r="Q287" s="116"/>
      <c r="R287" s="116"/>
    </row>
    <row r="288" spans="1:18" ht="15.75" hidden="1">
      <c r="A288" s="85">
        <v>130107</v>
      </c>
      <c r="B288" s="159" t="s">
        <v>61</v>
      </c>
      <c r="C288" s="152"/>
      <c r="D288" s="152"/>
      <c r="E288" s="152"/>
      <c r="F288" s="152"/>
      <c r="G288" s="152"/>
      <c r="H288" s="152"/>
      <c r="I288" s="152"/>
      <c r="J288" s="152"/>
      <c r="K288" s="152"/>
      <c r="L288" s="152"/>
      <c r="M288" s="152"/>
      <c r="N288" s="130"/>
      <c r="O288" s="4">
        <f t="shared" si="9"/>
        <v>0</v>
      </c>
      <c r="P288" s="116"/>
      <c r="Q288" s="116"/>
      <c r="R288" s="116"/>
    </row>
    <row r="289" spans="1:18" ht="15.75" hidden="1">
      <c r="A289" s="157">
        <v>15</v>
      </c>
      <c r="B289" s="158" t="s">
        <v>82</v>
      </c>
      <c r="C289" s="128">
        <f>SUM(C290+C292+C294+C296)</f>
        <v>0</v>
      </c>
      <c r="D289" s="128"/>
      <c r="E289" s="128">
        <f aca="true" t="shared" si="11" ref="E289:N289">SUM(E290+E292+E294+E296)</f>
        <v>0</v>
      </c>
      <c r="F289" s="128">
        <f t="shared" si="11"/>
        <v>0</v>
      </c>
      <c r="G289" s="128">
        <f t="shared" si="11"/>
        <v>0</v>
      </c>
      <c r="H289" s="128">
        <f t="shared" si="11"/>
        <v>0</v>
      </c>
      <c r="I289" s="128">
        <f t="shared" si="11"/>
        <v>0</v>
      </c>
      <c r="J289" s="128">
        <f t="shared" si="11"/>
        <v>0</v>
      </c>
      <c r="K289" s="128">
        <f t="shared" si="11"/>
        <v>0</v>
      </c>
      <c r="L289" s="128">
        <f t="shared" si="11"/>
        <v>0</v>
      </c>
      <c r="M289" s="128">
        <f t="shared" si="11"/>
        <v>0</v>
      </c>
      <c r="N289" s="128">
        <f t="shared" si="11"/>
        <v>0</v>
      </c>
      <c r="O289" s="4">
        <f t="shared" si="9"/>
        <v>0</v>
      </c>
      <c r="P289" s="116"/>
      <c r="Q289" s="116"/>
      <c r="R289" s="116"/>
    </row>
    <row r="290" spans="1:18" ht="15.75" hidden="1">
      <c r="A290" s="114" t="s">
        <v>460</v>
      </c>
      <c r="B290" s="148" t="s">
        <v>195</v>
      </c>
      <c r="C290" s="147"/>
      <c r="D290" s="152"/>
      <c r="E290" s="152"/>
      <c r="F290" s="152"/>
      <c r="G290" s="152"/>
      <c r="H290" s="152"/>
      <c r="I290" s="152"/>
      <c r="J290" s="152"/>
      <c r="K290" s="152"/>
      <c r="L290" s="152"/>
      <c r="M290" s="152"/>
      <c r="N290" s="130"/>
      <c r="O290" s="4">
        <f t="shared" si="9"/>
        <v>0</v>
      </c>
      <c r="P290" s="116"/>
      <c r="Q290" s="116"/>
      <c r="R290" s="116"/>
    </row>
    <row r="291" spans="1:18" ht="15.75" hidden="1">
      <c r="A291" s="114"/>
      <c r="B291" s="151" t="s">
        <v>171</v>
      </c>
      <c r="C291" s="154"/>
      <c r="D291" s="152"/>
      <c r="E291" s="152"/>
      <c r="F291" s="152"/>
      <c r="G291" s="152"/>
      <c r="H291" s="152"/>
      <c r="I291" s="152"/>
      <c r="J291" s="152"/>
      <c r="K291" s="152"/>
      <c r="L291" s="152"/>
      <c r="M291" s="152"/>
      <c r="N291" s="130"/>
      <c r="O291" s="4">
        <f t="shared" si="9"/>
        <v>0</v>
      </c>
      <c r="P291" s="116"/>
      <c r="Q291" s="116"/>
      <c r="R291" s="116"/>
    </row>
    <row r="292" spans="1:18" ht="15.75" hidden="1">
      <c r="A292" s="24" t="s">
        <v>301</v>
      </c>
      <c r="B292" s="149" t="s">
        <v>302</v>
      </c>
      <c r="C292" s="147"/>
      <c r="D292" s="152"/>
      <c r="E292" s="152"/>
      <c r="F292" s="152"/>
      <c r="G292" s="152"/>
      <c r="H292" s="152"/>
      <c r="I292" s="152"/>
      <c r="J292" s="152"/>
      <c r="K292" s="152"/>
      <c r="L292" s="152"/>
      <c r="M292" s="152"/>
      <c r="N292" s="130"/>
      <c r="O292" s="4">
        <f t="shared" si="9"/>
        <v>0</v>
      </c>
      <c r="P292" s="116"/>
      <c r="Q292" s="116"/>
      <c r="R292" s="116"/>
    </row>
    <row r="293" spans="1:18" ht="15.75" hidden="1">
      <c r="A293" s="24"/>
      <c r="B293" s="151" t="s">
        <v>171</v>
      </c>
      <c r="C293" s="154"/>
      <c r="D293" s="152"/>
      <c r="E293" s="152"/>
      <c r="F293" s="152"/>
      <c r="G293" s="152"/>
      <c r="H293" s="152"/>
      <c r="I293" s="152"/>
      <c r="J293" s="152"/>
      <c r="K293" s="152"/>
      <c r="L293" s="152"/>
      <c r="M293" s="152"/>
      <c r="N293" s="130"/>
      <c r="O293" s="4">
        <f t="shared" si="9"/>
        <v>0</v>
      </c>
      <c r="P293" s="116"/>
      <c r="Q293" s="116"/>
      <c r="R293" s="116"/>
    </row>
    <row r="294" spans="1:18" ht="15.75" hidden="1">
      <c r="A294" s="24" t="s">
        <v>411</v>
      </c>
      <c r="B294" s="149" t="s">
        <v>196</v>
      </c>
      <c r="C294" s="147"/>
      <c r="D294" s="152"/>
      <c r="E294" s="152"/>
      <c r="F294" s="152"/>
      <c r="G294" s="152"/>
      <c r="H294" s="152"/>
      <c r="I294" s="152"/>
      <c r="J294" s="152"/>
      <c r="K294" s="152"/>
      <c r="L294" s="152"/>
      <c r="M294" s="152"/>
      <c r="N294" s="130"/>
      <c r="O294" s="4">
        <f t="shared" si="9"/>
        <v>0</v>
      </c>
      <c r="P294" s="116"/>
      <c r="Q294" s="116"/>
      <c r="R294" s="116"/>
    </row>
    <row r="295" spans="1:18" ht="15.75" hidden="1">
      <c r="A295" s="24"/>
      <c r="B295" s="151" t="s">
        <v>171</v>
      </c>
      <c r="C295" s="154"/>
      <c r="D295" s="152"/>
      <c r="E295" s="152"/>
      <c r="F295" s="152"/>
      <c r="G295" s="152"/>
      <c r="H295" s="152"/>
      <c r="I295" s="152"/>
      <c r="J295" s="152"/>
      <c r="K295" s="152"/>
      <c r="L295" s="152"/>
      <c r="M295" s="152"/>
      <c r="N295" s="130"/>
      <c r="O295" s="4">
        <f t="shared" si="9"/>
        <v>0</v>
      </c>
      <c r="P295" s="116"/>
      <c r="Q295" s="116"/>
      <c r="R295" s="116"/>
    </row>
    <row r="296" spans="1:18" ht="15.75" hidden="1">
      <c r="A296" s="24" t="s">
        <v>383</v>
      </c>
      <c r="B296" s="149" t="s">
        <v>197</v>
      </c>
      <c r="C296" s="147"/>
      <c r="D296" s="152"/>
      <c r="E296" s="152"/>
      <c r="F296" s="152"/>
      <c r="G296" s="152"/>
      <c r="H296" s="152"/>
      <c r="I296" s="152"/>
      <c r="J296" s="152"/>
      <c r="K296" s="152"/>
      <c r="L296" s="152"/>
      <c r="M296" s="152"/>
      <c r="N296" s="130"/>
      <c r="O296" s="4">
        <f t="shared" si="9"/>
        <v>0</v>
      </c>
      <c r="P296" s="116"/>
      <c r="Q296" s="116"/>
      <c r="R296" s="116"/>
    </row>
    <row r="297" spans="1:18" ht="19.5" customHeight="1" hidden="1">
      <c r="A297" s="24"/>
      <c r="B297" s="151" t="s">
        <v>171</v>
      </c>
      <c r="C297" s="154"/>
      <c r="D297" s="152"/>
      <c r="E297" s="152"/>
      <c r="F297" s="152"/>
      <c r="G297" s="152"/>
      <c r="H297" s="152"/>
      <c r="I297" s="152"/>
      <c r="J297" s="152"/>
      <c r="K297" s="152"/>
      <c r="L297" s="152"/>
      <c r="M297" s="152"/>
      <c r="N297" s="130"/>
      <c r="O297" s="4">
        <f t="shared" si="9"/>
        <v>0</v>
      </c>
      <c r="P297" s="116"/>
      <c r="Q297" s="116"/>
      <c r="R297" s="116"/>
    </row>
    <row r="298" spans="1:18" ht="15.75" hidden="1">
      <c r="A298" s="12"/>
      <c r="B298" s="153"/>
      <c r="C298" s="152"/>
      <c r="D298" s="152"/>
      <c r="E298" s="152"/>
      <c r="F298" s="152"/>
      <c r="G298" s="152"/>
      <c r="H298" s="152"/>
      <c r="I298" s="152"/>
      <c r="J298" s="152"/>
      <c r="K298" s="152"/>
      <c r="L298" s="152"/>
      <c r="M298" s="152"/>
      <c r="N298" s="130"/>
      <c r="O298" s="4">
        <f t="shared" si="9"/>
        <v>0</v>
      </c>
      <c r="P298" s="116"/>
      <c r="Q298" s="116"/>
      <c r="R298" s="116"/>
    </row>
    <row r="299" spans="1:18" ht="15.75" hidden="1">
      <c r="A299" s="12"/>
      <c r="B299" s="153"/>
      <c r="C299" s="152"/>
      <c r="D299" s="152"/>
      <c r="E299" s="152"/>
      <c r="F299" s="152"/>
      <c r="G299" s="152"/>
      <c r="H299" s="152"/>
      <c r="I299" s="152"/>
      <c r="J299" s="152"/>
      <c r="K299" s="152"/>
      <c r="L299" s="152"/>
      <c r="M299" s="152"/>
      <c r="N299" s="130"/>
      <c r="O299" s="4">
        <f t="shared" si="9"/>
        <v>0</v>
      </c>
      <c r="P299" s="116"/>
      <c r="Q299" s="116"/>
      <c r="R299" s="116"/>
    </row>
    <row r="300" spans="1:18" ht="15.75" hidden="1">
      <c r="A300" s="12"/>
      <c r="B300" s="153"/>
      <c r="C300" s="152"/>
      <c r="D300" s="152"/>
      <c r="E300" s="152"/>
      <c r="F300" s="152"/>
      <c r="G300" s="152"/>
      <c r="H300" s="152"/>
      <c r="I300" s="152"/>
      <c r="J300" s="152"/>
      <c r="K300" s="152"/>
      <c r="L300" s="152"/>
      <c r="M300" s="152"/>
      <c r="N300" s="130"/>
      <c r="O300" s="4">
        <f t="shared" si="9"/>
        <v>0</v>
      </c>
      <c r="P300" s="116"/>
      <c r="Q300" s="116"/>
      <c r="R300" s="116"/>
    </row>
    <row r="301" spans="1:18" ht="15.75" hidden="1">
      <c r="A301" s="12"/>
      <c r="B301" s="153"/>
      <c r="C301" s="152"/>
      <c r="D301" s="152"/>
      <c r="E301" s="152"/>
      <c r="F301" s="152"/>
      <c r="G301" s="152"/>
      <c r="H301" s="152"/>
      <c r="I301" s="152"/>
      <c r="J301" s="152"/>
      <c r="K301" s="152"/>
      <c r="L301" s="152"/>
      <c r="M301" s="152"/>
      <c r="N301" s="130"/>
      <c r="O301" s="4">
        <f t="shared" si="9"/>
        <v>0</v>
      </c>
      <c r="P301" s="116"/>
      <c r="Q301" s="116"/>
      <c r="R301" s="116"/>
    </row>
    <row r="302" spans="1:18" ht="15.75" hidden="1">
      <c r="A302" s="12"/>
      <c r="B302" s="153"/>
      <c r="C302" s="152"/>
      <c r="D302" s="152"/>
      <c r="E302" s="152"/>
      <c r="F302" s="152"/>
      <c r="G302" s="152"/>
      <c r="H302" s="152"/>
      <c r="I302" s="152"/>
      <c r="J302" s="152"/>
      <c r="K302" s="152"/>
      <c r="L302" s="152"/>
      <c r="M302" s="152"/>
      <c r="N302" s="130"/>
      <c r="O302" s="4">
        <f t="shared" si="9"/>
        <v>0</v>
      </c>
      <c r="P302" s="116"/>
      <c r="Q302" s="116"/>
      <c r="R302" s="116"/>
    </row>
    <row r="303" spans="1:18" ht="15.75" hidden="1">
      <c r="A303" s="12"/>
      <c r="B303" s="153"/>
      <c r="C303" s="152"/>
      <c r="D303" s="152"/>
      <c r="E303" s="152"/>
      <c r="F303" s="152"/>
      <c r="G303" s="152"/>
      <c r="H303" s="152"/>
      <c r="I303" s="152"/>
      <c r="J303" s="152"/>
      <c r="K303" s="152"/>
      <c r="L303" s="152"/>
      <c r="M303" s="152"/>
      <c r="N303" s="130"/>
      <c r="O303" s="4">
        <f t="shared" si="9"/>
        <v>0</v>
      </c>
      <c r="P303" s="116"/>
      <c r="Q303" s="116"/>
      <c r="R303" s="116"/>
    </row>
    <row r="304" spans="1:18" ht="15.75" hidden="1">
      <c r="A304" s="12"/>
      <c r="B304" s="153"/>
      <c r="C304" s="152"/>
      <c r="D304" s="152"/>
      <c r="E304" s="152"/>
      <c r="F304" s="152"/>
      <c r="G304" s="152"/>
      <c r="H304" s="152"/>
      <c r="I304" s="152"/>
      <c r="J304" s="152"/>
      <c r="K304" s="152"/>
      <c r="L304" s="152"/>
      <c r="M304" s="152"/>
      <c r="N304" s="130"/>
      <c r="O304" s="4">
        <f t="shared" si="9"/>
        <v>0</v>
      </c>
      <c r="P304" s="116"/>
      <c r="Q304" s="116"/>
      <c r="R304" s="116"/>
    </row>
    <row r="305" spans="1:18" ht="15.75" hidden="1">
      <c r="A305" s="12"/>
      <c r="B305" s="153"/>
      <c r="C305" s="152"/>
      <c r="D305" s="152"/>
      <c r="E305" s="152"/>
      <c r="F305" s="152"/>
      <c r="G305" s="152"/>
      <c r="H305" s="152"/>
      <c r="I305" s="152"/>
      <c r="J305" s="152"/>
      <c r="K305" s="152"/>
      <c r="L305" s="152"/>
      <c r="M305" s="152"/>
      <c r="N305" s="130"/>
      <c r="O305" s="4">
        <f t="shared" si="9"/>
        <v>0</v>
      </c>
      <c r="P305" s="116"/>
      <c r="Q305" s="116"/>
      <c r="R305" s="116"/>
    </row>
    <row r="306" spans="1:18" ht="15.75" hidden="1">
      <c r="A306" s="12"/>
      <c r="B306" s="153"/>
      <c r="C306" s="152"/>
      <c r="D306" s="152"/>
      <c r="E306" s="152"/>
      <c r="F306" s="152"/>
      <c r="G306" s="152"/>
      <c r="H306" s="152"/>
      <c r="I306" s="152"/>
      <c r="J306" s="152"/>
      <c r="K306" s="152"/>
      <c r="L306" s="152"/>
      <c r="M306" s="152"/>
      <c r="N306" s="130"/>
      <c r="O306" s="4">
        <f aca="true" t="shared" si="12" ref="O306:O325">SUM(H306+C306)</f>
        <v>0</v>
      </c>
      <c r="P306" s="116"/>
      <c r="Q306" s="116"/>
      <c r="R306" s="116"/>
    </row>
    <row r="307" spans="1:18" ht="15.75" hidden="1">
      <c r="A307" s="12"/>
      <c r="B307" s="153"/>
      <c r="C307" s="152"/>
      <c r="D307" s="152"/>
      <c r="E307" s="152"/>
      <c r="F307" s="152"/>
      <c r="G307" s="152"/>
      <c r="H307" s="152"/>
      <c r="I307" s="152"/>
      <c r="J307" s="152"/>
      <c r="K307" s="152"/>
      <c r="L307" s="152"/>
      <c r="M307" s="152"/>
      <c r="N307" s="130"/>
      <c r="O307" s="4">
        <f t="shared" si="12"/>
        <v>0</v>
      </c>
      <c r="P307" s="116"/>
      <c r="Q307" s="116"/>
      <c r="R307" s="116"/>
    </row>
    <row r="308" spans="1:18" ht="15.75" hidden="1">
      <c r="A308" s="13"/>
      <c r="B308" s="104"/>
      <c r="C308" s="3"/>
      <c r="D308" s="126"/>
      <c r="E308" s="126"/>
      <c r="F308" s="126"/>
      <c r="G308" s="126"/>
      <c r="H308" s="126"/>
      <c r="I308" s="126"/>
      <c r="J308" s="126"/>
      <c r="K308" s="126"/>
      <c r="L308" s="126"/>
      <c r="M308" s="126"/>
      <c r="N308" s="126"/>
      <c r="O308" s="4">
        <f t="shared" si="12"/>
        <v>0</v>
      </c>
      <c r="P308" s="116"/>
      <c r="Q308" s="116"/>
      <c r="R308" s="116"/>
    </row>
    <row r="309" spans="1:18" ht="15.75" hidden="1">
      <c r="A309" s="13"/>
      <c r="B309" s="104"/>
      <c r="C309" s="3"/>
      <c r="D309" s="126"/>
      <c r="E309" s="126"/>
      <c r="F309" s="126"/>
      <c r="G309" s="126"/>
      <c r="H309" s="126"/>
      <c r="I309" s="126"/>
      <c r="J309" s="126"/>
      <c r="K309" s="126"/>
      <c r="L309" s="126"/>
      <c r="M309" s="126"/>
      <c r="N309" s="126"/>
      <c r="O309" s="4">
        <f t="shared" si="12"/>
        <v>0</v>
      </c>
      <c r="P309" s="116"/>
      <c r="Q309" s="116"/>
      <c r="R309" s="116"/>
    </row>
    <row r="310" spans="1:18" ht="15.75" hidden="1">
      <c r="A310" s="13"/>
      <c r="B310" s="104"/>
      <c r="C310" s="3"/>
      <c r="D310" s="126"/>
      <c r="E310" s="126"/>
      <c r="F310" s="126"/>
      <c r="G310" s="126"/>
      <c r="H310" s="126"/>
      <c r="I310" s="126"/>
      <c r="J310" s="126"/>
      <c r="K310" s="126"/>
      <c r="L310" s="126"/>
      <c r="M310" s="126"/>
      <c r="N310" s="126"/>
      <c r="O310" s="4">
        <f t="shared" si="12"/>
        <v>0</v>
      </c>
      <c r="P310" s="116"/>
      <c r="Q310" s="116"/>
      <c r="R310" s="116"/>
    </row>
    <row r="311" spans="1:18" ht="15.75" hidden="1">
      <c r="A311" s="13"/>
      <c r="B311" s="89" t="s">
        <v>85</v>
      </c>
      <c r="C311" s="3"/>
      <c r="D311" s="126"/>
      <c r="E311" s="126"/>
      <c r="F311" s="126"/>
      <c r="G311" s="126"/>
      <c r="H311" s="126"/>
      <c r="I311" s="126"/>
      <c r="J311" s="126"/>
      <c r="K311" s="126"/>
      <c r="L311" s="126"/>
      <c r="M311" s="126"/>
      <c r="N311" s="131"/>
      <c r="O311" s="4">
        <f t="shared" si="12"/>
        <v>0</v>
      </c>
      <c r="P311" s="116"/>
      <c r="Q311" s="116"/>
      <c r="R311" s="116"/>
    </row>
    <row r="312" spans="1:18" ht="24" hidden="1">
      <c r="A312" s="13"/>
      <c r="B312" s="90" t="s">
        <v>86</v>
      </c>
      <c r="C312" s="3"/>
      <c r="D312" s="126"/>
      <c r="E312" s="126"/>
      <c r="F312" s="126"/>
      <c r="G312" s="126"/>
      <c r="H312" s="131"/>
      <c r="I312" s="126"/>
      <c r="J312" s="126"/>
      <c r="K312" s="126"/>
      <c r="L312" s="131"/>
      <c r="M312" s="131"/>
      <c r="N312" s="131"/>
      <c r="O312" s="4">
        <f t="shared" si="12"/>
        <v>0</v>
      </c>
      <c r="P312" s="116"/>
      <c r="Q312" s="116"/>
      <c r="R312" s="116"/>
    </row>
    <row r="313" spans="1:18" ht="31.5" hidden="1">
      <c r="A313" s="13">
        <v>250354</v>
      </c>
      <c r="B313" s="89" t="s">
        <v>88</v>
      </c>
      <c r="C313" s="3"/>
      <c r="D313" s="126"/>
      <c r="E313" s="126"/>
      <c r="F313" s="126"/>
      <c r="G313" s="126"/>
      <c r="H313" s="126"/>
      <c r="I313" s="126"/>
      <c r="J313" s="126"/>
      <c r="K313" s="126"/>
      <c r="L313" s="126"/>
      <c r="M313" s="131"/>
      <c r="N313" s="131"/>
      <c r="O313" s="4">
        <f t="shared" si="12"/>
        <v>0</v>
      </c>
      <c r="P313" s="116"/>
      <c r="Q313" s="116"/>
      <c r="R313" s="116"/>
    </row>
    <row r="314" spans="1:18" ht="15.75" hidden="1">
      <c r="A314" s="13"/>
      <c r="B314" s="91" t="s">
        <v>89</v>
      </c>
      <c r="C314" s="3"/>
      <c r="D314" s="126"/>
      <c r="E314" s="126"/>
      <c r="F314" s="126"/>
      <c r="G314" s="126"/>
      <c r="H314" s="131"/>
      <c r="I314" s="131"/>
      <c r="J314" s="131"/>
      <c r="K314" s="131"/>
      <c r="L314" s="131"/>
      <c r="M314" s="131"/>
      <c r="N314" s="131"/>
      <c r="O314" s="4">
        <f t="shared" si="12"/>
        <v>0</v>
      </c>
      <c r="P314" s="116"/>
      <c r="Q314" s="116"/>
      <c r="R314" s="116"/>
    </row>
    <row r="315" spans="1:18" ht="15.75" hidden="1">
      <c r="A315" s="13"/>
      <c r="B315" s="91"/>
      <c r="C315" s="3"/>
      <c r="D315" s="126"/>
      <c r="E315" s="126"/>
      <c r="F315" s="126"/>
      <c r="G315" s="126"/>
      <c r="H315" s="131"/>
      <c r="I315" s="131"/>
      <c r="J315" s="131"/>
      <c r="K315" s="131"/>
      <c r="L315" s="131"/>
      <c r="M315" s="131"/>
      <c r="N315" s="131"/>
      <c r="O315" s="4">
        <f t="shared" si="12"/>
        <v>0</v>
      </c>
      <c r="P315" s="116"/>
      <c r="Q315" s="116"/>
      <c r="R315" s="116"/>
    </row>
    <row r="316" spans="1:18" ht="15.75" hidden="1">
      <c r="A316" s="13"/>
      <c r="B316" s="91"/>
      <c r="C316" s="3"/>
      <c r="D316" s="126"/>
      <c r="E316" s="126"/>
      <c r="F316" s="126"/>
      <c r="G316" s="126"/>
      <c r="H316" s="131"/>
      <c r="I316" s="131"/>
      <c r="J316" s="131"/>
      <c r="K316" s="131"/>
      <c r="L316" s="131"/>
      <c r="M316" s="131"/>
      <c r="N316" s="131"/>
      <c r="O316" s="4">
        <f t="shared" si="12"/>
        <v>0</v>
      </c>
      <c r="P316" s="116"/>
      <c r="Q316" s="116"/>
      <c r="R316" s="116"/>
    </row>
    <row r="317" spans="1:18" ht="31.5" hidden="1">
      <c r="A317" s="1">
        <v>76</v>
      </c>
      <c r="B317" s="146" t="s">
        <v>472</v>
      </c>
      <c r="C317" s="129">
        <v>0</v>
      </c>
      <c r="D317" s="126"/>
      <c r="E317" s="129">
        <f aca="true" t="shared" si="13" ref="E317:K317">SUM(E318+E321)+E319</f>
        <v>0</v>
      </c>
      <c r="F317" s="129">
        <f t="shared" si="13"/>
        <v>0</v>
      </c>
      <c r="G317" s="129">
        <f t="shared" si="13"/>
        <v>0</v>
      </c>
      <c r="H317" s="129">
        <v>0</v>
      </c>
      <c r="I317" s="129">
        <f t="shared" si="13"/>
        <v>0</v>
      </c>
      <c r="J317" s="129">
        <f t="shared" si="13"/>
        <v>0</v>
      </c>
      <c r="K317" s="129">
        <f t="shared" si="13"/>
        <v>0</v>
      </c>
      <c r="L317" s="129">
        <v>0</v>
      </c>
      <c r="M317" s="129">
        <v>0</v>
      </c>
      <c r="N317" s="129">
        <v>0</v>
      </c>
      <c r="O317" s="4">
        <f t="shared" si="12"/>
        <v>0</v>
      </c>
      <c r="P317" s="116"/>
      <c r="Q317" s="116"/>
      <c r="R317" s="116"/>
    </row>
    <row r="318" spans="1:18" ht="15.75" hidden="1">
      <c r="A318" s="13">
        <v>250319</v>
      </c>
      <c r="B318" s="148" t="s">
        <v>280</v>
      </c>
      <c r="C318" s="3"/>
      <c r="D318" s="126"/>
      <c r="E318" s="126"/>
      <c r="F318" s="126"/>
      <c r="G318" s="126"/>
      <c r="H318" s="131"/>
      <c r="I318" s="131"/>
      <c r="J318" s="131"/>
      <c r="K318" s="131"/>
      <c r="L318" s="131"/>
      <c r="M318" s="131"/>
      <c r="N318" s="131"/>
      <c r="O318" s="4">
        <f t="shared" si="12"/>
        <v>0</v>
      </c>
      <c r="P318" s="116"/>
      <c r="Q318" s="116"/>
      <c r="R318" s="116"/>
    </row>
    <row r="319" spans="1:18" ht="31.5" hidden="1">
      <c r="A319" s="114" t="s">
        <v>425</v>
      </c>
      <c r="B319" s="149" t="s">
        <v>281</v>
      </c>
      <c r="C319" s="3"/>
      <c r="D319" s="126"/>
      <c r="E319" s="126"/>
      <c r="F319" s="126"/>
      <c r="G319" s="126"/>
      <c r="H319" s="126"/>
      <c r="I319" s="126"/>
      <c r="J319" s="126"/>
      <c r="K319" s="131"/>
      <c r="L319" s="131"/>
      <c r="M319" s="131"/>
      <c r="N319" s="131"/>
      <c r="O319" s="4">
        <f t="shared" si="12"/>
        <v>0</v>
      </c>
      <c r="P319" s="116"/>
      <c r="Q319" s="116"/>
      <c r="R319" s="116"/>
    </row>
    <row r="320" spans="1:18" ht="15.75" hidden="1">
      <c r="A320" s="1">
        <v>75</v>
      </c>
      <c r="B320" s="146" t="s">
        <v>66</v>
      </c>
      <c r="C320" s="129">
        <v>0</v>
      </c>
      <c r="D320" s="128"/>
      <c r="E320" s="128"/>
      <c r="F320" s="128"/>
      <c r="G320" s="128"/>
      <c r="H320" s="128">
        <v>0</v>
      </c>
      <c r="I320" s="128"/>
      <c r="J320" s="128"/>
      <c r="K320" s="128"/>
      <c r="L320" s="128">
        <v>0</v>
      </c>
      <c r="M320" s="128">
        <v>0</v>
      </c>
      <c r="N320" s="128">
        <v>0</v>
      </c>
      <c r="O320" s="4">
        <f t="shared" si="12"/>
        <v>0</v>
      </c>
      <c r="P320" s="116"/>
      <c r="Q320" s="116"/>
      <c r="R320" s="116"/>
    </row>
    <row r="321" spans="1:18" ht="15.75" hidden="1">
      <c r="A321" s="13">
        <v>250380</v>
      </c>
      <c r="B321" s="89" t="s">
        <v>431</v>
      </c>
      <c r="C321" s="3"/>
      <c r="D321" s="126"/>
      <c r="E321" s="126"/>
      <c r="F321" s="126"/>
      <c r="G321" s="126"/>
      <c r="H321" s="126"/>
      <c r="I321" s="126"/>
      <c r="J321" s="126"/>
      <c r="K321" s="126"/>
      <c r="L321" s="126"/>
      <c r="M321" s="126"/>
      <c r="N321" s="126"/>
      <c r="O321" s="4">
        <f t="shared" si="12"/>
        <v>0</v>
      </c>
      <c r="P321" s="116"/>
      <c r="Q321" s="116"/>
      <c r="R321" s="116"/>
    </row>
    <row r="322" spans="1:18" ht="15.75" hidden="1">
      <c r="A322" s="5"/>
      <c r="B322" s="62" t="s">
        <v>171</v>
      </c>
      <c r="C322" s="3"/>
      <c r="D322" s="126"/>
      <c r="E322" s="126"/>
      <c r="F322" s="126"/>
      <c r="G322" s="126"/>
      <c r="H322" s="126"/>
      <c r="I322" s="126"/>
      <c r="J322" s="126"/>
      <c r="K322" s="126"/>
      <c r="L322" s="126"/>
      <c r="M322" s="126"/>
      <c r="N322" s="126"/>
      <c r="O322" s="4">
        <f t="shared" si="12"/>
        <v>0</v>
      </c>
      <c r="P322" s="116"/>
      <c r="Q322" s="116"/>
      <c r="R322" s="116"/>
    </row>
    <row r="323" spans="1:18" ht="15.75">
      <c r="A323" s="5"/>
      <c r="B323" s="62" t="s">
        <v>76</v>
      </c>
      <c r="C323" s="3"/>
      <c r="D323" s="126"/>
      <c r="E323" s="126"/>
      <c r="F323" s="126"/>
      <c r="G323" s="126"/>
      <c r="H323" s="126"/>
      <c r="I323" s="126"/>
      <c r="J323" s="126"/>
      <c r="K323" s="126"/>
      <c r="L323" s="126"/>
      <c r="M323" s="126"/>
      <c r="N323" s="126"/>
      <c r="O323" s="4">
        <f t="shared" si="12"/>
        <v>0</v>
      </c>
      <c r="P323" s="116"/>
      <c r="Q323" s="116"/>
      <c r="R323" s="116"/>
    </row>
    <row r="324" spans="1:18" ht="15.75">
      <c r="A324" s="5"/>
      <c r="B324" s="448" t="s">
        <v>242</v>
      </c>
      <c r="C324" s="3">
        <v>50</v>
      </c>
      <c r="D324" s="126"/>
      <c r="E324" s="126"/>
      <c r="F324" s="126"/>
      <c r="G324" s="126"/>
      <c r="H324" s="126">
        <v>-44</v>
      </c>
      <c r="I324" s="126"/>
      <c r="J324" s="126"/>
      <c r="K324" s="126"/>
      <c r="L324" s="126">
        <v>-44</v>
      </c>
      <c r="M324" s="126">
        <v>-44</v>
      </c>
      <c r="N324" s="126">
        <v>-44</v>
      </c>
      <c r="O324" s="4">
        <f t="shared" si="12"/>
        <v>6</v>
      </c>
      <c r="P324" s="116"/>
      <c r="Q324" s="116"/>
      <c r="R324" s="116"/>
    </row>
    <row r="325" spans="1:18" ht="15.75">
      <c r="A325" s="5"/>
      <c r="B325" s="448" t="s">
        <v>243</v>
      </c>
      <c r="C325" s="3">
        <v>-8</v>
      </c>
      <c r="D325" s="126"/>
      <c r="E325" s="126"/>
      <c r="F325" s="126"/>
      <c r="G325" s="126"/>
      <c r="H325" s="126"/>
      <c r="I325" s="126"/>
      <c r="J325" s="126"/>
      <c r="K325" s="126"/>
      <c r="L325" s="126"/>
      <c r="M325" s="126"/>
      <c r="N325" s="126"/>
      <c r="O325" s="4">
        <f t="shared" si="12"/>
        <v>-8</v>
      </c>
      <c r="P325" s="116"/>
      <c r="Q325" s="116"/>
      <c r="R325" s="116"/>
    </row>
    <row r="326" spans="1:18" ht="18.75">
      <c r="A326" s="13"/>
      <c r="B326" s="144" t="s">
        <v>343</v>
      </c>
      <c r="C326" s="51">
        <f>SUM(C232+C228+C214+C139+C102+C30+C21)</f>
        <v>5387.2807999999995</v>
      </c>
      <c r="D326" s="4"/>
      <c r="E326" s="51">
        <f aca="true" t="shared" si="14" ref="E326:N326">SUM(E232+E228+E214+E139+E102+E30+E21)</f>
        <v>1053.3220000000001</v>
      </c>
      <c r="F326" s="51">
        <f t="shared" si="14"/>
        <v>1686.893</v>
      </c>
      <c r="G326" s="51">
        <f t="shared" si="14"/>
        <v>0</v>
      </c>
      <c r="H326" s="51">
        <f t="shared" si="14"/>
        <v>275.6582</v>
      </c>
      <c r="I326" s="51">
        <f t="shared" si="14"/>
        <v>0</v>
      </c>
      <c r="J326" s="51">
        <f t="shared" si="14"/>
        <v>0</v>
      </c>
      <c r="K326" s="51">
        <f t="shared" si="14"/>
        <v>0</v>
      </c>
      <c r="L326" s="51">
        <f t="shared" si="14"/>
        <v>275.6582</v>
      </c>
      <c r="M326" s="51">
        <f t="shared" si="14"/>
        <v>275.6582</v>
      </c>
      <c r="N326" s="51">
        <f t="shared" si="14"/>
        <v>-29.8418</v>
      </c>
      <c r="O326" s="4">
        <f>SUM(H326+C326)</f>
        <v>5662.938999999999</v>
      </c>
      <c r="P326" s="116"/>
      <c r="Q326" s="116"/>
      <c r="R326" s="116"/>
    </row>
    <row r="327" spans="1:18" ht="15.75" hidden="1">
      <c r="A327" s="13"/>
      <c r="B327" s="108" t="s">
        <v>183</v>
      </c>
      <c r="C327" s="61"/>
      <c r="D327" s="132"/>
      <c r="E327" s="61"/>
      <c r="F327" s="61"/>
      <c r="G327" s="133"/>
      <c r="H327" s="84"/>
      <c r="I327" s="84"/>
      <c r="J327" s="84"/>
      <c r="K327" s="84"/>
      <c r="L327" s="84"/>
      <c r="M327" s="84"/>
      <c r="N327" s="84"/>
      <c r="O327" s="134">
        <f>SUM(H327+C327)</f>
        <v>0</v>
      </c>
      <c r="P327" s="116"/>
      <c r="Q327" s="116"/>
      <c r="R327" s="116"/>
    </row>
    <row r="328" spans="1:18" ht="15.75" hidden="1">
      <c r="A328" s="13"/>
      <c r="B328" s="91"/>
      <c r="C328" s="135">
        <f>SUM(C42+C49+C51)</f>
        <v>-107.7</v>
      </c>
      <c r="D328" s="136"/>
      <c r="E328" s="3"/>
      <c r="F328" s="3"/>
      <c r="G328" s="3"/>
      <c r="H328" s="61"/>
      <c r="I328" s="61"/>
      <c r="J328" s="61"/>
      <c r="K328" s="61"/>
      <c r="L328" s="61"/>
      <c r="M328" s="61"/>
      <c r="N328" s="61"/>
      <c r="O328" s="83">
        <f>SUM(H328+C328)</f>
        <v>-107.7</v>
      </c>
      <c r="P328" s="116"/>
      <c r="Q328" s="116"/>
      <c r="R328" s="116"/>
    </row>
    <row r="329" spans="1:18" ht="15.75">
      <c r="A329" s="45"/>
      <c r="B329" s="109"/>
      <c r="C329" s="116"/>
      <c r="D329" s="116"/>
      <c r="E329" s="116"/>
      <c r="F329" s="116"/>
      <c r="G329" s="116"/>
      <c r="H329" s="116"/>
      <c r="I329" s="116"/>
      <c r="J329" s="116"/>
      <c r="K329" s="116"/>
      <c r="L329" s="116"/>
      <c r="M329" s="116"/>
      <c r="N329" s="116"/>
      <c r="O329" s="116"/>
      <c r="P329" s="116"/>
      <c r="Q329" s="116"/>
      <c r="R329" s="116"/>
    </row>
    <row r="330" spans="1:18" ht="15.75">
      <c r="A330" s="45"/>
      <c r="B330" s="45"/>
      <c r="C330" s="116"/>
      <c r="D330" s="116"/>
      <c r="E330" s="116"/>
      <c r="F330" s="116"/>
      <c r="G330" s="116"/>
      <c r="H330" s="116"/>
      <c r="I330" s="116"/>
      <c r="J330" s="116"/>
      <c r="K330" s="116"/>
      <c r="L330" s="116"/>
      <c r="M330" s="116"/>
      <c r="N330" s="116"/>
      <c r="O330" s="116"/>
      <c r="P330" s="116"/>
      <c r="Q330" s="116"/>
      <c r="R330" s="116"/>
    </row>
    <row r="331" spans="1:15" ht="15.75">
      <c r="A331" s="45"/>
      <c r="B331" s="45"/>
      <c r="C331" s="59"/>
      <c r="D331" s="59"/>
      <c r="E331" s="59"/>
      <c r="F331" s="59"/>
      <c r="G331" s="59"/>
      <c r="H331" s="59"/>
      <c r="I331" s="59"/>
      <c r="J331" s="59"/>
      <c r="K331" s="59"/>
      <c r="L331" s="59"/>
      <c r="M331" s="59"/>
      <c r="N331" s="59"/>
      <c r="O331" s="59"/>
    </row>
    <row r="332" spans="1:15" ht="15.75">
      <c r="A332" s="45"/>
      <c r="B332" s="45"/>
      <c r="C332" s="59"/>
      <c r="D332" s="59"/>
      <c r="E332" s="59"/>
      <c r="F332" s="59"/>
      <c r="G332" s="59"/>
      <c r="H332" s="59"/>
      <c r="I332" s="59"/>
      <c r="J332" s="59"/>
      <c r="K332" s="59"/>
      <c r="L332" s="59"/>
      <c r="M332" s="59"/>
      <c r="N332" s="59"/>
      <c r="O332" s="59"/>
    </row>
    <row r="333" spans="1:15" ht="15.75">
      <c r="A333" s="45"/>
      <c r="B333" s="45"/>
      <c r="C333" s="59"/>
      <c r="D333" s="59"/>
      <c r="E333" s="59"/>
      <c r="F333" s="59"/>
      <c r="G333" s="59"/>
      <c r="H333" s="59"/>
      <c r="I333" s="59"/>
      <c r="J333" s="59"/>
      <c r="K333" s="59"/>
      <c r="L333" s="59"/>
      <c r="M333" s="59"/>
      <c r="N333" s="59"/>
      <c r="O333" s="59"/>
    </row>
    <row r="334" spans="1:15" ht="15.75">
      <c r="A334" s="45"/>
      <c r="B334" s="45"/>
      <c r="C334" s="59"/>
      <c r="D334" s="59"/>
      <c r="E334" s="59"/>
      <c r="F334" s="59"/>
      <c r="G334" s="59"/>
      <c r="H334" s="59"/>
      <c r="I334" s="59"/>
      <c r="J334" s="59"/>
      <c r="K334" s="59"/>
      <c r="L334" s="59"/>
      <c r="M334" s="59"/>
      <c r="N334" s="59"/>
      <c r="O334" s="59"/>
    </row>
    <row r="335" spans="1:15" ht="15.75">
      <c r="A335" s="45"/>
      <c r="B335" s="45"/>
      <c r="C335" s="59"/>
      <c r="D335" s="59"/>
      <c r="E335" s="59"/>
      <c r="F335" s="59"/>
      <c r="G335" s="59"/>
      <c r="H335" s="59"/>
      <c r="I335" s="59"/>
      <c r="J335" s="59"/>
      <c r="K335" s="59"/>
      <c r="L335" s="59"/>
      <c r="M335" s="59"/>
      <c r="N335" s="59"/>
      <c r="O335" s="59"/>
    </row>
    <row r="336" spans="1:15" ht="15.75">
      <c r="A336" s="45"/>
      <c r="C336" s="59"/>
      <c r="D336" s="59"/>
      <c r="E336" s="59"/>
      <c r="F336" s="59"/>
      <c r="G336" s="59"/>
      <c r="H336" s="59"/>
      <c r="I336" s="59"/>
      <c r="J336" s="59"/>
      <c r="K336" s="59"/>
      <c r="L336" s="59"/>
      <c r="M336" s="59"/>
      <c r="N336" s="59"/>
      <c r="O336" s="59"/>
    </row>
    <row r="337" ht="15.75">
      <c r="A337" s="45"/>
    </row>
  </sheetData>
  <mergeCells count="23">
    <mergeCell ref="B237:B238"/>
    <mergeCell ref="B14:B17"/>
    <mergeCell ref="A14:A17"/>
    <mergeCell ref="C14:C17"/>
    <mergeCell ref="H3:L3"/>
    <mergeCell ref="H5:L5"/>
    <mergeCell ref="H13:N13"/>
    <mergeCell ref="L14:L17"/>
    <mergeCell ref="M15:M17"/>
    <mergeCell ref="N16:N17"/>
    <mergeCell ref="C13:G13"/>
    <mergeCell ref="D14:D17"/>
    <mergeCell ref="E15:E17"/>
    <mergeCell ref="F15:F17"/>
    <mergeCell ref="G14:G17"/>
    <mergeCell ref="E14:F14"/>
    <mergeCell ref="O13:O17"/>
    <mergeCell ref="H14:H17"/>
    <mergeCell ref="I14:I17"/>
    <mergeCell ref="J14:K14"/>
    <mergeCell ref="J15:J17"/>
    <mergeCell ref="K15:K17"/>
    <mergeCell ref="M14:N14"/>
  </mergeCells>
  <printOptions/>
  <pageMargins left="0.17" right="0.2" top="0.45" bottom="0.16" header="0.45" footer="0.36"/>
  <pageSetup fitToHeight="4" fitToWidth="1" horizontalDpi="120" verticalDpi="12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BC39"/>
  <sheetViews>
    <sheetView workbookViewId="0" topLeftCell="I1">
      <selection activeCell="O4" sqref="O4"/>
    </sheetView>
  </sheetViews>
  <sheetFormatPr defaultColWidth="9.00390625" defaultRowHeight="12.75"/>
  <cols>
    <col min="1" max="1" width="25.75390625" style="0" customWidth="1"/>
    <col min="2" max="2" width="0" style="0" hidden="1" customWidth="1"/>
    <col min="3" max="3" width="12.625" style="0" customWidth="1"/>
    <col min="4" max="4" width="25.375" style="0" customWidth="1"/>
    <col min="5" max="5" width="17.875" style="0" customWidth="1"/>
    <col min="6" max="6" width="13.125" style="0" customWidth="1"/>
    <col min="7" max="7" width="17.25390625" style="0" customWidth="1"/>
    <col min="8" max="8" width="12.25390625" style="0" hidden="1" customWidth="1"/>
    <col min="9" max="9" width="18.625" style="0" customWidth="1"/>
    <col min="10" max="10" width="19.00390625" style="0" customWidth="1"/>
    <col min="11" max="11" width="12.625" style="0" customWidth="1"/>
    <col min="12" max="12" width="16.75390625" style="0" customWidth="1"/>
    <col min="13" max="13" width="17.625" style="0" customWidth="1"/>
    <col min="14" max="14" width="17.25390625" style="0" customWidth="1"/>
    <col min="15" max="15" width="12.75390625" style="0" customWidth="1"/>
    <col min="16" max="16" width="11.75390625" style="0" customWidth="1"/>
    <col min="17" max="17" width="13.00390625" style="0" customWidth="1"/>
    <col min="18" max="19" width="15.375" style="0" customWidth="1"/>
    <col min="20" max="20" width="21.00390625" style="0" customWidth="1"/>
  </cols>
  <sheetData>
    <row r="1" spans="1:48" ht="18.75">
      <c r="A1" s="345"/>
      <c r="B1" s="345"/>
      <c r="C1" s="345"/>
      <c r="D1" s="345"/>
      <c r="E1" s="345"/>
      <c r="F1" s="345"/>
      <c r="G1" s="345"/>
      <c r="H1" s="345"/>
      <c r="I1" s="345"/>
      <c r="J1" s="345"/>
      <c r="K1" s="345"/>
      <c r="L1" s="345"/>
      <c r="M1" s="345"/>
      <c r="N1" s="345"/>
      <c r="O1" s="345"/>
      <c r="P1" s="345"/>
      <c r="Q1" s="345"/>
      <c r="R1" s="345"/>
      <c r="S1" s="345"/>
      <c r="T1" s="345" t="s">
        <v>216</v>
      </c>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7"/>
    </row>
    <row r="2" spans="1:48" ht="18.75">
      <c r="A2" s="346"/>
      <c r="B2" s="346"/>
      <c r="C2" s="346"/>
      <c r="D2" s="346"/>
      <c r="E2" s="346"/>
      <c r="F2" s="346"/>
      <c r="G2" s="346"/>
      <c r="H2" s="346"/>
      <c r="I2" s="346"/>
      <c r="J2" s="346"/>
      <c r="K2" s="346"/>
      <c r="L2" s="346"/>
      <c r="M2" s="346"/>
      <c r="N2" s="346"/>
      <c r="O2" s="346"/>
      <c r="P2" s="346"/>
      <c r="Q2" s="346"/>
      <c r="R2" s="346"/>
      <c r="S2" s="346"/>
      <c r="T2" s="346" t="s">
        <v>511</v>
      </c>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row>
    <row r="3" spans="1:48" ht="18.75">
      <c r="A3" s="346"/>
      <c r="B3" s="346"/>
      <c r="C3" s="346"/>
      <c r="D3" s="346"/>
      <c r="E3" s="346"/>
      <c r="F3" s="346"/>
      <c r="G3" s="346"/>
      <c r="H3" s="346"/>
      <c r="I3" s="346"/>
      <c r="J3" s="346"/>
      <c r="K3" s="346"/>
      <c r="L3" s="346"/>
      <c r="M3" s="346"/>
      <c r="N3" s="346"/>
      <c r="O3" s="346"/>
      <c r="P3" s="346"/>
      <c r="Q3" s="346"/>
      <c r="R3" s="346"/>
      <c r="S3" s="346"/>
      <c r="T3" s="346" t="s">
        <v>158</v>
      </c>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7"/>
    </row>
    <row r="5" spans="1:55" ht="18.75">
      <c r="A5" s="433" t="s">
        <v>512</v>
      </c>
      <c r="B5" s="433"/>
      <c r="C5" s="433"/>
      <c r="D5" s="433"/>
      <c r="E5" s="433"/>
      <c r="F5" s="433"/>
      <c r="G5" s="433"/>
      <c r="H5" s="433"/>
      <c r="I5" s="433"/>
      <c r="J5" s="433"/>
      <c r="K5" s="433"/>
      <c r="L5" s="433"/>
      <c r="M5" s="433"/>
      <c r="N5" s="433"/>
      <c r="O5" s="433"/>
      <c r="P5" s="433"/>
      <c r="Q5" s="433"/>
      <c r="R5" s="433"/>
      <c r="S5" s="348"/>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row>
    <row r="6" spans="1:55" ht="57" customHeight="1">
      <c r="A6" s="469" t="s">
        <v>52</v>
      </c>
      <c r="B6" s="469"/>
      <c r="C6" s="469"/>
      <c r="D6" s="469"/>
      <c r="E6" s="469"/>
      <c r="F6" s="469"/>
      <c r="G6" s="469"/>
      <c r="H6" s="469"/>
      <c r="I6" s="469"/>
      <c r="J6" s="469"/>
      <c r="K6" s="469"/>
      <c r="L6" s="469"/>
      <c r="M6" s="469"/>
      <c r="N6" s="469"/>
      <c r="O6" s="469"/>
      <c r="P6" s="469"/>
      <c r="Q6" s="469"/>
      <c r="R6" s="469"/>
      <c r="S6" s="469"/>
      <c r="T6" s="469"/>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row>
    <row r="7" ht="12.75" hidden="1"/>
    <row r="8" ht="15">
      <c r="T8" s="396" t="s">
        <v>170</v>
      </c>
    </row>
    <row r="9" spans="1:20" ht="15.75">
      <c r="A9" s="434" t="s">
        <v>483</v>
      </c>
      <c r="B9" s="475" t="s">
        <v>235</v>
      </c>
      <c r="C9" s="475"/>
      <c r="D9" s="475"/>
      <c r="E9" s="475"/>
      <c r="F9" s="475"/>
      <c r="G9" s="475"/>
      <c r="H9" s="475"/>
      <c r="I9" s="475"/>
      <c r="J9" s="475"/>
      <c r="K9" s="475"/>
      <c r="L9" s="475"/>
      <c r="M9" s="475"/>
      <c r="N9" s="475"/>
      <c r="O9" s="475"/>
      <c r="P9" s="475"/>
      <c r="Q9" s="475"/>
      <c r="R9" s="475"/>
      <c r="S9" s="475"/>
      <c r="T9" s="475"/>
    </row>
    <row r="10" spans="1:20" ht="12.75" customHeight="1">
      <c r="A10" s="434"/>
      <c r="B10" s="398"/>
      <c r="C10" s="477" t="s">
        <v>109</v>
      </c>
      <c r="D10" s="477"/>
      <c r="E10" s="477"/>
      <c r="F10" s="477"/>
      <c r="G10" s="477"/>
      <c r="H10" s="477"/>
      <c r="I10" s="477"/>
      <c r="J10" s="477"/>
      <c r="K10" s="477"/>
      <c r="L10" s="477"/>
      <c r="M10" s="477"/>
      <c r="N10" s="477"/>
      <c r="O10" s="477"/>
      <c r="P10" s="477"/>
      <c r="Q10" s="477"/>
      <c r="R10" s="477"/>
      <c r="S10" s="470" t="s">
        <v>110</v>
      </c>
      <c r="T10" s="471"/>
    </row>
    <row r="11" spans="1:20" ht="12.75" customHeight="1" hidden="1">
      <c r="A11" s="434"/>
      <c r="B11" s="398"/>
      <c r="C11" s="217"/>
      <c r="D11" s="217"/>
      <c r="E11" s="218"/>
      <c r="F11" s="218"/>
      <c r="G11" s="218"/>
      <c r="H11" s="218"/>
      <c r="I11" s="218"/>
      <c r="J11" s="218"/>
      <c r="K11" s="218"/>
      <c r="L11" s="218"/>
      <c r="M11" s="218"/>
      <c r="N11" s="218"/>
      <c r="O11" s="218"/>
      <c r="P11" s="218"/>
      <c r="Q11" s="218"/>
      <c r="R11" s="399"/>
      <c r="S11" s="399"/>
      <c r="T11" s="399"/>
    </row>
    <row r="12" spans="1:20" ht="12.75" customHeight="1">
      <c r="A12" s="434"/>
      <c r="B12" s="398"/>
      <c r="C12" s="476" t="s">
        <v>48</v>
      </c>
      <c r="D12" s="476"/>
      <c r="E12" s="476"/>
      <c r="F12" s="476"/>
      <c r="G12" s="476"/>
      <c r="H12" s="476"/>
      <c r="I12" s="476"/>
      <c r="J12" s="476"/>
      <c r="K12" s="476"/>
      <c r="L12" s="476"/>
      <c r="M12" s="476"/>
      <c r="N12" s="476"/>
      <c r="O12" s="434" t="s">
        <v>484</v>
      </c>
      <c r="P12" s="434" t="s">
        <v>49</v>
      </c>
      <c r="Q12" s="434" t="s">
        <v>280</v>
      </c>
      <c r="R12" s="478" t="s">
        <v>260</v>
      </c>
      <c r="S12" s="472" t="s">
        <v>53</v>
      </c>
      <c r="T12" s="472" t="s">
        <v>50</v>
      </c>
    </row>
    <row r="13" spans="1:20" ht="12.75" customHeight="1">
      <c r="A13" s="434"/>
      <c r="B13" s="398"/>
      <c r="C13" s="434" t="s">
        <v>43</v>
      </c>
      <c r="D13" s="476" t="s">
        <v>225</v>
      </c>
      <c r="E13" s="476"/>
      <c r="F13" s="476"/>
      <c r="G13" s="476"/>
      <c r="H13" s="476"/>
      <c r="I13" s="476"/>
      <c r="J13" s="434" t="s">
        <v>46</v>
      </c>
      <c r="K13" s="434" t="s">
        <v>41</v>
      </c>
      <c r="L13" s="434" t="s">
        <v>47</v>
      </c>
      <c r="M13" s="434" t="s">
        <v>513</v>
      </c>
      <c r="N13" s="434" t="s">
        <v>514</v>
      </c>
      <c r="O13" s="434"/>
      <c r="P13" s="434"/>
      <c r="Q13" s="434"/>
      <c r="R13" s="478"/>
      <c r="S13" s="473"/>
      <c r="T13" s="473"/>
    </row>
    <row r="14" spans="1:20" ht="179.25" customHeight="1">
      <c r="A14" s="434"/>
      <c r="B14" s="398"/>
      <c r="C14" s="434"/>
      <c r="D14" s="217" t="s">
        <v>40</v>
      </c>
      <c r="E14" s="217" t="s">
        <v>42</v>
      </c>
      <c r="F14" s="217" t="s">
        <v>485</v>
      </c>
      <c r="G14" s="217" t="s">
        <v>44</v>
      </c>
      <c r="H14" s="217" t="s">
        <v>486</v>
      </c>
      <c r="I14" s="217" t="s">
        <v>45</v>
      </c>
      <c r="J14" s="434"/>
      <c r="K14" s="434"/>
      <c r="L14" s="434"/>
      <c r="M14" s="434"/>
      <c r="N14" s="434"/>
      <c r="O14" s="434"/>
      <c r="P14" s="434"/>
      <c r="Q14" s="434"/>
      <c r="R14" s="478"/>
      <c r="S14" s="474"/>
      <c r="T14" s="474"/>
    </row>
    <row r="15" spans="1:20" ht="18.75">
      <c r="A15" s="406" t="s">
        <v>487</v>
      </c>
      <c r="B15" s="397"/>
      <c r="C15" s="400">
        <f>SUM(E15:I15)+D15</f>
        <v>-20</v>
      </c>
      <c r="D15" s="400">
        <v>-20</v>
      </c>
      <c r="E15" s="400"/>
      <c r="F15" s="400"/>
      <c r="G15" s="400"/>
      <c r="H15" s="400"/>
      <c r="I15" s="400"/>
      <c r="J15" s="400">
        <v>-13</v>
      </c>
      <c r="K15" s="401"/>
      <c r="L15" s="400"/>
      <c r="M15" s="402"/>
      <c r="N15" s="402"/>
      <c r="O15" s="403">
        <v>50</v>
      </c>
      <c r="P15" s="404">
        <f>SUM(O15+N15+M15+L15+K15+J15+C15)</f>
        <v>17</v>
      </c>
      <c r="Q15" s="405"/>
      <c r="R15" s="405">
        <v>60</v>
      </c>
      <c r="S15" s="405">
        <v>-44</v>
      </c>
      <c r="T15" s="406"/>
    </row>
    <row r="16" spans="1:20" ht="18.75">
      <c r="A16" s="406" t="s">
        <v>488</v>
      </c>
      <c r="B16" s="342"/>
      <c r="C16" s="407">
        <f aca="true" t="shared" si="0" ref="C16:C38">SUM(E16:I16)</f>
        <v>93</v>
      </c>
      <c r="D16" s="408"/>
      <c r="E16" s="407">
        <v>93</v>
      </c>
      <c r="F16" s="407"/>
      <c r="G16" s="407"/>
      <c r="H16" s="407"/>
      <c r="I16" s="407"/>
      <c r="J16" s="407">
        <v>7</v>
      </c>
      <c r="K16" s="407"/>
      <c r="L16" s="407"/>
      <c r="M16" s="407"/>
      <c r="N16" s="407"/>
      <c r="O16" s="409"/>
      <c r="P16" s="408">
        <f aca="true" t="shared" si="1" ref="P16:P38">SUM(O16+N16+M16+L16+K16+J16+C16)</f>
        <v>100</v>
      </c>
      <c r="Q16" s="410"/>
      <c r="R16" s="410"/>
      <c r="S16" s="410"/>
      <c r="T16" s="406"/>
    </row>
    <row r="17" spans="1:20" ht="18.75">
      <c r="A17" s="406" t="s">
        <v>489</v>
      </c>
      <c r="B17" s="342"/>
      <c r="C17" s="407">
        <f t="shared" si="0"/>
        <v>0</v>
      </c>
      <c r="D17" s="408"/>
      <c r="E17" s="407"/>
      <c r="F17" s="407"/>
      <c r="G17" s="407"/>
      <c r="H17" s="407"/>
      <c r="I17" s="407"/>
      <c r="J17" s="407"/>
      <c r="K17" s="407"/>
      <c r="L17" s="407"/>
      <c r="M17" s="407"/>
      <c r="N17" s="407"/>
      <c r="O17" s="409"/>
      <c r="P17" s="408">
        <f t="shared" si="1"/>
        <v>0</v>
      </c>
      <c r="Q17" s="410"/>
      <c r="R17" s="410"/>
      <c r="S17" s="410"/>
      <c r="T17" s="406"/>
    </row>
    <row r="18" spans="1:20" ht="18.75">
      <c r="A18" s="406" t="s">
        <v>490</v>
      </c>
      <c r="B18" s="342"/>
      <c r="C18" s="407">
        <f t="shared" si="0"/>
        <v>5</v>
      </c>
      <c r="D18" s="408"/>
      <c r="E18" s="407">
        <v>5</v>
      </c>
      <c r="F18" s="407"/>
      <c r="G18" s="407"/>
      <c r="H18" s="407"/>
      <c r="I18" s="407"/>
      <c r="J18" s="407"/>
      <c r="K18" s="407"/>
      <c r="L18" s="407"/>
      <c r="M18" s="407"/>
      <c r="N18" s="407"/>
      <c r="O18" s="409"/>
      <c r="P18" s="408">
        <f t="shared" si="1"/>
        <v>5</v>
      </c>
      <c r="Q18" s="410"/>
      <c r="R18" s="410"/>
      <c r="S18" s="410"/>
      <c r="T18" s="406"/>
    </row>
    <row r="19" spans="1:20" ht="18.75">
      <c r="A19" s="406" t="s">
        <v>491</v>
      </c>
      <c r="B19" s="342"/>
      <c r="C19" s="407">
        <f t="shared" si="0"/>
        <v>90</v>
      </c>
      <c r="D19" s="408"/>
      <c r="E19" s="407">
        <v>90</v>
      </c>
      <c r="F19" s="407"/>
      <c r="G19" s="407"/>
      <c r="H19" s="407"/>
      <c r="I19" s="407"/>
      <c r="J19" s="407"/>
      <c r="K19" s="407"/>
      <c r="L19" s="407"/>
      <c r="M19" s="407"/>
      <c r="N19" s="407"/>
      <c r="O19" s="409"/>
      <c r="P19" s="408">
        <f t="shared" si="1"/>
        <v>90</v>
      </c>
      <c r="Q19" s="410"/>
      <c r="R19" s="410"/>
      <c r="S19" s="410"/>
      <c r="T19" s="406"/>
    </row>
    <row r="20" spans="1:20" ht="18.75">
      <c r="A20" s="406" t="s">
        <v>492</v>
      </c>
      <c r="B20" s="342"/>
      <c r="C20" s="407">
        <f t="shared" si="0"/>
        <v>15</v>
      </c>
      <c r="D20" s="408"/>
      <c r="E20" s="407">
        <v>15</v>
      </c>
      <c r="F20" s="407"/>
      <c r="G20" s="407"/>
      <c r="H20" s="407"/>
      <c r="I20" s="407"/>
      <c r="J20" s="407"/>
      <c r="K20" s="407"/>
      <c r="L20" s="407"/>
      <c r="M20" s="407"/>
      <c r="N20" s="407"/>
      <c r="O20" s="409"/>
      <c r="P20" s="408">
        <f t="shared" si="1"/>
        <v>15</v>
      </c>
      <c r="Q20" s="410"/>
      <c r="R20" s="410"/>
      <c r="S20" s="410"/>
      <c r="T20" s="406"/>
    </row>
    <row r="21" spans="1:20" ht="18.75">
      <c r="A21" s="406" t="s">
        <v>493</v>
      </c>
      <c r="B21" s="342"/>
      <c r="C21" s="407">
        <f t="shared" si="0"/>
        <v>20</v>
      </c>
      <c r="D21" s="408"/>
      <c r="E21" s="407">
        <v>20</v>
      </c>
      <c r="F21" s="407"/>
      <c r="G21" s="407"/>
      <c r="H21" s="407"/>
      <c r="I21" s="407"/>
      <c r="J21" s="407"/>
      <c r="K21" s="407"/>
      <c r="L21" s="407"/>
      <c r="M21" s="407"/>
      <c r="N21" s="407"/>
      <c r="O21" s="409"/>
      <c r="P21" s="408">
        <f t="shared" si="1"/>
        <v>20</v>
      </c>
      <c r="Q21" s="410"/>
      <c r="R21" s="410"/>
      <c r="S21" s="410"/>
      <c r="T21" s="406"/>
    </row>
    <row r="22" spans="1:20" ht="18.75">
      <c r="A22" s="406" t="s">
        <v>494</v>
      </c>
      <c r="B22" s="342"/>
      <c r="C22" s="407">
        <f t="shared" si="0"/>
        <v>190</v>
      </c>
      <c r="D22" s="408"/>
      <c r="E22" s="407">
        <v>190</v>
      </c>
      <c r="F22" s="407"/>
      <c r="G22" s="407"/>
      <c r="H22" s="407"/>
      <c r="I22" s="407"/>
      <c r="J22" s="407"/>
      <c r="K22" s="407"/>
      <c r="L22" s="407"/>
      <c r="M22" s="407"/>
      <c r="N22" s="407"/>
      <c r="O22" s="409"/>
      <c r="P22" s="408">
        <f t="shared" si="1"/>
        <v>190</v>
      </c>
      <c r="Q22" s="410"/>
      <c r="R22" s="410"/>
      <c r="S22" s="410"/>
      <c r="T22" s="406"/>
    </row>
    <row r="23" spans="1:20" ht="18.75">
      <c r="A23" s="406" t="s">
        <v>495</v>
      </c>
      <c r="B23" s="342"/>
      <c r="C23" s="407">
        <f t="shared" si="0"/>
        <v>60</v>
      </c>
      <c r="D23" s="408"/>
      <c r="E23" s="407">
        <v>50</v>
      </c>
      <c r="F23" s="407">
        <v>10</v>
      </c>
      <c r="G23" s="407"/>
      <c r="H23" s="407"/>
      <c r="I23" s="407"/>
      <c r="J23" s="407"/>
      <c r="K23" s="407"/>
      <c r="L23" s="407"/>
      <c r="M23" s="407"/>
      <c r="N23" s="407"/>
      <c r="O23" s="409"/>
      <c r="P23" s="408">
        <f t="shared" si="1"/>
        <v>60</v>
      </c>
      <c r="Q23" s="410"/>
      <c r="R23" s="410"/>
      <c r="S23" s="410"/>
      <c r="T23" s="406"/>
    </row>
    <row r="24" spans="1:20" ht="18.75">
      <c r="A24" s="406" t="s">
        <v>496</v>
      </c>
      <c r="B24" s="342"/>
      <c r="C24" s="407">
        <f t="shared" si="0"/>
        <v>60</v>
      </c>
      <c r="D24" s="408"/>
      <c r="E24" s="407">
        <v>60</v>
      </c>
      <c r="F24" s="407"/>
      <c r="G24" s="407"/>
      <c r="H24" s="407"/>
      <c r="I24" s="407"/>
      <c r="J24" s="407"/>
      <c r="K24" s="407"/>
      <c r="L24" s="407"/>
      <c r="M24" s="407"/>
      <c r="N24" s="407"/>
      <c r="O24" s="409"/>
      <c r="P24" s="408">
        <f t="shared" si="1"/>
        <v>60</v>
      </c>
      <c r="Q24" s="410"/>
      <c r="R24" s="410"/>
      <c r="S24" s="410"/>
      <c r="T24" s="406"/>
    </row>
    <row r="25" spans="1:20" ht="18.75">
      <c r="A25" s="406" t="s">
        <v>497</v>
      </c>
      <c r="B25" s="342"/>
      <c r="C25" s="407">
        <f t="shared" si="0"/>
        <v>30</v>
      </c>
      <c r="D25" s="408"/>
      <c r="E25" s="407">
        <v>30</v>
      </c>
      <c r="F25" s="407"/>
      <c r="G25" s="407"/>
      <c r="H25" s="407"/>
      <c r="I25" s="407"/>
      <c r="J25" s="407"/>
      <c r="K25" s="407"/>
      <c r="L25" s="407"/>
      <c r="M25" s="407"/>
      <c r="N25" s="407"/>
      <c r="O25" s="409"/>
      <c r="P25" s="408">
        <f t="shared" si="1"/>
        <v>30</v>
      </c>
      <c r="Q25" s="410"/>
      <c r="R25" s="410"/>
      <c r="S25" s="410"/>
      <c r="T25" s="406"/>
    </row>
    <row r="26" spans="1:20" ht="18.75">
      <c r="A26" s="406" t="s">
        <v>498</v>
      </c>
      <c r="B26" s="342"/>
      <c r="C26" s="407">
        <f t="shared" si="0"/>
        <v>300</v>
      </c>
      <c r="D26" s="408"/>
      <c r="E26" s="407">
        <v>300</v>
      </c>
      <c r="F26" s="407"/>
      <c r="G26" s="407"/>
      <c r="H26" s="407"/>
      <c r="I26" s="407"/>
      <c r="J26" s="407"/>
      <c r="K26" s="407"/>
      <c r="L26" s="407"/>
      <c r="M26" s="407"/>
      <c r="N26" s="407"/>
      <c r="O26" s="409"/>
      <c r="P26" s="408">
        <f t="shared" si="1"/>
        <v>300</v>
      </c>
      <c r="Q26" s="410"/>
      <c r="R26" s="410"/>
      <c r="S26" s="410"/>
      <c r="T26" s="406"/>
    </row>
    <row r="27" spans="1:20" ht="18.75">
      <c r="A27" s="406" t="s">
        <v>499</v>
      </c>
      <c r="B27" s="342"/>
      <c r="C27" s="407">
        <f t="shared" si="0"/>
        <v>90</v>
      </c>
      <c r="D27" s="408"/>
      <c r="E27" s="407">
        <v>90</v>
      </c>
      <c r="F27" s="407"/>
      <c r="G27" s="407"/>
      <c r="H27" s="407"/>
      <c r="I27" s="407"/>
      <c r="J27" s="407">
        <v>10</v>
      </c>
      <c r="K27" s="407">
        <v>1.2</v>
      </c>
      <c r="L27" s="407"/>
      <c r="M27" s="407"/>
      <c r="N27" s="407"/>
      <c r="O27" s="409"/>
      <c r="P27" s="408">
        <f t="shared" si="1"/>
        <v>101.2</v>
      </c>
      <c r="Q27" s="410"/>
      <c r="R27" s="410"/>
      <c r="S27" s="410"/>
      <c r="T27" s="406"/>
    </row>
    <row r="28" spans="1:20" ht="18.75">
      <c r="A28" s="406" t="s">
        <v>500</v>
      </c>
      <c r="B28" s="342"/>
      <c r="C28" s="407">
        <f t="shared" si="0"/>
        <v>0.8</v>
      </c>
      <c r="D28" s="408"/>
      <c r="E28" s="407"/>
      <c r="F28" s="407"/>
      <c r="G28" s="407"/>
      <c r="H28" s="407"/>
      <c r="I28" s="407">
        <v>0.8</v>
      </c>
      <c r="J28" s="407"/>
      <c r="K28" s="407"/>
      <c r="L28" s="407">
        <v>1.2</v>
      </c>
      <c r="M28" s="407"/>
      <c r="N28" s="407"/>
      <c r="O28" s="409"/>
      <c r="P28" s="408">
        <f t="shared" si="1"/>
        <v>2</v>
      </c>
      <c r="Q28" s="410"/>
      <c r="R28" s="410"/>
      <c r="S28" s="410"/>
      <c r="T28" s="406"/>
    </row>
    <row r="29" spans="1:20" ht="18.75">
      <c r="A29" s="406" t="s">
        <v>501</v>
      </c>
      <c r="B29" s="342"/>
      <c r="C29" s="407">
        <f t="shared" si="0"/>
        <v>120</v>
      </c>
      <c r="D29" s="408"/>
      <c r="E29" s="407">
        <v>120</v>
      </c>
      <c r="F29" s="407"/>
      <c r="G29" s="407"/>
      <c r="H29" s="407"/>
      <c r="I29" s="407"/>
      <c r="J29" s="408"/>
      <c r="K29" s="407"/>
      <c r="L29" s="407"/>
      <c r="M29" s="407"/>
      <c r="N29" s="407"/>
      <c r="O29" s="409"/>
      <c r="P29" s="408">
        <f t="shared" si="1"/>
        <v>120</v>
      </c>
      <c r="Q29" s="410"/>
      <c r="R29" s="410"/>
      <c r="S29" s="410"/>
      <c r="T29" s="406"/>
    </row>
    <row r="30" spans="1:20" ht="18.75">
      <c r="A30" s="406" t="s">
        <v>502</v>
      </c>
      <c r="B30" s="342"/>
      <c r="C30" s="407">
        <f t="shared" si="0"/>
        <v>100</v>
      </c>
      <c r="D30" s="408"/>
      <c r="E30" s="407">
        <v>100</v>
      </c>
      <c r="F30" s="407"/>
      <c r="G30" s="407"/>
      <c r="H30" s="407"/>
      <c r="I30" s="407"/>
      <c r="J30" s="408"/>
      <c r="K30" s="407"/>
      <c r="L30" s="407"/>
      <c r="M30" s="407"/>
      <c r="N30" s="407"/>
      <c r="O30" s="409"/>
      <c r="P30" s="408">
        <f t="shared" si="1"/>
        <v>100</v>
      </c>
      <c r="Q30" s="410"/>
      <c r="R30" s="410"/>
      <c r="S30" s="410"/>
      <c r="T30" s="406"/>
    </row>
    <row r="31" spans="1:20" ht="18.75">
      <c r="A31" s="406" t="s">
        <v>503</v>
      </c>
      <c r="B31" s="342"/>
      <c r="C31" s="407">
        <f t="shared" si="0"/>
        <v>0</v>
      </c>
      <c r="D31" s="408"/>
      <c r="E31" s="407"/>
      <c r="F31" s="407"/>
      <c r="G31" s="407"/>
      <c r="H31" s="407"/>
      <c r="I31" s="407"/>
      <c r="J31" s="408"/>
      <c r="K31" s="407"/>
      <c r="L31" s="407"/>
      <c r="M31" s="407"/>
      <c r="N31" s="407"/>
      <c r="O31" s="407">
        <v>-8</v>
      </c>
      <c r="P31" s="408">
        <f t="shared" si="1"/>
        <v>-8</v>
      </c>
      <c r="Q31" s="410"/>
      <c r="R31" s="410"/>
      <c r="S31" s="410"/>
      <c r="T31" s="406"/>
    </row>
    <row r="32" spans="1:20" ht="18.75">
      <c r="A32" s="406" t="s">
        <v>504</v>
      </c>
      <c r="B32" s="342"/>
      <c r="C32" s="407">
        <f t="shared" si="0"/>
        <v>27.1</v>
      </c>
      <c r="D32" s="408"/>
      <c r="E32" s="407">
        <v>20</v>
      </c>
      <c r="F32" s="407"/>
      <c r="G32" s="407">
        <v>4</v>
      </c>
      <c r="H32" s="407"/>
      <c r="I32" s="407">
        <v>3.1</v>
      </c>
      <c r="J32" s="408"/>
      <c r="K32" s="407"/>
      <c r="L32" s="407"/>
      <c r="M32" s="407">
        <v>0.6</v>
      </c>
      <c r="N32" s="407">
        <v>0.75</v>
      </c>
      <c r="O32" s="409"/>
      <c r="P32" s="408">
        <f t="shared" si="1"/>
        <v>28.450000000000003</v>
      </c>
      <c r="Q32" s="410"/>
      <c r="R32" s="410"/>
      <c r="S32" s="410"/>
      <c r="T32" s="406"/>
    </row>
    <row r="33" spans="1:20" ht="18.75">
      <c r="A33" s="406" t="s">
        <v>505</v>
      </c>
      <c r="B33" s="342"/>
      <c r="C33" s="407">
        <f t="shared" si="0"/>
        <v>0</v>
      </c>
      <c r="D33" s="408"/>
      <c r="E33" s="407"/>
      <c r="F33" s="407"/>
      <c r="G33" s="407"/>
      <c r="H33" s="407"/>
      <c r="I33" s="407"/>
      <c r="J33" s="408"/>
      <c r="K33" s="407"/>
      <c r="L33" s="407"/>
      <c r="M33" s="407"/>
      <c r="N33" s="407"/>
      <c r="O33" s="409"/>
      <c r="P33" s="408">
        <f t="shared" si="1"/>
        <v>0</v>
      </c>
      <c r="Q33" s="410">
        <v>15</v>
      </c>
      <c r="R33" s="410"/>
      <c r="S33" s="410"/>
      <c r="T33" s="406"/>
    </row>
    <row r="34" spans="1:20" ht="18.75">
      <c r="A34" s="406" t="s">
        <v>506</v>
      </c>
      <c r="B34" s="342"/>
      <c r="C34" s="407">
        <f t="shared" si="0"/>
        <v>200</v>
      </c>
      <c r="D34" s="408"/>
      <c r="E34" s="407">
        <v>200</v>
      </c>
      <c r="F34" s="407"/>
      <c r="G34" s="407"/>
      <c r="H34" s="407"/>
      <c r="I34" s="407"/>
      <c r="J34" s="408"/>
      <c r="K34" s="407"/>
      <c r="L34" s="407"/>
      <c r="M34" s="407"/>
      <c r="N34" s="407"/>
      <c r="O34" s="409"/>
      <c r="P34" s="408">
        <f t="shared" si="1"/>
        <v>200</v>
      </c>
      <c r="Q34" s="410"/>
      <c r="R34" s="410"/>
      <c r="S34" s="410"/>
      <c r="T34" s="411"/>
    </row>
    <row r="35" spans="1:20" ht="18.75">
      <c r="A35" s="406" t="s">
        <v>507</v>
      </c>
      <c r="B35" s="342"/>
      <c r="C35" s="407">
        <f t="shared" si="0"/>
        <v>20</v>
      </c>
      <c r="D35" s="408"/>
      <c r="E35" s="407">
        <v>20</v>
      </c>
      <c r="F35" s="407"/>
      <c r="G35" s="407"/>
      <c r="H35" s="407"/>
      <c r="I35" s="407"/>
      <c r="J35" s="408"/>
      <c r="K35" s="407"/>
      <c r="L35" s="407"/>
      <c r="M35" s="407"/>
      <c r="N35" s="407"/>
      <c r="O35" s="409"/>
      <c r="P35" s="408">
        <f t="shared" si="1"/>
        <v>20</v>
      </c>
      <c r="Q35" s="410"/>
      <c r="R35" s="410"/>
      <c r="S35" s="410"/>
      <c r="T35" s="411"/>
    </row>
    <row r="36" spans="1:20" ht="18.75">
      <c r="A36" s="406" t="s">
        <v>508</v>
      </c>
      <c r="B36" s="342"/>
      <c r="C36" s="407">
        <f t="shared" si="0"/>
        <v>150</v>
      </c>
      <c r="D36" s="408"/>
      <c r="E36" s="407">
        <v>150</v>
      </c>
      <c r="F36" s="407"/>
      <c r="G36" s="407"/>
      <c r="H36" s="407"/>
      <c r="I36" s="407"/>
      <c r="J36" s="408"/>
      <c r="K36" s="407"/>
      <c r="L36" s="407"/>
      <c r="M36" s="407"/>
      <c r="N36" s="407"/>
      <c r="O36" s="409"/>
      <c r="P36" s="408">
        <f t="shared" si="1"/>
        <v>150</v>
      </c>
      <c r="Q36" s="410"/>
      <c r="R36" s="410"/>
      <c r="S36" s="410"/>
      <c r="T36" s="411"/>
    </row>
    <row r="37" spans="1:20" ht="18.75">
      <c r="A37" s="406" t="s">
        <v>509</v>
      </c>
      <c r="B37" s="342"/>
      <c r="C37" s="407">
        <f t="shared" si="0"/>
        <v>30</v>
      </c>
      <c r="D37" s="408"/>
      <c r="E37" s="407">
        <v>30</v>
      </c>
      <c r="F37" s="407"/>
      <c r="G37" s="407"/>
      <c r="H37" s="407"/>
      <c r="I37" s="407"/>
      <c r="J37" s="408"/>
      <c r="K37" s="407"/>
      <c r="L37" s="407"/>
      <c r="M37" s="407"/>
      <c r="N37" s="407"/>
      <c r="O37" s="409"/>
      <c r="P37" s="408">
        <f t="shared" si="1"/>
        <v>30</v>
      </c>
      <c r="Q37" s="410"/>
      <c r="R37" s="410"/>
      <c r="S37" s="410"/>
      <c r="T37" s="407"/>
    </row>
    <row r="38" spans="1:20" ht="18.75">
      <c r="A38" s="406" t="s">
        <v>51</v>
      </c>
      <c r="B38" s="342"/>
      <c r="C38" s="407">
        <f t="shared" si="0"/>
        <v>0</v>
      </c>
      <c r="D38" s="408"/>
      <c r="E38" s="407"/>
      <c r="F38" s="407"/>
      <c r="G38" s="407"/>
      <c r="H38" s="407"/>
      <c r="I38" s="407"/>
      <c r="J38" s="408"/>
      <c r="K38" s="407"/>
      <c r="L38" s="407"/>
      <c r="M38" s="407"/>
      <c r="N38" s="407"/>
      <c r="O38" s="409"/>
      <c r="P38" s="408">
        <f t="shared" si="1"/>
        <v>0</v>
      </c>
      <c r="Q38" s="410"/>
      <c r="R38" s="410"/>
      <c r="S38" s="410"/>
      <c r="T38" s="407">
        <v>305.5</v>
      </c>
    </row>
    <row r="39" spans="1:20" ht="18.75">
      <c r="A39" s="406" t="s">
        <v>510</v>
      </c>
      <c r="B39" s="343"/>
      <c r="C39" s="408">
        <f aca="true" t="shared" si="2" ref="C39:R39">SUM(C15:C37)</f>
        <v>1580.8999999999999</v>
      </c>
      <c r="D39" s="407">
        <f t="shared" si="2"/>
        <v>-20</v>
      </c>
      <c r="E39" s="407">
        <f t="shared" si="2"/>
        <v>1583</v>
      </c>
      <c r="F39" s="407">
        <f t="shared" si="2"/>
        <v>10</v>
      </c>
      <c r="G39" s="407">
        <f t="shared" si="2"/>
        <v>4</v>
      </c>
      <c r="H39" s="407">
        <f t="shared" si="2"/>
        <v>0</v>
      </c>
      <c r="I39" s="407">
        <f t="shared" si="2"/>
        <v>3.9000000000000004</v>
      </c>
      <c r="J39" s="408">
        <f>SUM(J15:J37)</f>
        <v>4</v>
      </c>
      <c r="K39" s="408">
        <f t="shared" si="2"/>
        <v>1.2</v>
      </c>
      <c r="L39" s="408">
        <f t="shared" si="2"/>
        <v>1.2</v>
      </c>
      <c r="M39" s="408">
        <f t="shared" si="2"/>
        <v>0.6</v>
      </c>
      <c r="N39" s="408">
        <f t="shared" si="2"/>
        <v>0.75</v>
      </c>
      <c r="O39" s="409">
        <f t="shared" si="2"/>
        <v>42</v>
      </c>
      <c r="P39" s="408">
        <f t="shared" si="2"/>
        <v>1630.65</v>
      </c>
      <c r="Q39" s="408">
        <f t="shared" si="2"/>
        <v>15</v>
      </c>
      <c r="R39" s="408">
        <f t="shared" si="2"/>
        <v>60</v>
      </c>
      <c r="S39" s="408">
        <v>-44</v>
      </c>
      <c r="T39" s="408">
        <v>305.5</v>
      </c>
    </row>
  </sheetData>
  <mergeCells count="20">
    <mergeCell ref="B9:T9"/>
    <mergeCell ref="A9:A14"/>
    <mergeCell ref="D13:I13"/>
    <mergeCell ref="C13:C14"/>
    <mergeCell ref="J13:J14"/>
    <mergeCell ref="C12:N12"/>
    <mergeCell ref="O12:O14"/>
    <mergeCell ref="C10:R10"/>
    <mergeCell ref="Q12:Q14"/>
    <mergeCell ref="R12:R14"/>
    <mergeCell ref="A5:R5"/>
    <mergeCell ref="P12:P14"/>
    <mergeCell ref="A6:T6"/>
    <mergeCell ref="S10:T10"/>
    <mergeCell ref="S12:S14"/>
    <mergeCell ref="K13:K14"/>
    <mergeCell ref="L13:L14"/>
    <mergeCell ref="M13:M14"/>
    <mergeCell ref="N13:N14"/>
    <mergeCell ref="T12:T14"/>
  </mergeCells>
  <printOptions/>
  <pageMargins left="0.17" right="0.16" top="0.17" bottom="0.17" header="0.17" footer="0.17"/>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W159"/>
  <sheetViews>
    <sheetView workbookViewId="0" topLeftCell="D1">
      <selection activeCell="A8" sqref="A8:P8"/>
    </sheetView>
  </sheetViews>
  <sheetFormatPr defaultColWidth="9.00390625" defaultRowHeight="12.75"/>
  <cols>
    <col min="1" max="1" width="9.125" style="414" customWidth="1"/>
    <col min="2" max="2" width="28.00390625" style="414" customWidth="1"/>
    <col min="3" max="3" width="66.875" style="414" customWidth="1"/>
    <col min="4" max="5" width="10.375" style="414" customWidth="1"/>
    <col min="6" max="6" width="10.75390625" style="414" customWidth="1"/>
    <col min="7" max="7" width="12.375" style="414" customWidth="1"/>
    <col min="8" max="9" width="0" style="414" hidden="1" customWidth="1"/>
    <col min="10" max="10" width="12.00390625" style="414" customWidth="1"/>
    <col min="11" max="11" width="10.375" style="414" customWidth="1"/>
    <col min="12" max="12" width="11.875" style="414" customWidth="1"/>
    <col min="13" max="13" width="9.125" style="414" customWidth="1"/>
    <col min="14" max="14" width="0" style="414" hidden="1" customWidth="1"/>
    <col min="15" max="15" width="11.625" style="414" bestFit="1" customWidth="1"/>
    <col min="16" max="16" width="15.00390625" style="414" customWidth="1"/>
    <col min="17" max="16384" width="9.125" style="414" customWidth="1"/>
  </cols>
  <sheetData>
    <row r="1" spans="11:23" ht="18.75">
      <c r="K1" s="484" t="s">
        <v>54</v>
      </c>
      <c r="L1" s="484"/>
      <c r="M1" s="484"/>
      <c r="N1" s="484"/>
      <c r="O1" s="484"/>
      <c r="P1" s="484"/>
      <c r="Q1" s="415"/>
      <c r="R1" s="415"/>
      <c r="S1" s="415"/>
      <c r="T1" s="415"/>
      <c r="U1" s="415"/>
      <c r="V1" s="415"/>
      <c r="W1" s="415"/>
    </row>
    <row r="2" spans="6:23" ht="18.75">
      <c r="F2" s="416" t="s">
        <v>69</v>
      </c>
      <c r="G2" s="416" t="s">
        <v>55</v>
      </c>
      <c r="J2" s="416"/>
      <c r="K2" s="416"/>
      <c r="L2" s="416"/>
      <c r="M2" s="416"/>
      <c r="N2" s="416"/>
      <c r="O2" s="416"/>
      <c r="P2" s="416"/>
      <c r="Q2" s="415"/>
      <c r="R2" s="415"/>
      <c r="S2" s="415"/>
      <c r="T2" s="415"/>
      <c r="U2" s="415"/>
      <c r="V2" s="415"/>
      <c r="W2" s="415"/>
    </row>
    <row r="3" spans="7:23" ht="18.75">
      <c r="G3" s="416" t="s">
        <v>56</v>
      </c>
      <c r="K3" s="416"/>
      <c r="L3" s="415"/>
      <c r="M3" s="415"/>
      <c r="N3" s="415"/>
      <c r="O3" s="415"/>
      <c r="P3" s="415"/>
      <c r="Q3" s="415"/>
      <c r="R3" s="415"/>
      <c r="S3" s="415"/>
      <c r="T3" s="415"/>
      <c r="U3" s="415"/>
      <c r="V3" s="415"/>
      <c r="W3" s="415"/>
    </row>
    <row r="4" spans="1:17" ht="18.75" customHeight="1">
      <c r="A4" s="113"/>
      <c r="B4" s="113"/>
      <c r="C4" s="113"/>
      <c r="D4" s="113"/>
      <c r="E4" s="113"/>
      <c r="F4" s="113"/>
      <c r="G4" s="113"/>
      <c r="H4" s="113"/>
      <c r="I4" s="113"/>
      <c r="J4" s="481" t="s">
        <v>160</v>
      </c>
      <c r="K4" s="481"/>
      <c r="L4" s="481"/>
      <c r="M4" s="481"/>
      <c r="N4" s="481"/>
      <c r="O4" s="481"/>
      <c r="P4" s="481"/>
      <c r="Q4" s="481"/>
    </row>
    <row r="5" ht="12.75" hidden="1"/>
    <row r="6" ht="12.75" hidden="1"/>
    <row r="8" spans="1:18" ht="18.75" customHeight="1">
      <c r="A8" s="481" t="s">
        <v>310</v>
      </c>
      <c r="B8" s="481"/>
      <c r="C8" s="481"/>
      <c r="D8" s="481"/>
      <c r="E8" s="481"/>
      <c r="F8" s="481"/>
      <c r="G8" s="481"/>
      <c r="H8" s="481"/>
      <c r="I8" s="481"/>
      <c r="J8" s="481"/>
      <c r="K8" s="481"/>
      <c r="L8" s="481"/>
      <c r="M8" s="481"/>
      <c r="N8" s="481"/>
      <c r="O8" s="481"/>
      <c r="P8" s="481"/>
      <c r="R8" s="416"/>
    </row>
    <row r="9" spans="1:18" ht="18.75" customHeight="1">
      <c r="A9" s="113"/>
      <c r="B9" s="113"/>
      <c r="C9" s="113"/>
      <c r="D9" s="113"/>
      <c r="E9" s="113"/>
      <c r="F9" s="113"/>
      <c r="G9" s="113"/>
      <c r="H9" s="113"/>
      <c r="I9" s="113"/>
      <c r="J9" s="113"/>
      <c r="K9" s="113"/>
      <c r="L9" s="113"/>
      <c r="M9" s="481" t="s">
        <v>170</v>
      </c>
      <c r="N9" s="481"/>
      <c r="O9" s="481"/>
      <c r="P9" s="113"/>
      <c r="R9" s="416"/>
    </row>
    <row r="10" spans="1:19" ht="18.75">
      <c r="A10" s="483" t="s">
        <v>288</v>
      </c>
      <c r="B10" s="479" t="s">
        <v>344</v>
      </c>
      <c r="C10" s="479" t="s">
        <v>200</v>
      </c>
      <c r="D10" s="480" t="s">
        <v>201</v>
      </c>
      <c r="E10" s="480" t="s">
        <v>202</v>
      </c>
      <c r="F10" s="480" t="s">
        <v>203</v>
      </c>
      <c r="G10" s="479" t="s">
        <v>239</v>
      </c>
      <c r="H10" s="63"/>
      <c r="I10" s="63"/>
      <c r="J10" s="482" t="s">
        <v>90</v>
      </c>
      <c r="K10" s="482"/>
      <c r="L10" s="482"/>
      <c r="M10" s="482"/>
      <c r="N10" s="482"/>
      <c r="O10" s="482"/>
      <c r="P10" s="479" t="s">
        <v>311</v>
      </c>
      <c r="S10" s="416"/>
    </row>
    <row r="11" spans="1:16" ht="71.25" customHeight="1">
      <c r="A11" s="483"/>
      <c r="B11" s="479"/>
      <c r="C11" s="479"/>
      <c r="D11" s="480"/>
      <c r="E11" s="480"/>
      <c r="F11" s="480"/>
      <c r="G11" s="479"/>
      <c r="H11" s="63"/>
      <c r="I11" s="63"/>
      <c r="J11" s="479" t="s">
        <v>91</v>
      </c>
      <c r="K11" s="479"/>
      <c r="L11" s="479" t="s">
        <v>92</v>
      </c>
      <c r="M11" s="479" t="s">
        <v>93</v>
      </c>
      <c r="N11" s="63"/>
      <c r="O11" s="479" t="s">
        <v>312</v>
      </c>
      <c r="P11" s="479"/>
    </row>
    <row r="12" spans="1:16" ht="102" customHeight="1">
      <c r="A12" s="48" t="s">
        <v>284</v>
      </c>
      <c r="B12" s="63" t="s">
        <v>199</v>
      </c>
      <c r="C12" s="479"/>
      <c r="D12" s="480"/>
      <c r="E12" s="480"/>
      <c r="F12" s="480"/>
      <c r="G12" s="479"/>
      <c r="H12" s="63"/>
      <c r="I12" s="63"/>
      <c r="J12" s="63" t="s">
        <v>94</v>
      </c>
      <c r="K12" s="63" t="s">
        <v>95</v>
      </c>
      <c r="L12" s="479"/>
      <c r="M12" s="479"/>
      <c r="N12" s="63"/>
      <c r="O12" s="479"/>
      <c r="P12" s="479"/>
    </row>
    <row r="13" spans="1:16" ht="31.5" hidden="1">
      <c r="A13" s="417" t="s">
        <v>96</v>
      </c>
      <c r="B13" s="418" t="s">
        <v>352</v>
      </c>
      <c r="C13" s="418" t="s">
        <v>189</v>
      </c>
      <c r="D13" s="419"/>
      <c r="E13" s="419"/>
      <c r="F13" s="419"/>
      <c r="G13" s="420"/>
      <c r="H13" s="421"/>
      <c r="I13" s="420"/>
      <c r="J13" s="420"/>
      <c r="K13" s="420"/>
      <c r="L13" s="419"/>
      <c r="M13" s="419"/>
      <c r="N13" s="66"/>
      <c r="O13" s="419"/>
      <c r="P13" s="419"/>
    </row>
    <row r="14" spans="1:16" ht="25.5" hidden="1">
      <c r="A14" s="67" t="s">
        <v>353</v>
      </c>
      <c r="B14" s="63" t="s">
        <v>354</v>
      </c>
      <c r="C14" s="63" t="s">
        <v>97</v>
      </c>
      <c r="D14" s="68"/>
      <c r="E14" s="68"/>
      <c r="F14" s="68"/>
      <c r="G14" s="69"/>
      <c r="H14" s="69"/>
      <c r="I14" s="69"/>
      <c r="J14" s="69"/>
      <c r="K14" s="69"/>
      <c r="L14" s="68"/>
      <c r="M14" s="68"/>
      <c r="N14" s="70"/>
      <c r="O14" s="68"/>
      <c r="P14" s="68"/>
    </row>
    <row r="15" spans="1:16" ht="31.5">
      <c r="A15" s="160" t="s">
        <v>219</v>
      </c>
      <c r="B15" s="50" t="s">
        <v>436</v>
      </c>
      <c r="C15" s="50" t="s">
        <v>189</v>
      </c>
      <c r="D15" s="50"/>
      <c r="E15" s="50"/>
      <c r="F15" s="50"/>
      <c r="G15" s="162">
        <f>SUM(J15+L15+M15+O15)</f>
        <v>1118.61154</v>
      </c>
      <c r="H15" s="190"/>
      <c r="I15" s="190">
        <f>SUM(I17+I37+I41+I50+I58+I62+I63)</f>
        <v>643.9115400000001</v>
      </c>
      <c r="J15" s="190">
        <f aca="true" t="shared" si="0" ref="J15:O15">SUM(J17+J37+J41+J58+J61+J64)+J66</f>
        <v>154.19419</v>
      </c>
      <c r="K15" s="177">
        <f t="shared" si="0"/>
        <v>19</v>
      </c>
      <c r="L15" s="190">
        <f t="shared" si="0"/>
        <v>541.71735</v>
      </c>
      <c r="M15" s="177">
        <f>SUM(M17+M37+M41+M58+M61+M64)+M66+M60</f>
        <v>325.5</v>
      </c>
      <c r="N15" s="177">
        <f t="shared" si="0"/>
        <v>240.81735</v>
      </c>
      <c r="O15" s="177">
        <f t="shared" si="0"/>
        <v>97.2</v>
      </c>
      <c r="P15" s="190">
        <f>SUM(P17+P37+P41+P58+P61+P64)</f>
        <v>293.03154</v>
      </c>
    </row>
    <row r="16" spans="1:16" ht="15.75">
      <c r="A16" s="67"/>
      <c r="B16" s="63"/>
      <c r="C16" s="2"/>
      <c r="D16" s="47"/>
      <c r="E16" s="47"/>
      <c r="F16" s="47"/>
      <c r="G16" s="191"/>
      <c r="H16" s="191"/>
      <c r="I16" s="191">
        <f>SUM(J16+L16+M16+P16)</f>
        <v>0</v>
      </c>
      <c r="J16" s="192"/>
      <c r="K16" s="77"/>
      <c r="L16" s="77"/>
      <c r="M16" s="77"/>
      <c r="N16" s="78">
        <f>SUM(J16:M16)-K16</f>
        <v>0</v>
      </c>
      <c r="O16" s="77"/>
      <c r="P16" s="191"/>
    </row>
    <row r="17" spans="1:16" ht="15.75">
      <c r="A17" s="86" t="s">
        <v>358</v>
      </c>
      <c r="B17" s="2" t="s">
        <v>212</v>
      </c>
      <c r="C17" s="2" t="s">
        <v>99</v>
      </c>
      <c r="D17" s="47"/>
      <c r="E17" s="47"/>
      <c r="F17" s="47"/>
      <c r="G17" s="191">
        <f>SUM(J17+L17+M17+O17)</f>
        <v>381.18919</v>
      </c>
      <c r="H17" s="191"/>
      <c r="I17" s="191">
        <f>SUM(J17+L17+M17)</f>
        <v>381.18919</v>
      </c>
      <c r="J17" s="191">
        <f>SUM(J19:J36)</f>
        <v>85.48919000000001</v>
      </c>
      <c r="K17" s="77"/>
      <c r="L17" s="191">
        <f>SUM(L19:L36)</f>
        <v>295.7</v>
      </c>
      <c r="M17" s="193"/>
      <c r="N17" s="193"/>
      <c r="O17" s="193"/>
      <c r="P17" s="191">
        <f>SUM(P19:P36)</f>
        <v>68.19418999999999</v>
      </c>
    </row>
    <row r="18" spans="1:16" ht="15.75">
      <c r="A18" s="67"/>
      <c r="B18" s="63"/>
      <c r="C18" s="2" t="s">
        <v>452</v>
      </c>
      <c r="D18" s="47"/>
      <c r="E18" s="47"/>
      <c r="F18" s="47"/>
      <c r="G18" s="77"/>
      <c r="H18" s="191"/>
      <c r="I18" s="191"/>
      <c r="J18" s="192"/>
      <c r="K18" s="77"/>
      <c r="L18" s="77"/>
      <c r="M18" s="77"/>
      <c r="N18" s="78">
        <f>SUM(J18:M18)-K18</f>
        <v>0</v>
      </c>
      <c r="O18" s="77"/>
      <c r="P18" s="191"/>
    </row>
    <row r="19" spans="1:16" ht="15.75">
      <c r="A19" s="67"/>
      <c r="B19" s="63"/>
      <c r="C19" s="62" t="s">
        <v>313</v>
      </c>
      <c r="D19" s="47"/>
      <c r="E19" s="47"/>
      <c r="F19" s="47"/>
      <c r="G19" s="191">
        <f aca="true" t="shared" si="1" ref="G19:G66">SUM(J19+L19+M19+O19)</f>
        <v>51.204</v>
      </c>
      <c r="H19" s="191"/>
      <c r="I19" s="191">
        <f>SUM(J19+L19+M19)</f>
        <v>51.204</v>
      </c>
      <c r="J19" s="192">
        <v>51.204</v>
      </c>
      <c r="K19" s="77"/>
      <c r="L19" s="191"/>
      <c r="M19" s="77"/>
      <c r="N19" s="78">
        <f>SUM(J19:M19)-K19</f>
        <v>51.204</v>
      </c>
      <c r="O19" s="77"/>
      <c r="P19" s="47">
        <v>51.204</v>
      </c>
    </row>
    <row r="20" spans="1:16" ht="15.75" hidden="1">
      <c r="A20" s="67"/>
      <c r="B20" s="63"/>
      <c r="C20" s="2"/>
      <c r="D20" s="47"/>
      <c r="E20" s="47"/>
      <c r="F20" s="47"/>
      <c r="G20" s="191">
        <f t="shared" si="1"/>
        <v>0</v>
      </c>
      <c r="H20" s="191"/>
      <c r="I20" s="191"/>
      <c r="J20" s="192"/>
      <c r="K20" s="77"/>
      <c r="L20" s="191"/>
      <c r="M20" s="77"/>
      <c r="N20" s="78"/>
      <c r="O20" s="77"/>
      <c r="P20" s="192"/>
    </row>
    <row r="21" spans="1:16" ht="15.75">
      <c r="A21" s="67"/>
      <c r="B21" s="63"/>
      <c r="C21" s="62" t="s">
        <v>314</v>
      </c>
      <c r="D21" s="47"/>
      <c r="E21" s="47"/>
      <c r="F21" s="47"/>
      <c r="G21" s="191">
        <f t="shared" si="1"/>
        <v>21.01119</v>
      </c>
      <c r="H21" s="191"/>
      <c r="I21" s="191"/>
      <c r="J21" s="191">
        <v>21.01119</v>
      </c>
      <c r="K21" s="77"/>
      <c r="L21" s="191"/>
      <c r="M21" s="77"/>
      <c r="N21" s="78"/>
      <c r="O21" s="77"/>
      <c r="P21" s="191">
        <v>16.99019</v>
      </c>
    </row>
    <row r="22" spans="1:16" ht="15.75" hidden="1">
      <c r="A22" s="67"/>
      <c r="B22" s="63"/>
      <c r="C22" s="2" t="s">
        <v>100</v>
      </c>
      <c r="D22" s="47"/>
      <c r="E22" s="47"/>
      <c r="F22" s="47"/>
      <c r="G22" s="191"/>
      <c r="H22" s="191"/>
      <c r="I22" s="191"/>
      <c r="J22" s="192"/>
      <c r="K22" s="77"/>
      <c r="L22" s="191"/>
      <c r="M22" s="77"/>
      <c r="N22" s="78">
        <f>SUM(J22:M22)-K22</f>
        <v>0</v>
      </c>
      <c r="O22" s="77"/>
      <c r="P22" s="47"/>
    </row>
    <row r="23" spans="1:16" ht="15.75" hidden="1">
      <c r="A23" s="67"/>
      <c r="B23" s="63"/>
      <c r="C23" s="2"/>
      <c r="D23" s="47"/>
      <c r="E23" s="47"/>
      <c r="F23" s="47"/>
      <c r="G23" s="191">
        <f t="shared" si="1"/>
        <v>0</v>
      </c>
      <c r="H23" s="191"/>
      <c r="I23" s="191">
        <f>SUM(J23+L23+M23)</f>
        <v>0</v>
      </c>
      <c r="J23" s="192"/>
      <c r="K23" s="77"/>
      <c r="L23" s="191"/>
      <c r="M23" s="77"/>
      <c r="N23" s="78">
        <f>SUM(J23:M23)-K23</f>
        <v>0</v>
      </c>
      <c r="O23" s="77"/>
      <c r="P23" s="47"/>
    </row>
    <row r="24" spans="1:16" ht="15.75" hidden="1">
      <c r="A24" s="67"/>
      <c r="B24" s="63"/>
      <c r="C24" s="2"/>
      <c r="D24" s="47"/>
      <c r="E24" s="47"/>
      <c r="F24" s="47"/>
      <c r="G24" s="191">
        <f t="shared" si="1"/>
        <v>0</v>
      </c>
      <c r="H24" s="191"/>
      <c r="I24" s="191">
        <f>SUM(J24+L24+M24)</f>
        <v>0</v>
      </c>
      <c r="J24" s="192"/>
      <c r="K24" s="77"/>
      <c r="L24" s="191"/>
      <c r="M24" s="77"/>
      <c r="N24" s="78">
        <f>SUM(J24:M24)-K24</f>
        <v>0</v>
      </c>
      <c r="O24" s="77"/>
      <c r="P24" s="47"/>
    </row>
    <row r="25" spans="1:16" ht="15.75" hidden="1">
      <c r="A25" s="67"/>
      <c r="B25" s="63"/>
      <c r="C25" s="2"/>
      <c r="D25" s="47"/>
      <c r="E25" s="47"/>
      <c r="F25" s="47"/>
      <c r="G25" s="191">
        <f t="shared" si="1"/>
        <v>0</v>
      </c>
      <c r="H25" s="191"/>
      <c r="I25" s="191">
        <f>SUM(J25+L25+M25)</f>
        <v>0</v>
      </c>
      <c r="J25" s="192"/>
      <c r="K25" s="77"/>
      <c r="L25" s="191"/>
      <c r="M25" s="77"/>
      <c r="N25" s="78">
        <f>SUM(J25:M25)-K25</f>
        <v>0</v>
      </c>
      <c r="O25" s="77"/>
      <c r="P25" s="47"/>
    </row>
    <row r="26" spans="1:16" ht="15.75" hidden="1">
      <c r="A26" s="67"/>
      <c r="B26" s="63"/>
      <c r="C26" s="2" t="s">
        <v>99</v>
      </c>
      <c r="D26" s="47"/>
      <c r="E26" s="47"/>
      <c r="F26" s="47"/>
      <c r="G26" s="191">
        <f t="shared" si="1"/>
        <v>0</v>
      </c>
      <c r="H26" s="192"/>
      <c r="I26" s="191"/>
      <c r="J26" s="192"/>
      <c r="K26" s="77"/>
      <c r="L26" s="191"/>
      <c r="M26" s="77"/>
      <c r="N26" s="78"/>
      <c r="O26" s="77"/>
      <c r="P26" s="47"/>
    </row>
    <row r="27" spans="1:16" ht="15.75" hidden="1">
      <c r="A27" s="67"/>
      <c r="B27" s="63"/>
      <c r="C27" s="2"/>
      <c r="D27" s="47"/>
      <c r="E27" s="47"/>
      <c r="F27" s="47"/>
      <c r="G27" s="191">
        <f t="shared" si="1"/>
        <v>0</v>
      </c>
      <c r="H27" s="191"/>
      <c r="I27" s="191"/>
      <c r="J27" s="192"/>
      <c r="K27" s="77"/>
      <c r="L27" s="191"/>
      <c r="M27" s="77"/>
      <c r="N27" s="78"/>
      <c r="O27" s="77"/>
      <c r="P27" s="77"/>
    </row>
    <row r="28" spans="1:16" ht="15.75" hidden="1">
      <c r="A28" s="67"/>
      <c r="B28" s="63"/>
      <c r="C28" s="2"/>
      <c r="D28" s="47"/>
      <c r="E28" s="47"/>
      <c r="F28" s="47"/>
      <c r="G28" s="191">
        <f t="shared" si="1"/>
        <v>0</v>
      </c>
      <c r="H28" s="191"/>
      <c r="I28" s="191"/>
      <c r="J28" s="192"/>
      <c r="K28" s="77"/>
      <c r="L28" s="191"/>
      <c r="M28" s="77"/>
      <c r="N28" s="78"/>
      <c r="O28" s="77"/>
      <c r="P28" s="77"/>
    </row>
    <row r="29" spans="1:16" ht="15.75">
      <c r="A29" s="67"/>
      <c r="B29" s="63"/>
      <c r="C29" s="62" t="s">
        <v>175</v>
      </c>
      <c r="D29" s="47"/>
      <c r="E29" s="47"/>
      <c r="F29" s="47"/>
      <c r="G29" s="191">
        <f t="shared" si="1"/>
        <v>300</v>
      </c>
      <c r="H29" s="192"/>
      <c r="I29" s="194"/>
      <c r="J29" s="195">
        <v>4.3</v>
      </c>
      <c r="K29" s="164"/>
      <c r="L29" s="195">
        <v>295.7</v>
      </c>
      <c r="M29" s="77"/>
      <c r="N29" s="78"/>
      <c r="O29" s="77"/>
      <c r="P29" s="77"/>
    </row>
    <row r="30" spans="1:16" ht="15.75" hidden="1">
      <c r="A30" s="67"/>
      <c r="B30" s="63"/>
      <c r="C30" s="62"/>
      <c r="D30" s="47"/>
      <c r="E30" s="47"/>
      <c r="F30" s="47"/>
      <c r="G30" s="47"/>
      <c r="H30" s="47"/>
      <c r="I30" s="47"/>
      <c r="J30" s="77"/>
      <c r="K30" s="164"/>
      <c r="L30" s="195"/>
      <c r="M30" s="77"/>
      <c r="N30" s="78"/>
      <c r="O30" s="77"/>
      <c r="P30" s="77"/>
    </row>
    <row r="31" spans="1:16" ht="15.75">
      <c r="A31" s="67"/>
      <c r="B31" s="63"/>
      <c r="C31" s="62" t="s">
        <v>136</v>
      </c>
      <c r="D31" s="47"/>
      <c r="E31" s="47"/>
      <c r="F31" s="47"/>
      <c r="G31" s="191">
        <f t="shared" si="1"/>
        <v>8.974</v>
      </c>
      <c r="H31" s="192"/>
      <c r="I31" s="191"/>
      <c r="J31" s="192">
        <v>8.974</v>
      </c>
      <c r="K31" s="77"/>
      <c r="L31" s="191"/>
      <c r="M31" s="77"/>
      <c r="N31" s="78"/>
      <c r="O31" s="77"/>
      <c r="P31" s="77"/>
    </row>
    <row r="32" spans="1:16" ht="15.75" hidden="1">
      <c r="A32" s="67"/>
      <c r="B32" s="63">
        <v>2110</v>
      </c>
      <c r="C32" s="2" t="s">
        <v>136</v>
      </c>
      <c r="D32" s="47"/>
      <c r="E32" s="47"/>
      <c r="F32" s="47"/>
      <c r="G32" s="47"/>
      <c r="H32" s="47"/>
      <c r="I32" s="163"/>
      <c r="J32" s="164"/>
      <c r="K32" s="77"/>
      <c r="L32" s="191"/>
      <c r="M32" s="77"/>
      <c r="N32" s="78"/>
      <c r="O32" s="77"/>
      <c r="P32" s="77"/>
    </row>
    <row r="33" spans="1:16" ht="15.75" hidden="1">
      <c r="A33" s="67"/>
      <c r="B33" s="63">
        <v>2110</v>
      </c>
      <c r="C33" s="2" t="s">
        <v>99</v>
      </c>
      <c r="D33" s="47"/>
      <c r="E33" s="47"/>
      <c r="F33" s="47"/>
      <c r="G33" s="191"/>
      <c r="H33" s="192"/>
      <c r="I33" s="191"/>
      <c r="J33" s="192"/>
      <c r="K33" s="77"/>
      <c r="L33" s="191"/>
      <c r="M33" s="77"/>
      <c r="N33" s="78"/>
      <c r="O33" s="77"/>
      <c r="P33" s="77"/>
    </row>
    <row r="34" spans="1:16" ht="15.75" hidden="1">
      <c r="A34" s="67"/>
      <c r="B34" s="63">
        <v>2133</v>
      </c>
      <c r="C34" s="2"/>
      <c r="D34" s="47"/>
      <c r="E34" s="47"/>
      <c r="F34" s="47"/>
      <c r="G34" s="191"/>
      <c r="H34" s="192"/>
      <c r="I34" s="192"/>
      <c r="J34" s="191"/>
      <c r="K34" s="77"/>
      <c r="L34" s="191"/>
      <c r="M34" s="77"/>
      <c r="N34" s="78"/>
      <c r="O34" s="77"/>
      <c r="P34" s="77"/>
    </row>
    <row r="35" spans="1:16" ht="15.75" hidden="1">
      <c r="A35" s="67"/>
      <c r="B35" s="63"/>
      <c r="C35" s="189"/>
      <c r="D35" s="47"/>
      <c r="E35" s="47"/>
      <c r="F35" s="47"/>
      <c r="G35" s="191"/>
      <c r="H35" s="192"/>
      <c r="I35" s="194"/>
      <c r="J35" s="195"/>
      <c r="K35" s="77"/>
      <c r="L35" s="191"/>
      <c r="M35" s="77"/>
      <c r="N35" s="78"/>
      <c r="O35" s="77"/>
      <c r="P35" s="77"/>
    </row>
    <row r="36" spans="1:16" ht="15.75" hidden="1">
      <c r="A36" s="67"/>
      <c r="B36" s="63">
        <v>2110</v>
      </c>
      <c r="C36" s="2" t="s">
        <v>99</v>
      </c>
      <c r="D36" s="47"/>
      <c r="E36" s="47"/>
      <c r="F36" s="47"/>
      <c r="G36" s="191"/>
      <c r="H36" s="192"/>
      <c r="I36" s="191"/>
      <c r="J36" s="192"/>
      <c r="K36" s="77"/>
      <c r="L36" s="191"/>
      <c r="M36" s="77"/>
      <c r="N36" s="78"/>
      <c r="O36" s="77"/>
      <c r="P36" s="77"/>
    </row>
    <row r="37" spans="1:16" ht="15.75">
      <c r="A37" s="86" t="s">
        <v>289</v>
      </c>
      <c r="B37" s="2" t="s">
        <v>290</v>
      </c>
      <c r="C37" s="2" t="s">
        <v>99</v>
      </c>
      <c r="D37" s="47"/>
      <c r="E37" s="47"/>
      <c r="F37" s="47"/>
      <c r="G37" s="77">
        <f t="shared" si="1"/>
        <v>132</v>
      </c>
      <c r="H37" s="77"/>
      <c r="I37" s="77">
        <f>SUM(J37+L37+M37)</f>
        <v>132</v>
      </c>
      <c r="J37" s="77">
        <f>SUM(J39+J40)</f>
        <v>19</v>
      </c>
      <c r="K37" s="77">
        <f>SUM(K39+K40)</f>
        <v>19</v>
      </c>
      <c r="L37" s="77">
        <f>SUM(L39+L40)</f>
        <v>93</v>
      </c>
      <c r="M37" s="77">
        <f>SUM(M39+M40)</f>
        <v>20</v>
      </c>
      <c r="N37" s="78">
        <f>SUM(J37:M37)-K37</f>
        <v>132</v>
      </c>
      <c r="O37" s="77"/>
      <c r="P37" s="77">
        <v>129</v>
      </c>
    </row>
    <row r="38" spans="1:16" ht="15.75">
      <c r="A38" s="67"/>
      <c r="B38" s="63"/>
      <c r="C38" s="2" t="s">
        <v>452</v>
      </c>
      <c r="D38" s="47"/>
      <c r="E38" s="47"/>
      <c r="F38" s="47"/>
      <c r="G38" s="77"/>
      <c r="H38" s="77"/>
      <c r="I38" s="77">
        <f>SUM(J38+L38+M38)</f>
        <v>0</v>
      </c>
      <c r="J38" s="47"/>
      <c r="K38" s="77"/>
      <c r="L38" s="77"/>
      <c r="M38" s="77"/>
      <c r="N38" s="78">
        <f>SUM(J38:M38)-K38</f>
        <v>0</v>
      </c>
      <c r="O38" s="77"/>
      <c r="P38" s="77"/>
    </row>
    <row r="39" spans="1:16" ht="126">
      <c r="A39" s="67"/>
      <c r="B39" s="63"/>
      <c r="C39" s="62" t="s">
        <v>315</v>
      </c>
      <c r="D39" s="47"/>
      <c r="E39" s="47"/>
      <c r="F39" s="47"/>
      <c r="G39" s="77">
        <f t="shared" si="1"/>
        <v>129</v>
      </c>
      <c r="H39" s="77"/>
      <c r="I39" s="77">
        <f>SUM(J39+L39+M39)</f>
        <v>129</v>
      </c>
      <c r="J39" s="47">
        <v>19</v>
      </c>
      <c r="K39" s="77">
        <v>19</v>
      </c>
      <c r="L39" s="77">
        <v>90</v>
      </c>
      <c r="M39" s="77">
        <v>20</v>
      </c>
      <c r="N39" s="78">
        <f>SUM(J39:M39)-K39</f>
        <v>129</v>
      </c>
      <c r="O39" s="77"/>
      <c r="P39" s="77">
        <v>129</v>
      </c>
    </row>
    <row r="40" spans="1:16" ht="15.75">
      <c r="A40" s="67"/>
      <c r="B40" s="63"/>
      <c r="C40" s="62" t="s">
        <v>136</v>
      </c>
      <c r="D40" s="47"/>
      <c r="E40" s="47"/>
      <c r="F40" s="47"/>
      <c r="G40" s="77">
        <f t="shared" si="1"/>
        <v>3</v>
      </c>
      <c r="H40" s="77"/>
      <c r="I40" s="77"/>
      <c r="J40" s="47"/>
      <c r="K40" s="77"/>
      <c r="L40" s="77">
        <v>3</v>
      </c>
      <c r="M40" s="77"/>
      <c r="N40" s="78"/>
      <c r="O40" s="77"/>
      <c r="P40" s="77"/>
    </row>
    <row r="41" spans="1:16" ht="31.5">
      <c r="A41" s="86" t="s">
        <v>291</v>
      </c>
      <c r="B41" s="2" t="s">
        <v>292</v>
      </c>
      <c r="C41" s="2" t="s">
        <v>99</v>
      </c>
      <c r="D41" s="47"/>
      <c r="E41" s="47"/>
      <c r="F41" s="47"/>
      <c r="G41" s="77">
        <f>SUM(J41+L41+M41+O41)</f>
        <v>37.905</v>
      </c>
      <c r="H41" s="47"/>
      <c r="I41" s="77">
        <f>SUM(J41+L41+M41)</f>
        <v>37.905</v>
      </c>
      <c r="J41" s="47">
        <f>SUM(J43+J55)+J53+J54+J57</f>
        <v>27.705</v>
      </c>
      <c r="K41" s="47"/>
      <c r="L41" s="47">
        <f>SUM(L43+L55)+L53+L54+L57</f>
        <v>10.2</v>
      </c>
      <c r="M41" s="47"/>
      <c r="N41" s="47"/>
      <c r="O41" s="47"/>
      <c r="P41" s="47">
        <f>SUM(P43+P55)</f>
        <v>3.02</v>
      </c>
    </row>
    <row r="42" spans="1:16" ht="15.75">
      <c r="A42" s="67"/>
      <c r="B42" s="63"/>
      <c r="C42" s="2" t="s">
        <v>452</v>
      </c>
      <c r="D42" s="47"/>
      <c r="E42" s="47"/>
      <c r="F42" s="47"/>
      <c r="G42" s="77"/>
      <c r="H42" s="47"/>
      <c r="I42" s="77"/>
      <c r="J42" s="47"/>
      <c r="K42" s="47"/>
      <c r="L42" s="47"/>
      <c r="M42" s="47"/>
      <c r="N42" s="197"/>
      <c r="O42" s="47"/>
      <c r="P42" s="47"/>
    </row>
    <row r="43" spans="1:16" ht="15.75">
      <c r="A43" s="67"/>
      <c r="B43" s="63"/>
      <c r="C43" s="62" t="s">
        <v>136</v>
      </c>
      <c r="D43" s="2"/>
      <c r="E43" s="2"/>
      <c r="F43" s="2"/>
      <c r="G43" s="77">
        <f t="shared" si="1"/>
        <v>10.2</v>
      </c>
      <c r="H43" s="47"/>
      <c r="I43" s="77">
        <f aca="true" t="shared" si="2" ref="I43:I49">SUM(J43+L43+M43)</f>
        <v>10.2</v>
      </c>
      <c r="J43" s="47"/>
      <c r="K43" s="77"/>
      <c r="L43" s="77">
        <v>10.2</v>
      </c>
      <c r="M43" s="77"/>
      <c r="N43" s="78">
        <f aca="true" t="shared" si="3" ref="N43:N49">SUM(J43:M43)-K43</f>
        <v>10.2</v>
      </c>
      <c r="O43" s="77"/>
      <c r="P43" s="77">
        <v>3.02</v>
      </c>
    </row>
    <row r="44" spans="1:16" ht="15.75" hidden="1">
      <c r="A44" s="67"/>
      <c r="B44" s="63"/>
      <c r="C44" s="2"/>
      <c r="D44" s="2"/>
      <c r="E44" s="2"/>
      <c r="F44" s="2"/>
      <c r="G44" s="77">
        <f t="shared" si="1"/>
        <v>0</v>
      </c>
      <c r="H44" s="47"/>
      <c r="I44" s="77">
        <f t="shared" si="2"/>
        <v>0</v>
      </c>
      <c r="J44" s="47"/>
      <c r="K44" s="77"/>
      <c r="L44" s="77"/>
      <c r="M44" s="77"/>
      <c r="N44" s="78">
        <f t="shared" si="3"/>
        <v>0</v>
      </c>
      <c r="O44" s="77"/>
      <c r="P44" s="77"/>
    </row>
    <row r="45" spans="1:16" ht="15.75" hidden="1">
      <c r="A45" s="67"/>
      <c r="B45" s="63"/>
      <c r="C45" s="2"/>
      <c r="D45" s="2"/>
      <c r="E45" s="2"/>
      <c r="F45" s="2"/>
      <c r="G45" s="77">
        <f t="shared" si="1"/>
        <v>0</v>
      </c>
      <c r="H45" s="47"/>
      <c r="I45" s="77">
        <f t="shared" si="2"/>
        <v>0</v>
      </c>
      <c r="J45" s="47"/>
      <c r="K45" s="77"/>
      <c r="L45" s="77"/>
      <c r="M45" s="77"/>
      <c r="N45" s="78">
        <f t="shared" si="3"/>
        <v>0</v>
      </c>
      <c r="O45" s="77"/>
      <c r="P45" s="77"/>
    </row>
    <row r="46" spans="1:16" ht="15.75" hidden="1">
      <c r="A46" s="67"/>
      <c r="B46" s="63"/>
      <c r="C46" s="2"/>
      <c r="D46" s="2"/>
      <c r="E46" s="2"/>
      <c r="F46" s="2"/>
      <c r="G46" s="77">
        <f t="shared" si="1"/>
        <v>0</v>
      </c>
      <c r="H46" s="47"/>
      <c r="I46" s="77">
        <f t="shared" si="2"/>
        <v>0</v>
      </c>
      <c r="J46" s="47"/>
      <c r="K46" s="77"/>
      <c r="L46" s="77"/>
      <c r="M46" s="77"/>
      <c r="N46" s="78">
        <f t="shared" si="3"/>
        <v>0</v>
      </c>
      <c r="O46" s="77"/>
      <c r="P46" s="77"/>
    </row>
    <row r="47" spans="1:16" ht="15.75" hidden="1">
      <c r="A47" s="67"/>
      <c r="B47" s="63"/>
      <c r="C47" s="2"/>
      <c r="D47" s="2"/>
      <c r="E47" s="2"/>
      <c r="F47" s="2"/>
      <c r="G47" s="77">
        <f t="shared" si="1"/>
        <v>0</v>
      </c>
      <c r="H47" s="47"/>
      <c r="I47" s="77">
        <f t="shared" si="2"/>
        <v>0</v>
      </c>
      <c r="J47" s="47"/>
      <c r="K47" s="77"/>
      <c r="L47" s="77"/>
      <c r="M47" s="77"/>
      <c r="N47" s="78">
        <f t="shared" si="3"/>
        <v>0</v>
      </c>
      <c r="O47" s="77"/>
      <c r="P47" s="77"/>
    </row>
    <row r="48" spans="1:16" ht="15.75" hidden="1">
      <c r="A48" s="67"/>
      <c r="B48" s="63"/>
      <c r="C48" s="2"/>
      <c r="D48" s="2"/>
      <c r="E48" s="2"/>
      <c r="F48" s="2"/>
      <c r="G48" s="77">
        <f t="shared" si="1"/>
        <v>0</v>
      </c>
      <c r="H48" s="47"/>
      <c r="I48" s="77">
        <f t="shared" si="2"/>
        <v>0</v>
      </c>
      <c r="J48" s="47"/>
      <c r="K48" s="77"/>
      <c r="L48" s="77"/>
      <c r="M48" s="77"/>
      <c r="N48" s="78">
        <f t="shared" si="3"/>
        <v>0</v>
      </c>
      <c r="O48" s="77"/>
      <c r="P48" s="77"/>
    </row>
    <row r="49" spans="1:16" ht="15.75" hidden="1">
      <c r="A49" s="63"/>
      <c r="B49" s="63"/>
      <c r="C49" s="2"/>
      <c r="D49" s="2"/>
      <c r="E49" s="2"/>
      <c r="F49" s="2"/>
      <c r="G49" s="77">
        <f t="shared" si="1"/>
        <v>0</v>
      </c>
      <c r="H49" s="47"/>
      <c r="I49" s="77">
        <f t="shared" si="2"/>
        <v>0</v>
      </c>
      <c r="J49" s="47"/>
      <c r="K49" s="77"/>
      <c r="L49" s="77"/>
      <c r="M49" s="77"/>
      <c r="N49" s="78">
        <f t="shared" si="3"/>
        <v>0</v>
      </c>
      <c r="O49" s="77"/>
      <c r="P49" s="77"/>
    </row>
    <row r="50" spans="1:16" ht="15.75" hidden="1">
      <c r="A50" s="63"/>
      <c r="B50" s="63"/>
      <c r="C50" s="2"/>
      <c r="D50" s="2"/>
      <c r="E50" s="2"/>
      <c r="F50" s="2"/>
      <c r="G50" s="77">
        <f t="shared" si="1"/>
        <v>0</v>
      </c>
      <c r="H50" s="47"/>
      <c r="I50" s="77"/>
      <c r="J50" s="47"/>
      <c r="K50" s="77"/>
      <c r="L50" s="77"/>
      <c r="M50" s="77"/>
      <c r="N50" s="78"/>
      <c r="O50" s="77"/>
      <c r="P50" s="77"/>
    </row>
    <row r="51" spans="1:16" ht="15.75" hidden="1">
      <c r="A51" s="63"/>
      <c r="B51" s="63"/>
      <c r="C51" s="2"/>
      <c r="D51" s="2"/>
      <c r="E51" s="2"/>
      <c r="F51" s="2"/>
      <c r="G51" s="77">
        <f t="shared" si="1"/>
        <v>0</v>
      </c>
      <c r="H51" s="47"/>
      <c r="I51" s="77">
        <f>SUM(J51+L51+M51)</f>
        <v>0</v>
      </c>
      <c r="J51" s="47"/>
      <c r="K51" s="77"/>
      <c r="L51" s="77"/>
      <c r="M51" s="77"/>
      <c r="N51" s="78">
        <f>SUM(J51:M51)-K51</f>
        <v>0</v>
      </c>
      <c r="O51" s="77"/>
      <c r="P51" s="77"/>
    </row>
    <row r="52" spans="1:16" ht="15.75" hidden="1">
      <c r="A52" s="71"/>
      <c r="B52" s="72"/>
      <c r="C52" s="86"/>
      <c r="D52" s="2"/>
      <c r="E52" s="2"/>
      <c r="F52" s="2"/>
      <c r="G52" s="77">
        <f t="shared" si="1"/>
        <v>0</v>
      </c>
      <c r="H52" s="77"/>
      <c r="I52" s="77">
        <f>SUM(J52+L52+M52)</f>
        <v>0</v>
      </c>
      <c r="J52" s="77"/>
      <c r="K52" s="77"/>
      <c r="L52" s="77"/>
      <c r="M52" s="77"/>
      <c r="N52" s="78">
        <f>SUM(J52:M52)-K52</f>
        <v>0</v>
      </c>
      <c r="O52" s="77"/>
      <c r="P52" s="77"/>
    </row>
    <row r="53" spans="1:16" ht="15.75" hidden="1">
      <c r="A53" s="71"/>
      <c r="B53" s="72"/>
      <c r="C53" s="189"/>
      <c r="D53" s="47"/>
      <c r="E53" s="47"/>
      <c r="F53" s="47"/>
      <c r="G53" s="77">
        <f t="shared" si="1"/>
        <v>0</v>
      </c>
      <c r="H53" s="47"/>
      <c r="I53" s="47"/>
      <c r="J53" s="77"/>
      <c r="K53" s="77"/>
      <c r="L53" s="77"/>
      <c r="M53" s="77"/>
      <c r="N53" s="78"/>
      <c r="O53" s="77"/>
      <c r="P53" s="77"/>
    </row>
    <row r="54" spans="1:16" ht="15.75" hidden="1">
      <c r="A54" s="71"/>
      <c r="B54" s="72"/>
      <c r="C54" s="189" t="s">
        <v>316</v>
      </c>
      <c r="D54" s="47"/>
      <c r="E54" s="47"/>
      <c r="F54" s="47"/>
      <c r="G54" s="77">
        <f t="shared" si="1"/>
        <v>0</v>
      </c>
      <c r="H54" s="47"/>
      <c r="I54" s="47"/>
      <c r="J54" s="77"/>
      <c r="K54" s="77"/>
      <c r="L54" s="77"/>
      <c r="M54" s="77"/>
      <c r="N54" s="78"/>
      <c r="O54" s="77"/>
      <c r="P54" s="77"/>
    </row>
    <row r="55" spans="1:16" ht="31.5">
      <c r="A55" s="71"/>
      <c r="B55" s="72"/>
      <c r="C55" s="2" t="s">
        <v>317</v>
      </c>
      <c r="D55" s="47"/>
      <c r="E55" s="47"/>
      <c r="F55" s="47"/>
      <c r="G55" s="77">
        <f t="shared" si="1"/>
        <v>27.705</v>
      </c>
      <c r="H55" s="77"/>
      <c r="I55" s="77"/>
      <c r="J55" s="47">
        <v>27.705</v>
      </c>
      <c r="K55" s="77"/>
      <c r="L55" s="77"/>
      <c r="M55" s="77"/>
      <c r="N55" s="78"/>
      <c r="O55" s="77"/>
      <c r="P55" s="47"/>
    </row>
    <row r="56" spans="1:16" ht="15.75" hidden="1">
      <c r="A56" s="71"/>
      <c r="B56" s="72"/>
      <c r="C56" s="2"/>
      <c r="D56" s="47"/>
      <c r="E56" s="47"/>
      <c r="F56" s="47"/>
      <c r="G56" s="77">
        <f t="shared" si="1"/>
        <v>0</v>
      </c>
      <c r="H56" s="77"/>
      <c r="I56" s="77"/>
      <c r="J56" s="47"/>
      <c r="K56" s="77"/>
      <c r="L56" s="77"/>
      <c r="M56" s="77"/>
      <c r="N56" s="78"/>
      <c r="O56" s="77"/>
      <c r="P56" s="77"/>
    </row>
    <row r="57" spans="1:16" ht="15.75" hidden="1">
      <c r="A57" s="71"/>
      <c r="B57" s="72"/>
      <c r="C57" s="62"/>
      <c r="D57" s="47"/>
      <c r="E57" s="47"/>
      <c r="F57" s="47"/>
      <c r="G57" s="77"/>
      <c r="H57" s="47"/>
      <c r="I57" s="47"/>
      <c r="J57" s="77"/>
      <c r="K57" s="77"/>
      <c r="L57" s="77"/>
      <c r="M57" s="77"/>
      <c r="N57" s="78"/>
      <c r="O57" s="77"/>
      <c r="P57" s="77"/>
    </row>
    <row r="58" spans="1:16" ht="78.75">
      <c r="A58" s="2">
        <v>150101</v>
      </c>
      <c r="B58" s="2" t="s">
        <v>336</v>
      </c>
      <c r="C58" s="62" t="s">
        <v>474</v>
      </c>
      <c r="D58" s="2"/>
      <c r="E58" s="2"/>
      <c r="F58" s="2"/>
      <c r="G58" s="191">
        <f t="shared" si="1"/>
        <v>92.81735</v>
      </c>
      <c r="H58" s="192"/>
      <c r="I58" s="191">
        <f>SUM(J58+L58+M58)</f>
        <v>92.81735</v>
      </c>
      <c r="J58" s="192"/>
      <c r="K58" s="77"/>
      <c r="L58" s="192">
        <v>92.81735</v>
      </c>
      <c r="M58" s="77"/>
      <c r="N58" s="78">
        <f>SUM(J58:M58)-K58</f>
        <v>92.81735</v>
      </c>
      <c r="O58" s="77"/>
      <c r="P58" s="192">
        <v>92.81735</v>
      </c>
    </row>
    <row r="59" spans="1:16" ht="15.75" hidden="1">
      <c r="A59" s="63"/>
      <c r="B59" s="63"/>
      <c r="C59" s="2"/>
      <c r="D59" s="2"/>
      <c r="E59" s="2"/>
      <c r="F59" s="2"/>
      <c r="G59" s="77">
        <f t="shared" si="1"/>
        <v>0</v>
      </c>
      <c r="H59" s="192"/>
      <c r="I59" s="191"/>
      <c r="J59" s="192"/>
      <c r="K59" s="77"/>
      <c r="L59" s="192"/>
      <c r="M59" s="77"/>
      <c r="N59" s="78"/>
      <c r="O59" s="77"/>
      <c r="P59" s="192"/>
    </row>
    <row r="60" spans="1:16" ht="47.25">
      <c r="A60" s="2">
        <v>150101</v>
      </c>
      <c r="B60" s="2" t="s">
        <v>336</v>
      </c>
      <c r="C60" s="189" t="s">
        <v>222</v>
      </c>
      <c r="D60" s="2"/>
      <c r="E60" s="2"/>
      <c r="F60" s="2"/>
      <c r="G60" s="191">
        <f t="shared" si="1"/>
        <v>305.5</v>
      </c>
      <c r="H60" s="192"/>
      <c r="I60" s="191"/>
      <c r="J60" s="192"/>
      <c r="K60" s="77"/>
      <c r="L60" s="192"/>
      <c r="M60" s="77">
        <v>305.5</v>
      </c>
      <c r="N60" s="78"/>
      <c r="O60" s="77"/>
      <c r="P60" s="192"/>
    </row>
    <row r="61" spans="1:16" ht="43.5" customHeight="1">
      <c r="A61" s="2">
        <v>120201</v>
      </c>
      <c r="B61" s="2" t="s">
        <v>101</v>
      </c>
      <c r="C61" s="2" t="s">
        <v>318</v>
      </c>
      <c r="D61" s="2"/>
      <c r="E61" s="2"/>
      <c r="F61" s="2"/>
      <c r="G61" s="77">
        <f t="shared" si="1"/>
        <v>16</v>
      </c>
      <c r="H61" s="47"/>
      <c r="I61" s="77">
        <f>SUM(J61+L61+M61)</f>
        <v>16</v>
      </c>
      <c r="J61" s="47">
        <v>16</v>
      </c>
      <c r="K61" s="77"/>
      <c r="L61" s="77"/>
      <c r="M61" s="77"/>
      <c r="N61" s="78">
        <f>SUM(J61:M61)-K61</f>
        <v>16</v>
      </c>
      <c r="O61" s="77"/>
      <c r="P61" s="47"/>
    </row>
    <row r="62" spans="1:16" ht="15.75" hidden="1">
      <c r="A62" s="423"/>
      <c r="B62" s="216"/>
      <c r="C62" s="86"/>
      <c r="D62" s="2"/>
      <c r="E62" s="2"/>
      <c r="F62" s="2"/>
      <c r="G62" s="77">
        <f t="shared" si="1"/>
        <v>0</v>
      </c>
      <c r="H62" s="77"/>
      <c r="I62" s="77"/>
      <c r="J62" s="77"/>
      <c r="K62" s="77"/>
      <c r="L62" s="77"/>
      <c r="M62" s="77"/>
      <c r="N62" s="78"/>
      <c r="O62" s="77"/>
      <c r="P62" s="77"/>
    </row>
    <row r="63" spans="1:16" ht="15.75" hidden="1">
      <c r="A63" s="2"/>
      <c r="B63" s="2"/>
      <c r="C63" s="2"/>
      <c r="D63" s="2"/>
      <c r="E63" s="2"/>
      <c r="F63" s="2"/>
      <c r="G63" s="77">
        <f t="shared" si="1"/>
        <v>0</v>
      </c>
      <c r="H63" s="47"/>
      <c r="I63" s="77"/>
      <c r="J63" s="47"/>
      <c r="K63" s="77"/>
      <c r="L63" s="77"/>
      <c r="M63" s="77"/>
      <c r="N63" s="78"/>
      <c r="O63" s="77"/>
      <c r="P63" s="77"/>
    </row>
    <row r="64" spans="1:16" ht="90.75" customHeight="1">
      <c r="A64" s="86" t="s">
        <v>477</v>
      </c>
      <c r="B64" s="340" t="s">
        <v>68</v>
      </c>
      <c r="C64" s="2" t="s">
        <v>318</v>
      </c>
      <c r="D64" s="2"/>
      <c r="E64" s="2"/>
      <c r="F64" s="2"/>
      <c r="G64" s="77">
        <f t="shared" si="1"/>
        <v>56</v>
      </c>
      <c r="H64" s="47"/>
      <c r="I64" s="77"/>
      <c r="J64" s="47">
        <v>6</v>
      </c>
      <c r="K64" s="77"/>
      <c r="L64" s="77">
        <v>50</v>
      </c>
      <c r="M64" s="77"/>
      <c r="N64" s="78"/>
      <c r="O64" s="77"/>
      <c r="P64" s="47"/>
    </row>
    <row r="65" spans="1:16" ht="15.75" hidden="1">
      <c r="A65" s="86" t="s">
        <v>477</v>
      </c>
      <c r="B65" s="424"/>
      <c r="C65" s="2" t="s">
        <v>97</v>
      </c>
      <c r="D65" s="2"/>
      <c r="E65" s="2"/>
      <c r="F65" s="2"/>
      <c r="G65" s="77">
        <f t="shared" si="1"/>
        <v>0</v>
      </c>
      <c r="H65" s="47"/>
      <c r="I65" s="47"/>
      <c r="J65" s="77"/>
      <c r="K65" s="77"/>
      <c r="L65" s="110"/>
      <c r="M65" s="77"/>
      <c r="N65" s="78"/>
      <c r="O65" s="77"/>
      <c r="P65" s="47"/>
    </row>
    <row r="66" spans="1:16" ht="44.25" customHeight="1">
      <c r="A66" s="167">
        <v>91101</v>
      </c>
      <c r="B66" s="149" t="s">
        <v>214</v>
      </c>
      <c r="C66" s="2" t="s">
        <v>99</v>
      </c>
      <c r="D66" s="2"/>
      <c r="E66" s="2"/>
      <c r="F66" s="2"/>
      <c r="G66" s="77">
        <f t="shared" si="1"/>
        <v>97.2</v>
      </c>
      <c r="H66" s="47"/>
      <c r="I66" s="47"/>
      <c r="J66" s="77"/>
      <c r="K66" s="77"/>
      <c r="L66" s="77"/>
      <c r="M66" s="77"/>
      <c r="N66" s="78"/>
      <c r="O66" s="77">
        <v>97.2</v>
      </c>
      <c r="P66" s="47"/>
    </row>
    <row r="67" spans="1:16" ht="31.5">
      <c r="A67" s="160" t="s">
        <v>218</v>
      </c>
      <c r="B67" s="50" t="s">
        <v>176</v>
      </c>
      <c r="C67" s="50" t="s">
        <v>189</v>
      </c>
      <c r="D67" s="50"/>
      <c r="E67" s="50"/>
      <c r="F67" s="50"/>
      <c r="G67" s="162">
        <f>SUM(G82+G108+G113+G114+G120)</f>
        <v>595.16308</v>
      </c>
      <c r="H67" s="65"/>
      <c r="I67" s="162">
        <f aca="true" t="shared" si="4" ref="I67:N67">SUM(I82+I108+I113+I114+I120)</f>
        <v>545.03016</v>
      </c>
      <c r="J67" s="162">
        <f>SUM(J82+J108+J113+J114+J120)</f>
        <v>348.08008</v>
      </c>
      <c r="K67" s="65">
        <f t="shared" si="4"/>
        <v>225.3</v>
      </c>
      <c r="L67" s="65">
        <f t="shared" si="4"/>
        <v>187.083</v>
      </c>
      <c r="M67" s="65">
        <f t="shared" si="4"/>
        <v>60</v>
      </c>
      <c r="N67" s="199">
        <f t="shared" si="4"/>
        <v>423.58299999999997</v>
      </c>
      <c r="O67" s="65">
        <v>0</v>
      </c>
      <c r="P67" s="162">
        <f>SUM(P82+P120)</f>
        <v>191.31508000000002</v>
      </c>
    </row>
    <row r="68" spans="1:16" ht="15.75" hidden="1">
      <c r="A68" s="2">
        <v>150122</v>
      </c>
      <c r="B68" s="2" t="s">
        <v>177</v>
      </c>
      <c r="C68" s="2"/>
      <c r="D68" s="2"/>
      <c r="E68" s="2"/>
      <c r="F68" s="85"/>
      <c r="G68" s="164"/>
      <c r="H68" s="164"/>
      <c r="I68" s="77">
        <f aca="true" t="shared" si="5" ref="I68:I81">SUM(J68+L68+M68+P68)</f>
        <v>0</v>
      </c>
      <c r="J68" s="47"/>
      <c r="K68" s="77"/>
      <c r="L68" s="77"/>
      <c r="M68" s="77"/>
      <c r="N68" s="78">
        <f aca="true" t="shared" si="6" ref="N68:N81">SUM(J68:M68)-K68</f>
        <v>0</v>
      </c>
      <c r="O68" s="77"/>
      <c r="P68" s="206"/>
    </row>
    <row r="69" spans="1:16" ht="15.75" hidden="1">
      <c r="A69" s="2"/>
      <c r="B69" s="2"/>
      <c r="C69" s="2"/>
      <c r="D69" s="47"/>
      <c r="E69" s="47"/>
      <c r="F69" s="47"/>
      <c r="G69" s="77"/>
      <c r="H69" s="77"/>
      <c r="I69" s="77">
        <f t="shared" si="5"/>
        <v>0</v>
      </c>
      <c r="J69" s="77"/>
      <c r="K69" s="77"/>
      <c r="L69" s="77"/>
      <c r="M69" s="77"/>
      <c r="N69" s="78">
        <f t="shared" si="6"/>
        <v>0</v>
      </c>
      <c r="O69" s="77"/>
      <c r="P69" s="206"/>
    </row>
    <row r="70" spans="1:16" ht="15.75" hidden="1">
      <c r="A70" s="2"/>
      <c r="B70" s="2"/>
      <c r="C70" s="2"/>
      <c r="D70" s="47"/>
      <c r="E70" s="47"/>
      <c r="F70" s="47"/>
      <c r="G70" s="77"/>
      <c r="H70" s="77"/>
      <c r="I70" s="77">
        <f t="shared" si="5"/>
        <v>0</v>
      </c>
      <c r="J70" s="77"/>
      <c r="K70" s="77"/>
      <c r="L70" s="77"/>
      <c r="M70" s="77"/>
      <c r="N70" s="78">
        <f t="shared" si="6"/>
        <v>0</v>
      </c>
      <c r="O70" s="77"/>
      <c r="P70" s="206"/>
    </row>
    <row r="71" spans="1:16" ht="15.75" hidden="1">
      <c r="A71" s="2"/>
      <c r="B71" s="2"/>
      <c r="C71" s="2"/>
      <c r="D71" s="47"/>
      <c r="E71" s="47"/>
      <c r="F71" s="47"/>
      <c r="G71" s="77"/>
      <c r="H71" s="77"/>
      <c r="I71" s="77">
        <f t="shared" si="5"/>
        <v>0</v>
      </c>
      <c r="J71" s="77"/>
      <c r="K71" s="77"/>
      <c r="L71" s="77"/>
      <c r="M71" s="77"/>
      <c r="N71" s="78">
        <f t="shared" si="6"/>
        <v>0</v>
      </c>
      <c r="O71" s="77"/>
      <c r="P71" s="206"/>
    </row>
    <row r="72" spans="1:16" ht="15.75" hidden="1">
      <c r="A72" s="2"/>
      <c r="B72" s="2"/>
      <c r="C72" s="2"/>
      <c r="D72" s="47"/>
      <c r="E72" s="47"/>
      <c r="F72" s="47"/>
      <c r="G72" s="77"/>
      <c r="H72" s="77"/>
      <c r="I72" s="77">
        <f t="shared" si="5"/>
        <v>0</v>
      </c>
      <c r="J72" s="47"/>
      <c r="K72" s="77"/>
      <c r="L72" s="77"/>
      <c r="M72" s="77"/>
      <c r="N72" s="78">
        <f t="shared" si="6"/>
        <v>0</v>
      </c>
      <c r="O72" s="77"/>
      <c r="P72" s="206"/>
    </row>
    <row r="73" spans="1:16" ht="31.5" hidden="1">
      <c r="A73" s="2"/>
      <c r="B73" s="2"/>
      <c r="C73" s="2" t="s">
        <v>178</v>
      </c>
      <c r="D73" s="47"/>
      <c r="E73" s="47"/>
      <c r="F73" s="47"/>
      <c r="G73" s="77"/>
      <c r="H73" s="77"/>
      <c r="I73" s="77">
        <f t="shared" si="5"/>
        <v>0</v>
      </c>
      <c r="J73" s="77"/>
      <c r="K73" s="77"/>
      <c r="L73" s="77"/>
      <c r="M73" s="77"/>
      <c r="N73" s="78">
        <f t="shared" si="6"/>
        <v>0</v>
      </c>
      <c r="O73" s="77"/>
      <c r="P73" s="206"/>
    </row>
    <row r="74" spans="1:16" ht="31.5" hidden="1">
      <c r="A74" s="2"/>
      <c r="B74" s="2"/>
      <c r="C74" s="2" t="s">
        <v>179</v>
      </c>
      <c r="D74" s="47"/>
      <c r="E74" s="47"/>
      <c r="F74" s="47"/>
      <c r="G74" s="77"/>
      <c r="H74" s="77"/>
      <c r="I74" s="77">
        <f t="shared" si="5"/>
        <v>0</v>
      </c>
      <c r="J74" s="77"/>
      <c r="K74" s="77"/>
      <c r="L74" s="77"/>
      <c r="M74" s="77"/>
      <c r="N74" s="78">
        <f t="shared" si="6"/>
        <v>0</v>
      </c>
      <c r="O74" s="77"/>
      <c r="P74" s="206"/>
    </row>
    <row r="75" spans="1:16" ht="31.5" hidden="1">
      <c r="A75" s="2"/>
      <c r="B75" s="2"/>
      <c r="C75" s="2" t="s">
        <v>190</v>
      </c>
      <c r="D75" s="47"/>
      <c r="E75" s="47"/>
      <c r="F75" s="47"/>
      <c r="G75" s="77"/>
      <c r="H75" s="77"/>
      <c r="I75" s="77">
        <f t="shared" si="5"/>
        <v>0</v>
      </c>
      <c r="J75" s="77"/>
      <c r="K75" s="77"/>
      <c r="L75" s="77"/>
      <c r="M75" s="77"/>
      <c r="N75" s="78">
        <f t="shared" si="6"/>
        <v>0</v>
      </c>
      <c r="O75" s="77"/>
      <c r="P75" s="206"/>
    </row>
    <row r="76" spans="1:16" ht="31.5" hidden="1">
      <c r="A76" s="2"/>
      <c r="B76" s="2"/>
      <c r="C76" s="2" t="s">
        <v>198</v>
      </c>
      <c r="D76" s="47"/>
      <c r="E76" s="47"/>
      <c r="F76" s="47"/>
      <c r="G76" s="77"/>
      <c r="H76" s="77"/>
      <c r="I76" s="77">
        <f t="shared" si="5"/>
        <v>0</v>
      </c>
      <c r="J76" s="77"/>
      <c r="K76" s="77"/>
      <c r="L76" s="77"/>
      <c r="M76" s="77"/>
      <c r="N76" s="78">
        <f t="shared" si="6"/>
        <v>0</v>
      </c>
      <c r="O76" s="77"/>
      <c r="P76" s="206"/>
    </row>
    <row r="77" spans="1:16" ht="15.75" hidden="1">
      <c r="A77" s="86"/>
      <c r="B77" s="2"/>
      <c r="C77" s="2"/>
      <c r="D77" s="47"/>
      <c r="E77" s="47"/>
      <c r="F77" s="47"/>
      <c r="G77" s="77"/>
      <c r="H77" s="77"/>
      <c r="I77" s="77">
        <f t="shared" si="5"/>
        <v>0</v>
      </c>
      <c r="J77" s="77"/>
      <c r="K77" s="77"/>
      <c r="L77" s="77"/>
      <c r="M77" s="77"/>
      <c r="N77" s="78">
        <f t="shared" si="6"/>
        <v>0</v>
      </c>
      <c r="O77" s="77"/>
      <c r="P77" s="206"/>
    </row>
    <row r="78" spans="1:16" ht="15.75" hidden="1">
      <c r="A78" s="86" t="s">
        <v>355</v>
      </c>
      <c r="B78" s="2" t="s">
        <v>204</v>
      </c>
      <c r="C78" s="488" t="s">
        <v>104</v>
      </c>
      <c r="D78" s="47"/>
      <c r="E78" s="47"/>
      <c r="F78" s="47"/>
      <c r="G78" s="77"/>
      <c r="H78" s="77"/>
      <c r="I78" s="77">
        <f t="shared" si="5"/>
        <v>0</v>
      </c>
      <c r="J78" s="77"/>
      <c r="K78" s="77"/>
      <c r="L78" s="77"/>
      <c r="M78" s="77"/>
      <c r="N78" s="78">
        <f t="shared" si="6"/>
        <v>0</v>
      </c>
      <c r="O78" s="77"/>
      <c r="P78" s="206"/>
    </row>
    <row r="79" spans="1:16" ht="15.75" hidden="1">
      <c r="A79" s="368"/>
      <c r="B79" s="198"/>
      <c r="C79" s="489"/>
      <c r="D79" s="47"/>
      <c r="E79" s="47"/>
      <c r="F79" s="47"/>
      <c r="G79" s="77"/>
      <c r="H79" s="77"/>
      <c r="I79" s="77">
        <f t="shared" si="5"/>
        <v>0</v>
      </c>
      <c r="J79" s="77"/>
      <c r="K79" s="77"/>
      <c r="L79" s="77"/>
      <c r="M79" s="77"/>
      <c r="N79" s="78">
        <f t="shared" si="6"/>
        <v>0</v>
      </c>
      <c r="O79" s="77"/>
      <c r="P79" s="206"/>
    </row>
    <row r="80" spans="1:16" ht="31.5" hidden="1">
      <c r="A80" s="490" t="s">
        <v>454</v>
      </c>
      <c r="B80" s="472" t="s">
        <v>455</v>
      </c>
      <c r="C80" s="2" t="s">
        <v>130</v>
      </c>
      <c r="D80" s="47"/>
      <c r="E80" s="47"/>
      <c r="F80" s="47"/>
      <c r="G80" s="77"/>
      <c r="H80" s="77"/>
      <c r="I80" s="77">
        <f t="shared" si="5"/>
        <v>0</v>
      </c>
      <c r="J80" s="77"/>
      <c r="K80" s="77"/>
      <c r="L80" s="77"/>
      <c r="M80" s="77"/>
      <c r="N80" s="78">
        <f t="shared" si="6"/>
        <v>0</v>
      </c>
      <c r="O80" s="77"/>
      <c r="P80" s="206"/>
    </row>
    <row r="81" spans="1:16" ht="15.75" hidden="1">
      <c r="A81" s="491"/>
      <c r="B81" s="474"/>
      <c r="C81" s="2" t="s">
        <v>131</v>
      </c>
      <c r="D81" s="47"/>
      <c r="E81" s="47"/>
      <c r="F81" s="47"/>
      <c r="G81" s="77"/>
      <c r="H81" s="77"/>
      <c r="I81" s="77">
        <f t="shared" si="5"/>
        <v>0</v>
      </c>
      <c r="J81" s="77"/>
      <c r="K81" s="77"/>
      <c r="L81" s="77"/>
      <c r="M81" s="77"/>
      <c r="N81" s="78">
        <f t="shared" si="6"/>
        <v>0</v>
      </c>
      <c r="O81" s="77"/>
      <c r="P81" s="206"/>
    </row>
    <row r="82" spans="1:16" ht="27" customHeight="1">
      <c r="A82" s="86" t="s">
        <v>355</v>
      </c>
      <c r="B82" s="2" t="s">
        <v>204</v>
      </c>
      <c r="C82" s="2" t="s">
        <v>99</v>
      </c>
      <c r="D82" s="47"/>
      <c r="E82" s="47"/>
      <c r="F82" s="47"/>
      <c r="G82" s="191">
        <f>SUM(J82+L82+M82+O82)</f>
        <v>591.648</v>
      </c>
      <c r="H82" s="77"/>
      <c r="I82" s="191">
        <f>SUM(I84+I86+I87+I88+I89+I90+I94)</f>
        <v>538</v>
      </c>
      <c r="J82" s="191">
        <f>SUM(J84+J86+J87+J88+J89+J90+J94)+J115+J116+J93+J118</f>
        <v>344.565</v>
      </c>
      <c r="K82" s="77">
        <f>SUM(K84+K86+K87+K88+K89+K90+K94)+K115+K116+K93</f>
        <v>225.3</v>
      </c>
      <c r="L82" s="191">
        <f>SUM(L84+L86+L87+L88+L89+L90+L94)+L115+L116+L93</f>
        <v>187.083</v>
      </c>
      <c r="M82" s="77">
        <f>SUM(M84+M86+M87+M88+M89+M90+M94)+M115+M116+M93</f>
        <v>60</v>
      </c>
      <c r="N82" s="385">
        <f>SUM(N84+N86+N87+N88+N89+N90+N94)</f>
        <v>423.58299999999997</v>
      </c>
      <c r="O82" s="77"/>
      <c r="P82" s="191">
        <f>SUM(P84+P86+P87+P88+P89+P90+P94)</f>
        <v>187.8</v>
      </c>
    </row>
    <row r="83" spans="1:16" ht="15.75">
      <c r="A83" s="73"/>
      <c r="B83" s="64"/>
      <c r="C83" s="2" t="s">
        <v>452</v>
      </c>
      <c r="D83" s="47"/>
      <c r="E83" s="47"/>
      <c r="F83" s="47"/>
      <c r="G83" s="191"/>
      <c r="H83" s="77"/>
      <c r="I83" s="77"/>
      <c r="J83" s="77"/>
      <c r="K83" s="77"/>
      <c r="L83" s="77"/>
      <c r="M83" s="77"/>
      <c r="N83" s="78">
        <f>SUM(J83:M83)-K83</f>
        <v>0</v>
      </c>
      <c r="O83" s="77"/>
      <c r="P83" s="206"/>
    </row>
    <row r="84" spans="1:16" ht="94.5">
      <c r="A84" s="67"/>
      <c r="B84" s="63"/>
      <c r="C84" s="62" t="s">
        <v>319</v>
      </c>
      <c r="D84" s="47"/>
      <c r="E84" s="47"/>
      <c r="F84" s="47"/>
      <c r="G84" s="191">
        <f aca="true" t="shared" si="7" ref="G84:G120">SUM(J84+L84+M84+O84)</f>
        <v>179.3</v>
      </c>
      <c r="H84" s="77"/>
      <c r="I84" s="77">
        <f>SUM(J84+L84+M84+P84)</f>
        <v>358.6</v>
      </c>
      <c r="J84" s="77">
        <v>129.3</v>
      </c>
      <c r="K84" s="77">
        <v>129.3</v>
      </c>
      <c r="L84" s="77">
        <v>30</v>
      </c>
      <c r="M84" s="77">
        <v>20</v>
      </c>
      <c r="N84" s="78">
        <f>SUM(J84:M84)-K84</f>
        <v>179.3</v>
      </c>
      <c r="O84" s="77"/>
      <c r="P84" s="206">
        <v>179.3</v>
      </c>
    </row>
    <row r="85" spans="1:16" ht="15.75" hidden="1">
      <c r="A85" s="67"/>
      <c r="B85" s="63"/>
      <c r="C85" s="62"/>
      <c r="D85" s="47"/>
      <c r="E85" s="47"/>
      <c r="F85" s="47"/>
      <c r="G85" s="191">
        <f t="shared" si="7"/>
        <v>0</v>
      </c>
      <c r="H85" s="77"/>
      <c r="I85" s="77"/>
      <c r="J85" s="77"/>
      <c r="K85" s="77"/>
      <c r="L85" s="77"/>
      <c r="M85" s="77"/>
      <c r="N85" s="78"/>
      <c r="O85" s="77"/>
      <c r="P85" s="206"/>
    </row>
    <row r="86" spans="1:16" ht="78.75">
      <c r="A86" s="67"/>
      <c r="B86" s="63"/>
      <c r="C86" s="62" t="s">
        <v>473</v>
      </c>
      <c r="D86" s="47"/>
      <c r="E86" s="47"/>
      <c r="F86" s="47"/>
      <c r="G86" s="191">
        <f t="shared" si="7"/>
        <v>85</v>
      </c>
      <c r="H86" s="77"/>
      <c r="I86" s="77">
        <f>SUM(J86+L86+M86+P86)</f>
        <v>85</v>
      </c>
      <c r="J86" s="77">
        <v>56</v>
      </c>
      <c r="K86" s="77">
        <v>56</v>
      </c>
      <c r="L86" s="77">
        <v>9</v>
      </c>
      <c r="M86" s="77">
        <v>20</v>
      </c>
      <c r="N86" s="78">
        <f>SUM(J86:M86)-K86</f>
        <v>85</v>
      </c>
      <c r="O86" s="77"/>
      <c r="P86" s="206"/>
    </row>
    <row r="87" spans="1:16" ht="63" hidden="1">
      <c r="A87" s="67"/>
      <c r="B87" s="63"/>
      <c r="C87" s="62" t="s">
        <v>132</v>
      </c>
      <c r="D87" s="47"/>
      <c r="E87" s="47"/>
      <c r="F87" s="47"/>
      <c r="G87" s="191">
        <f t="shared" si="7"/>
        <v>0</v>
      </c>
      <c r="H87" s="77"/>
      <c r="I87" s="77"/>
      <c r="J87" s="77"/>
      <c r="K87" s="77"/>
      <c r="L87" s="77"/>
      <c r="M87" s="77"/>
      <c r="N87" s="78">
        <f>SUM(J87:M87)-K87</f>
        <v>0</v>
      </c>
      <c r="O87" s="77"/>
      <c r="P87" s="206"/>
    </row>
    <row r="88" spans="1:16" ht="47.25" hidden="1">
      <c r="A88" s="67"/>
      <c r="B88" s="63"/>
      <c r="C88" s="62" t="s">
        <v>133</v>
      </c>
      <c r="D88" s="47"/>
      <c r="E88" s="47"/>
      <c r="F88" s="47"/>
      <c r="G88" s="191">
        <f t="shared" si="7"/>
        <v>0</v>
      </c>
      <c r="H88" s="77"/>
      <c r="I88" s="77"/>
      <c r="J88" s="77"/>
      <c r="K88" s="77"/>
      <c r="L88" s="77"/>
      <c r="M88" s="77"/>
      <c r="N88" s="78"/>
      <c r="O88" s="77"/>
      <c r="P88" s="206"/>
    </row>
    <row r="89" spans="1:16" ht="15.75" hidden="1">
      <c r="A89" s="67"/>
      <c r="B89" s="63"/>
      <c r="C89" s="62" t="s">
        <v>134</v>
      </c>
      <c r="D89" s="47"/>
      <c r="E89" s="47"/>
      <c r="F89" s="47"/>
      <c r="G89" s="191">
        <f t="shared" si="7"/>
        <v>0</v>
      </c>
      <c r="H89" s="77"/>
      <c r="I89" s="77"/>
      <c r="J89" s="77"/>
      <c r="K89" s="77"/>
      <c r="L89" s="77"/>
      <c r="M89" s="77"/>
      <c r="N89" s="78"/>
      <c r="O89" s="77"/>
      <c r="P89" s="206"/>
    </row>
    <row r="90" spans="1:16" ht="15.75" hidden="1">
      <c r="A90" s="67"/>
      <c r="B90" s="63"/>
      <c r="C90" s="62" t="s">
        <v>135</v>
      </c>
      <c r="D90" s="47"/>
      <c r="E90" s="47"/>
      <c r="F90" s="47"/>
      <c r="G90" s="191">
        <f t="shared" si="7"/>
        <v>0</v>
      </c>
      <c r="H90" s="191"/>
      <c r="I90" s="191"/>
      <c r="J90" s="191"/>
      <c r="K90" s="77"/>
      <c r="L90" s="191"/>
      <c r="M90" s="77"/>
      <c r="N90" s="78"/>
      <c r="O90" s="77"/>
      <c r="P90" s="191"/>
    </row>
    <row r="91" spans="1:16" ht="15.75" hidden="1">
      <c r="A91" s="67"/>
      <c r="B91" s="63"/>
      <c r="C91" s="62"/>
      <c r="D91" s="47"/>
      <c r="E91" s="47"/>
      <c r="F91" s="47"/>
      <c r="G91" s="191">
        <f t="shared" si="7"/>
        <v>0</v>
      </c>
      <c r="H91" s="77"/>
      <c r="I91" s="77">
        <f>SUM(J91+L91+M91+P91)</f>
        <v>0</v>
      </c>
      <c r="J91" s="77"/>
      <c r="K91" s="77"/>
      <c r="L91" s="77"/>
      <c r="M91" s="77"/>
      <c r="N91" s="78">
        <f>SUM(J91:M91)-K91</f>
        <v>0</v>
      </c>
      <c r="O91" s="77"/>
      <c r="P91" s="206"/>
    </row>
    <row r="92" spans="1:16" ht="15.75" hidden="1">
      <c r="A92" s="67"/>
      <c r="B92" s="63"/>
      <c r="C92" s="62"/>
      <c r="D92" s="47"/>
      <c r="E92" s="47"/>
      <c r="F92" s="47"/>
      <c r="G92" s="191">
        <f t="shared" si="7"/>
        <v>0</v>
      </c>
      <c r="H92" s="191"/>
      <c r="I92" s="77">
        <f>SUM(J92+L92+M92+P92)</f>
        <v>0</v>
      </c>
      <c r="J92" s="77"/>
      <c r="K92" s="77"/>
      <c r="L92" s="77"/>
      <c r="M92" s="77"/>
      <c r="N92" s="78">
        <f>SUM(J92:M92)-K92</f>
        <v>0</v>
      </c>
      <c r="O92" s="77"/>
      <c r="P92" s="206"/>
    </row>
    <row r="93" spans="1:16" ht="63">
      <c r="A93" s="67"/>
      <c r="B93" s="63"/>
      <c r="C93" s="62" t="s">
        <v>320</v>
      </c>
      <c r="D93" s="47"/>
      <c r="E93" s="47"/>
      <c r="F93" s="47"/>
      <c r="G93" s="191">
        <f t="shared" si="7"/>
        <v>71</v>
      </c>
      <c r="H93" s="191"/>
      <c r="I93" s="77"/>
      <c r="J93" s="77">
        <v>40</v>
      </c>
      <c r="K93" s="77">
        <v>40</v>
      </c>
      <c r="L93" s="77">
        <v>11</v>
      </c>
      <c r="M93" s="77">
        <v>20</v>
      </c>
      <c r="N93" s="78"/>
      <c r="O93" s="77"/>
      <c r="P93" s="206"/>
    </row>
    <row r="94" spans="1:16" ht="15.75">
      <c r="A94" s="67"/>
      <c r="B94" s="63"/>
      <c r="C94" s="62" t="s">
        <v>136</v>
      </c>
      <c r="D94" s="47"/>
      <c r="E94" s="47"/>
      <c r="F94" s="47"/>
      <c r="G94" s="191">
        <f t="shared" si="7"/>
        <v>159.283</v>
      </c>
      <c r="H94" s="77"/>
      <c r="I94" s="77">
        <v>94.4</v>
      </c>
      <c r="J94" s="77">
        <v>22.2</v>
      </c>
      <c r="K94" s="77"/>
      <c r="L94" s="77">
        <v>137.083</v>
      </c>
      <c r="M94" s="77"/>
      <c r="N94" s="78">
        <f aca="true" t="shared" si="8" ref="N94:N106">SUM(J94:M94)-K94</f>
        <v>159.283</v>
      </c>
      <c r="O94" s="77"/>
      <c r="P94" s="77">
        <v>8.5</v>
      </c>
    </row>
    <row r="95" spans="1:16" ht="15.75" hidden="1">
      <c r="A95" s="67"/>
      <c r="B95" s="63"/>
      <c r="C95" s="2"/>
      <c r="D95" s="47"/>
      <c r="E95" s="47"/>
      <c r="F95" s="47"/>
      <c r="G95" s="191">
        <f t="shared" si="7"/>
        <v>0</v>
      </c>
      <c r="H95" s="77"/>
      <c r="I95" s="77">
        <f aca="true" t="shared" si="9" ref="I95:I107">SUM(J95+L95+M95+P95)</f>
        <v>0</v>
      </c>
      <c r="J95" s="77"/>
      <c r="K95" s="77"/>
      <c r="L95" s="77"/>
      <c r="M95" s="77"/>
      <c r="N95" s="78">
        <f t="shared" si="8"/>
        <v>0</v>
      </c>
      <c r="O95" s="77"/>
      <c r="P95" s="77"/>
    </row>
    <row r="96" spans="1:16" ht="15.75" hidden="1">
      <c r="A96" s="67"/>
      <c r="B96" s="63"/>
      <c r="C96" s="2"/>
      <c r="D96" s="47"/>
      <c r="E96" s="47"/>
      <c r="F96" s="47"/>
      <c r="G96" s="191">
        <f t="shared" si="7"/>
        <v>0</v>
      </c>
      <c r="H96" s="77"/>
      <c r="I96" s="77">
        <f t="shared" si="9"/>
        <v>0</v>
      </c>
      <c r="J96" s="77"/>
      <c r="K96" s="77"/>
      <c r="L96" s="77"/>
      <c r="M96" s="77"/>
      <c r="N96" s="78">
        <f t="shared" si="8"/>
        <v>0</v>
      </c>
      <c r="O96" s="77"/>
      <c r="P96" s="77"/>
    </row>
    <row r="97" spans="1:16" ht="15.75" hidden="1">
      <c r="A97" s="67" t="s">
        <v>217</v>
      </c>
      <c r="B97" s="63" t="s">
        <v>177</v>
      </c>
      <c r="C97" s="2"/>
      <c r="D97" s="47"/>
      <c r="E97" s="47"/>
      <c r="F97" s="47"/>
      <c r="G97" s="191">
        <f t="shared" si="7"/>
        <v>0</v>
      </c>
      <c r="H97" s="77"/>
      <c r="I97" s="77">
        <f t="shared" si="9"/>
        <v>0</v>
      </c>
      <c r="J97" s="77"/>
      <c r="K97" s="77"/>
      <c r="L97" s="77"/>
      <c r="M97" s="77"/>
      <c r="N97" s="78">
        <f t="shared" si="8"/>
        <v>0</v>
      </c>
      <c r="O97" s="77"/>
      <c r="P97" s="77"/>
    </row>
    <row r="98" spans="1:16" ht="38.25" hidden="1">
      <c r="A98" s="67" t="s">
        <v>432</v>
      </c>
      <c r="B98" s="63" t="s">
        <v>82</v>
      </c>
      <c r="C98" s="2"/>
      <c r="D98" s="47"/>
      <c r="E98" s="47"/>
      <c r="F98" s="47"/>
      <c r="G98" s="191">
        <f t="shared" si="7"/>
        <v>0</v>
      </c>
      <c r="H98" s="77"/>
      <c r="I98" s="77">
        <f t="shared" si="9"/>
        <v>0</v>
      </c>
      <c r="J98" s="77"/>
      <c r="K98" s="77"/>
      <c r="L98" s="77"/>
      <c r="M98" s="77"/>
      <c r="N98" s="78">
        <f t="shared" si="8"/>
        <v>0</v>
      </c>
      <c r="O98" s="77"/>
      <c r="P98" s="77"/>
    </row>
    <row r="99" spans="1:16" ht="38.25" hidden="1">
      <c r="A99" s="67" t="s">
        <v>361</v>
      </c>
      <c r="B99" s="74" t="s">
        <v>441</v>
      </c>
      <c r="C99" s="2"/>
      <c r="D99" s="47"/>
      <c r="E99" s="47"/>
      <c r="F99" s="47"/>
      <c r="G99" s="191">
        <f t="shared" si="7"/>
        <v>0</v>
      </c>
      <c r="H99" s="77"/>
      <c r="I99" s="77">
        <f t="shared" si="9"/>
        <v>0</v>
      </c>
      <c r="J99" s="77"/>
      <c r="K99" s="77"/>
      <c r="L99" s="77"/>
      <c r="M99" s="77"/>
      <c r="N99" s="78">
        <f t="shared" si="8"/>
        <v>0</v>
      </c>
      <c r="O99" s="77"/>
      <c r="P99" s="77"/>
    </row>
    <row r="100" spans="1:16" ht="15.75" hidden="1">
      <c r="A100" s="67" t="s">
        <v>98</v>
      </c>
      <c r="B100" s="63" t="s">
        <v>436</v>
      </c>
      <c r="C100" s="2"/>
      <c r="D100" s="47"/>
      <c r="E100" s="47"/>
      <c r="F100" s="47"/>
      <c r="G100" s="191">
        <f t="shared" si="7"/>
        <v>0</v>
      </c>
      <c r="H100" s="77"/>
      <c r="I100" s="77">
        <f t="shared" si="9"/>
        <v>0</v>
      </c>
      <c r="J100" s="77"/>
      <c r="K100" s="77"/>
      <c r="L100" s="77"/>
      <c r="M100" s="77"/>
      <c r="N100" s="78">
        <f t="shared" si="8"/>
        <v>0</v>
      </c>
      <c r="O100" s="77"/>
      <c r="P100" s="77"/>
    </row>
    <row r="101" spans="1:16" ht="15.75" hidden="1">
      <c r="A101" s="67"/>
      <c r="B101" s="63"/>
      <c r="C101" s="2"/>
      <c r="D101" s="47"/>
      <c r="E101" s="47"/>
      <c r="F101" s="47"/>
      <c r="G101" s="191">
        <f t="shared" si="7"/>
        <v>0</v>
      </c>
      <c r="H101" s="77"/>
      <c r="I101" s="77">
        <f t="shared" si="9"/>
        <v>0</v>
      </c>
      <c r="J101" s="77"/>
      <c r="K101" s="77"/>
      <c r="L101" s="77"/>
      <c r="M101" s="77"/>
      <c r="N101" s="78">
        <f t="shared" si="8"/>
        <v>0</v>
      </c>
      <c r="O101" s="77"/>
      <c r="P101" s="77"/>
    </row>
    <row r="102" spans="1:16" ht="15.75" hidden="1">
      <c r="A102" s="67"/>
      <c r="B102" s="63"/>
      <c r="C102" s="2"/>
      <c r="D102" s="47"/>
      <c r="E102" s="47"/>
      <c r="F102" s="47"/>
      <c r="G102" s="191">
        <f t="shared" si="7"/>
        <v>0</v>
      </c>
      <c r="H102" s="77"/>
      <c r="I102" s="77">
        <f t="shared" si="9"/>
        <v>0</v>
      </c>
      <c r="J102" s="77"/>
      <c r="K102" s="77"/>
      <c r="L102" s="77"/>
      <c r="M102" s="77"/>
      <c r="N102" s="78">
        <f t="shared" si="8"/>
        <v>0</v>
      </c>
      <c r="O102" s="77"/>
      <c r="P102" s="77"/>
    </row>
    <row r="103" spans="1:16" ht="15.75" hidden="1">
      <c r="A103" s="67"/>
      <c r="B103" s="74"/>
      <c r="C103" s="2"/>
      <c r="D103" s="47"/>
      <c r="E103" s="47"/>
      <c r="F103" s="47"/>
      <c r="G103" s="191">
        <f t="shared" si="7"/>
        <v>0</v>
      </c>
      <c r="H103" s="47"/>
      <c r="I103" s="77">
        <f t="shared" si="9"/>
        <v>0</v>
      </c>
      <c r="J103" s="77"/>
      <c r="K103" s="77"/>
      <c r="L103" s="77"/>
      <c r="M103" s="77"/>
      <c r="N103" s="78">
        <f t="shared" si="8"/>
        <v>0</v>
      </c>
      <c r="O103" s="77"/>
      <c r="P103" s="77"/>
    </row>
    <row r="104" spans="1:16" ht="51" hidden="1">
      <c r="A104" s="67" t="s">
        <v>400</v>
      </c>
      <c r="B104" s="74" t="s">
        <v>439</v>
      </c>
      <c r="C104" s="2"/>
      <c r="D104" s="47"/>
      <c r="E104" s="47"/>
      <c r="F104" s="47"/>
      <c r="G104" s="191">
        <f t="shared" si="7"/>
        <v>0</v>
      </c>
      <c r="H104" s="47"/>
      <c r="I104" s="77">
        <f t="shared" si="9"/>
        <v>0</v>
      </c>
      <c r="J104" s="77"/>
      <c r="K104" s="77"/>
      <c r="L104" s="77"/>
      <c r="M104" s="77"/>
      <c r="N104" s="78">
        <f t="shared" si="8"/>
        <v>0</v>
      </c>
      <c r="O104" s="77"/>
      <c r="P104" s="77"/>
    </row>
    <row r="105" spans="1:16" ht="25.5" hidden="1">
      <c r="A105" s="67" t="s">
        <v>137</v>
      </c>
      <c r="B105" s="63" t="s">
        <v>138</v>
      </c>
      <c r="C105" s="2"/>
      <c r="D105" s="47"/>
      <c r="E105" s="47"/>
      <c r="F105" s="47"/>
      <c r="G105" s="191">
        <f t="shared" si="7"/>
        <v>0</v>
      </c>
      <c r="H105" s="47"/>
      <c r="I105" s="77">
        <f t="shared" si="9"/>
        <v>0</v>
      </c>
      <c r="J105" s="77"/>
      <c r="K105" s="77"/>
      <c r="L105" s="77"/>
      <c r="M105" s="77"/>
      <c r="N105" s="78">
        <f t="shared" si="8"/>
        <v>0</v>
      </c>
      <c r="O105" s="77"/>
      <c r="P105" s="77"/>
    </row>
    <row r="106" spans="1:16" ht="38.25" hidden="1">
      <c r="A106" s="67" t="s">
        <v>365</v>
      </c>
      <c r="B106" s="63" t="s">
        <v>64</v>
      </c>
      <c r="C106" s="2"/>
      <c r="D106" s="47"/>
      <c r="E106" s="47"/>
      <c r="F106" s="47"/>
      <c r="G106" s="191">
        <f t="shared" si="7"/>
        <v>0</v>
      </c>
      <c r="H106" s="47"/>
      <c r="I106" s="77">
        <f t="shared" si="9"/>
        <v>0</v>
      </c>
      <c r="J106" s="77"/>
      <c r="K106" s="77"/>
      <c r="L106" s="77"/>
      <c r="M106" s="77"/>
      <c r="N106" s="78">
        <f t="shared" si="8"/>
        <v>0</v>
      </c>
      <c r="O106" s="77"/>
      <c r="P106" s="77"/>
    </row>
    <row r="107" spans="1:16" ht="15.75" hidden="1">
      <c r="A107" s="67"/>
      <c r="B107" s="63"/>
      <c r="C107" s="2"/>
      <c r="D107" s="47"/>
      <c r="E107" s="47"/>
      <c r="F107" s="47"/>
      <c r="G107" s="191">
        <f t="shared" si="7"/>
        <v>0</v>
      </c>
      <c r="H107" s="47"/>
      <c r="I107" s="77">
        <f t="shared" si="9"/>
        <v>0</v>
      </c>
      <c r="J107" s="77"/>
      <c r="K107" s="77"/>
      <c r="L107" s="77"/>
      <c r="M107" s="77"/>
      <c r="N107" s="78"/>
      <c r="O107" s="77"/>
      <c r="P107" s="77"/>
    </row>
    <row r="108" spans="1:16" ht="15.75" hidden="1">
      <c r="A108" s="67" t="s">
        <v>454</v>
      </c>
      <c r="B108" s="67" t="s">
        <v>455</v>
      </c>
      <c r="C108" s="2" t="s">
        <v>139</v>
      </c>
      <c r="D108" s="47"/>
      <c r="E108" s="47"/>
      <c r="F108" s="47"/>
      <c r="G108" s="191">
        <f t="shared" si="7"/>
        <v>0</v>
      </c>
      <c r="H108" s="47"/>
      <c r="I108" s="77"/>
      <c r="J108" s="77"/>
      <c r="K108" s="77"/>
      <c r="L108" s="77"/>
      <c r="M108" s="77"/>
      <c r="N108" s="78"/>
      <c r="O108" s="77"/>
      <c r="P108" s="77">
        <v>51.004</v>
      </c>
    </row>
    <row r="109" spans="1:16" ht="15.75" hidden="1">
      <c r="A109" s="67"/>
      <c r="B109" s="67"/>
      <c r="C109" s="2" t="s">
        <v>225</v>
      </c>
      <c r="D109" s="47"/>
      <c r="E109" s="47"/>
      <c r="F109" s="47"/>
      <c r="G109" s="191">
        <f t="shared" si="7"/>
        <v>0</v>
      </c>
      <c r="H109" s="47"/>
      <c r="I109" s="77"/>
      <c r="J109" s="77"/>
      <c r="K109" s="77"/>
      <c r="L109" s="77"/>
      <c r="M109" s="77"/>
      <c r="N109" s="78"/>
      <c r="O109" s="77"/>
      <c r="P109" s="77"/>
    </row>
    <row r="110" spans="1:16" ht="15.75" hidden="1">
      <c r="A110" s="67"/>
      <c r="B110" s="67"/>
      <c r="C110" s="2" t="s">
        <v>140</v>
      </c>
      <c r="D110" s="47"/>
      <c r="E110" s="47"/>
      <c r="F110" s="47"/>
      <c r="G110" s="191">
        <f t="shared" si="7"/>
        <v>0</v>
      </c>
      <c r="H110" s="47"/>
      <c r="I110" s="77"/>
      <c r="J110" s="77"/>
      <c r="K110" s="77"/>
      <c r="L110" s="77"/>
      <c r="M110" s="77"/>
      <c r="N110" s="78"/>
      <c r="O110" s="77"/>
      <c r="P110" s="77"/>
    </row>
    <row r="111" spans="1:16" ht="15.75" hidden="1">
      <c r="A111" s="67"/>
      <c r="B111" s="67"/>
      <c r="C111" s="2" t="s">
        <v>100</v>
      </c>
      <c r="D111" s="47"/>
      <c r="E111" s="47"/>
      <c r="F111" s="47"/>
      <c r="G111" s="191">
        <f t="shared" si="7"/>
        <v>0</v>
      </c>
      <c r="H111" s="47"/>
      <c r="I111" s="77"/>
      <c r="J111" s="77"/>
      <c r="K111" s="77"/>
      <c r="L111" s="77"/>
      <c r="M111" s="77"/>
      <c r="N111" s="78"/>
      <c r="O111" s="77"/>
      <c r="P111" s="77">
        <v>51.004</v>
      </c>
    </row>
    <row r="112" spans="1:16" ht="15.75" hidden="1">
      <c r="A112" s="67"/>
      <c r="B112" s="63"/>
      <c r="C112" s="2"/>
      <c r="D112" s="47"/>
      <c r="E112" s="47"/>
      <c r="F112" s="47"/>
      <c r="G112" s="191">
        <f t="shared" si="7"/>
        <v>0</v>
      </c>
      <c r="H112" s="77"/>
      <c r="I112" s="77"/>
      <c r="J112" s="77"/>
      <c r="K112" s="77"/>
      <c r="L112" s="77"/>
      <c r="M112" s="77"/>
      <c r="N112" s="78"/>
      <c r="O112" s="77"/>
      <c r="P112" s="77"/>
    </row>
    <row r="113" spans="1:16" ht="63" hidden="1">
      <c r="A113" s="67" t="s">
        <v>217</v>
      </c>
      <c r="B113" s="63" t="s">
        <v>177</v>
      </c>
      <c r="C113" s="2" t="s">
        <v>141</v>
      </c>
      <c r="D113" s="47"/>
      <c r="E113" s="47"/>
      <c r="F113" s="47"/>
      <c r="G113" s="191">
        <f t="shared" si="7"/>
        <v>0</v>
      </c>
      <c r="H113" s="77"/>
      <c r="I113" s="77"/>
      <c r="J113" s="77"/>
      <c r="K113" s="77"/>
      <c r="L113" s="77"/>
      <c r="M113" s="77"/>
      <c r="N113" s="78">
        <f>SUM(J113:M113)-K113</f>
        <v>0</v>
      </c>
      <c r="O113" s="77"/>
      <c r="P113" s="77"/>
    </row>
    <row r="114" spans="1:16" ht="31.5" hidden="1">
      <c r="A114" s="67" t="s">
        <v>217</v>
      </c>
      <c r="B114" s="63" t="s">
        <v>177</v>
      </c>
      <c r="C114" s="2" t="s">
        <v>142</v>
      </c>
      <c r="D114" s="47"/>
      <c r="E114" s="47"/>
      <c r="F114" s="47"/>
      <c r="G114" s="191">
        <f t="shared" si="7"/>
        <v>0</v>
      </c>
      <c r="H114" s="77"/>
      <c r="I114" s="77"/>
      <c r="J114" s="77"/>
      <c r="K114" s="77"/>
      <c r="L114" s="77"/>
      <c r="M114" s="77"/>
      <c r="N114" s="78"/>
      <c r="O114" s="77"/>
      <c r="P114" s="77"/>
    </row>
    <row r="115" spans="1:16" ht="15.75" hidden="1">
      <c r="A115" s="67"/>
      <c r="B115" s="63"/>
      <c r="C115" s="2" t="s">
        <v>246</v>
      </c>
      <c r="D115" s="47"/>
      <c r="E115" s="47"/>
      <c r="F115" s="47"/>
      <c r="G115" s="191">
        <f t="shared" si="7"/>
        <v>0</v>
      </c>
      <c r="H115" s="77"/>
      <c r="I115" s="77"/>
      <c r="J115" s="77"/>
      <c r="K115" s="77"/>
      <c r="L115" s="77"/>
      <c r="M115" s="77"/>
      <c r="N115" s="78"/>
      <c r="O115" s="77"/>
      <c r="P115" s="77"/>
    </row>
    <row r="116" spans="1:16" ht="15.75" hidden="1">
      <c r="A116" s="67"/>
      <c r="B116" s="63"/>
      <c r="C116" s="2" t="s">
        <v>321</v>
      </c>
      <c r="D116" s="47"/>
      <c r="E116" s="47"/>
      <c r="F116" s="47"/>
      <c r="G116" s="191">
        <f t="shared" si="7"/>
        <v>0</v>
      </c>
      <c r="H116" s="77"/>
      <c r="I116" s="77"/>
      <c r="J116" s="77"/>
      <c r="K116" s="77"/>
      <c r="L116" s="77"/>
      <c r="M116" s="77"/>
      <c r="N116" s="78"/>
      <c r="O116" s="77"/>
      <c r="P116" s="77"/>
    </row>
    <row r="117" spans="1:16" ht="94.5" hidden="1">
      <c r="A117" s="207"/>
      <c r="B117" s="74"/>
      <c r="C117" s="2" t="s">
        <v>322</v>
      </c>
      <c r="D117" s="47"/>
      <c r="E117" s="47"/>
      <c r="F117" s="47"/>
      <c r="G117" s="191">
        <f t="shared" si="7"/>
        <v>0</v>
      </c>
      <c r="H117" s="47"/>
      <c r="I117" s="47"/>
      <c r="J117" s="77"/>
      <c r="K117" s="77"/>
      <c r="L117" s="77"/>
      <c r="M117" s="77"/>
      <c r="N117" s="78"/>
      <c r="O117" s="77"/>
      <c r="P117" s="77"/>
    </row>
    <row r="118" spans="1:16" ht="15.75">
      <c r="A118" s="207"/>
      <c r="B118" s="74"/>
      <c r="C118" s="189" t="s">
        <v>323</v>
      </c>
      <c r="D118" s="47"/>
      <c r="E118" s="47"/>
      <c r="F118" s="47"/>
      <c r="G118" s="77">
        <f t="shared" si="7"/>
        <v>97.065</v>
      </c>
      <c r="H118" s="47"/>
      <c r="I118" s="47"/>
      <c r="J118" s="77">
        <v>97.065</v>
      </c>
      <c r="K118" s="77"/>
      <c r="L118" s="77"/>
      <c r="M118" s="77"/>
      <c r="N118" s="78"/>
      <c r="O118" s="77"/>
      <c r="P118" s="77"/>
    </row>
    <row r="119" spans="1:16" ht="31.5" hidden="1">
      <c r="A119" s="207"/>
      <c r="B119" s="74"/>
      <c r="C119" s="412" t="s">
        <v>324</v>
      </c>
      <c r="D119" s="47"/>
      <c r="E119" s="47"/>
      <c r="F119" s="47"/>
      <c r="G119" s="77">
        <f t="shared" si="7"/>
        <v>0</v>
      </c>
      <c r="H119" s="47"/>
      <c r="I119" s="47"/>
      <c r="J119" s="77"/>
      <c r="K119" s="77"/>
      <c r="L119" s="77"/>
      <c r="M119" s="77"/>
      <c r="N119" s="78"/>
      <c r="O119" s="77"/>
      <c r="P119" s="77"/>
    </row>
    <row r="120" spans="1:16" ht="31.5">
      <c r="A120" s="86" t="s">
        <v>217</v>
      </c>
      <c r="B120" s="2" t="s">
        <v>177</v>
      </c>
      <c r="C120" s="2" t="s">
        <v>143</v>
      </c>
      <c r="D120" s="47"/>
      <c r="E120" s="47"/>
      <c r="F120" s="47"/>
      <c r="G120" s="191">
        <f t="shared" si="7"/>
        <v>3.51508</v>
      </c>
      <c r="H120" s="192"/>
      <c r="I120" s="191">
        <f>SUM(J120+L120+M120+P120)</f>
        <v>7.03016</v>
      </c>
      <c r="J120" s="192">
        <v>3.51508</v>
      </c>
      <c r="K120" s="77"/>
      <c r="L120" s="191"/>
      <c r="M120" s="77"/>
      <c r="N120" s="78"/>
      <c r="O120" s="77"/>
      <c r="P120" s="192">
        <v>3.51508</v>
      </c>
    </row>
    <row r="121" spans="1:16" ht="63" hidden="1">
      <c r="A121" s="160" t="s">
        <v>432</v>
      </c>
      <c r="B121" s="50" t="s">
        <v>144</v>
      </c>
      <c r="C121" s="50" t="s">
        <v>189</v>
      </c>
      <c r="D121" s="177"/>
      <c r="E121" s="177"/>
      <c r="F121" s="177"/>
      <c r="G121" s="65"/>
      <c r="H121" s="65"/>
      <c r="I121" s="65">
        <f>SUM(I122:I123)</f>
        <v>0</v>
      </c>
      <c r="J121" s="65">
        <f aca="true" t="shared" si="10" ref="J121:P121">SUM(J122:J123)</f>
        <v>0</v>
      </c>
      <c r="K121" s="65">
        <f t="shared" si="10"/>
        <v>0</v>
      </c>
      <c r="L121" s="65">
        <f t="shared" si="10"/>
        <v>0</v>
      </c>
      <c r="M121" s="65">
        <f t="shared" si="10"/>
        <v>0</v>
      </c>
      <c r="N121" s="199">
        <f t="shared" si="10"/>
        <v>0</v>
      </c>
      <c r="O121" s="65"/>
      <c r="P121" s="65">
        <f t="shared" si="10"/>
        <v>0</v>
      </c>
    </row>
    <row r="122" spans="1:16" ht="47.25" hidden="1">
      <c r="A122" s="86" t="s">
        <v>361</v>
      </c>
      <c r="B122" s="62" t="s">
        <v>441</v>
      </c>
      <c r="C122" s="2" t="s">
        <v>102</v>
      </c>
      <c r="D122" s="47"/>
      <c r="E122" s="47"/>
      <c r="F122" s="47"/>
      <c r="G122" s="77"/>
      <c r="H122" s="77"/>
      <c r="I122" s="77"/>
      <c r="J122" s="77"/>
      <c r="K122" s="77"/>
      <c r="L122" s="77"/>
      <c r="M122" s="77"/>
      <c r="N122" s="78"/>
      <c r="O122" s="77"/>
      <c r="P122" s="206"/>
    </row>
    <row r="123" spans="1:16" ht="47.25" hidden="1">
      <c r="A123" s="86" t="s">
        <v>145</v>
      </c>
      <c r="B123" s="2" t="s">
        <v>148</v>
      </c>
      <c r="C123" s="2" t="s">
        <v>149</v>
      </c>
      <c r="D123" s="47"/>
      <c r="E123" s="47"/>
      <c r="F123" s="47"/>
      <c r="G123" s="77"/>
      <c r="H123" s="77"/>
      <c r="I123" s="77"/>
      <c r="J123" s="77"/>
      <c r="K123" s="77"/>
      <c r="L123" s="77"/>
      <c r="M123" s="77"/>
      <c r="N123" s="78"/>
      <c r="O123" s="77"/>
      <c r="P123" s="206"/>
    </row>
    <row r="124" spans="1:16" ht="15.75" hidden="1">
      <c r="A124" s="86"/>
      <c r="B124" s="2"/>
      <c r="C124" s="2"/>
      <c r="D124" s="47"/>
      <c r="E124" s="47"/>
      <c r="F124" s="47"/>
      <c r="G124" s="47"/>
      <c r="H124" s="47"/>
      <c r="I124" s="77">
        <f>SUM(J124+L124+M124+P124)</f>
        <v>0</v>
      </c>
      <c r="J124" s="77"/>
      <c r="K124" s="77"/>
      <c r="L124" s="77"/>
      <c r="M124" s="77"/>
      <c r="N124" s="78"/>
      <c r="O124" s="77"/>
      <c r="P124" s="206"/>
    </row>
    <row r="125" spans="1:16" ht="15.75" hidden="1">
      <c r="A125" s="86"/>
      <c r="B125" s="2"/>
      <c r="C125" s="2"/>
      <c r="D125" s="47"/>
      <c r="E125" s="47"/>
      <c r="F125" s="47"/>
      <c r="G125" s="47"/>
      <c r="H125" s="47"/>
      <c r="I125" s="77">
        <f>SUM(J125+L125+M125+P125)</f>
        <v>0</v>
      </c>
      <c r="J125" s="77"/>
      <c r="K125" s="77"/>
      <c r="L125" s="77"/>
      <c r="M125" s="77"/>
      <c r="N125" s="78"/>
      <c r="O125" s="77"/>
      <c r="P125" s="206"/>
    </row>
    <row r="126" spans="1:16" ht="47.25" hidden="1">
      <c r="A126" s="160" t="s">
        <v>137</v>
      </c>
      <c r="B126" s="50" t="s">
        <v>150</v>
      </c>
      <c r="C126" s="50" t="s">
        <v>189</v>
      </c>
      <c r="D126" s="177"/>
      <c r="E126" s="177"/>
      <c r="F126" s="177"/>
      <c r="G126" s="177"/>
      <c r="H126" s="177"/>
      <c r="I126" s="65"/>
      <c r="J126" s="177"/>
      <c r="K126" s="65"/>
      <c r="L126" s="77"/>
      <c r="M126" s="77"/>
      <c r="N126" s="78"/>
      <c r="O126" s="77"/>
      <c r="P126" s="206"/>
    </row>
    <row r="127" spans="1:16" ht="47.25" hidden="1">
      <c r="A127" s="86" t="s">
        <v>365</v>
      </c>
      <c r="B127" s="2" t="s">
        <v>64</v>
      </c>
      <c r="C127" s="2" t="s">
        <v>97</v>
      </c>
      <c r="D127" s="47"/>
      <c r="E127" s="47"/>
      <c r="F127" s="47"/>
      <c r="G127" s="47"/>
      <c r="H127" s="47"/>
      <c r="I127" s="77"/>
      <c r="J127" s="47"/>
      <c r="K127" s="77"/>
      <c r="L127" s="77"/>
      <c r="M127" s="77"/>
      <c r="N127" s="78"/>
      <c r="O127" s="77"/>
      <c r="P127" s="206"/>
    </row>
    <row r="128" spans="1:16" ht="15.75" hidden="1">
      <c r="A128" s="86"/>
      <c r="B128" s="2"/>
      <c r="C128" s="2"/>
      <c r="D128" s="47"/>
      <c r="E128" s="47"/>
      <c r="F128" s="47"/>
      <c r="G128" s="47"/>
      <c r="H128" s="47"/>
      <c r="I128" s="77"/>
      <c r="J128" s="47"/>
      <c r="K128" s="77"/>
      <c r="L128" s="77"/>
      <c r="M128" s="77"/>
      <c r="N128" s="78"/>
      <c r="O128" s="77"/>
      <c r="P128" s="206"/>
    </row>
    <row r="129" spans="1:16" ht="15.75" hidden="1">
      <c r="A129" s="86"/>
      <c r="B129" s="2"/>
      <c r="C129" s="2"/>
      <c r="D129" s="47"/>
      <c r="E129" s="47"/>
      <c r="F129" s="47"/>
      <c r="G129" s="47"/>
      <c r="H129" s="47"/>
      <c r="I129" s="77"/>
      <c r="J129" s="47"/>
      <c r="K129" s="77"/>
      <c r="L129" s="77"/>
      <c r="M129" s="77"/>
      <c r="N129" s="78">
        <f>SUM(J129:M129)-K129</f>
        <v>0</v>
      </c>
      <c r="O129" s="77"/>
      <c r="P129" s="206"/>
    </row>
    <row r="130" spans="1:16" ht="63">
      <c r="A130" s="160" t="s">
        <v>81</v>
      </c>
      <c r="B130" s="332" t="s">
        <v>326</v>
      </c>
      <c r="C130" s="50" t="s">
        <v>189</v>
      </c>
      <c r="D130" s="47"/>
      <c r="E130" s="47"/>
      <c r="F130" s="47"/>
      <c r="G130" s="191">
        <f>SUM(J130+L130+M130+O130)</f>
        <v>14.8932</v>
      </c>
      <c r="H130" s="47"/>
      <c r="I130" s="77"/>
      <c r="J130" s="47">
        <v>0</v>
      </c>
      <c r="K130" s="77">
        <v>0</v>
      </c>
      <c r="L130" s="77">
        <v>0</v>
      </c>
      <c r="M130" s="77">
        <v>0</v>
      </c>
      <c r="N130" s="78"/>
      <c r="O130" s="191">
        <v>14.8932</v>
      </c>
      <c r="P130" s="206">
        <v>0</v>
      </c>
    </row>
    <row r="131" spans="1:16" ht="213.75">
      <c r="A131" s="67" t="s">
        <v>276</v>
      </c>
      <c r="B131" s="422" t="s">
        <v>244</v>
      </c>
      <c r="C131" s="200" t="s">
        <v>327</v>
      </c>
      <c r="D131" s="47"/>
      <c r="E131" s="47"/>
      <c r="F131" s="47"/>
      <c r="G131" s="191">
        <f>SUM(J131+L131+M131+O131)</f>
        <v>14.8932</v>
      </c>
      <c r="H131" s="47"/>
      <c r="I131" s="77"/>
      <c r="J131" s="47"/>
      <c r="K131" s="77"/>
      <c r="L131" s="77"/>
      <c r="M131" s="77"/>
      <c r="N131" s="78"/>
      <c r="O131" s="191">
        <v>14.8932</v>
      </c>
      <c r="P131" s="206"/>
    </row>
    <row r="132" spans="1:16" ht="15.75" hidden="1">
      <c r="A132" s="67"/>
      <c r="B132" s="63"/>
      <c r="C132" s="2"/>
      <c r="D132" s="47"/>
      <c r="E132" s="47"/>
      <c r="F132" s="47"/>
      <c r="G132" s="47"/>
      <c r="H132" s="47"/>
      <c r="I132" s="77"/>
      <c r="J132" s="47"/>
      <c r="K132" s="77"/>
      <c r="L132" s="77"/>
      <c r="M132" s="77"/>
      <c r="N132" s="78"/>
      <c r="O132" s="77"/>
      <c r="P132" s="206"/>
    </row>
    <row r="133" spans="1:16" ht="51" customHeight="1">
      <c r="A133" s="160" t="s">
        <v>328</v>
      </c>
      <c r="B133" s="50" t="s">
        <v>151</v>
      </c>
      <c r="C133" s="50" t="s">
        <v>189</v>
      </c>
      <c r="D133" s="50"/>
      <c r="E133" s="50"/>
      <c r="F133" s="50"/>
      <c r="G133" s="65">
        <f>SUM(G136+G141+G153+G155+G156)+G154</f>
        <v>571.8240000000001</v>
      </c>
      <c r="H133" s="65"/>
      <c r="I133" s="65">
        <f>SUM(I136+I137+I138+I139+I140+I141+I142+I143+I144+I145)</f>
        <v>24.824</v>
      </c>
      <c r="J133" s="65">
        <f aca="true" t="shared" si="11" ref="J133:O133">SUM(J136+J141+J153+J155+J156)+J154</f>
        <v>555</v>
      </c>
      <c r="K133" s="65">
        <f t="shared" si="11"/>
        <v>0</v>
      </c>
      <c r="L133" s="65">
        <f t="shared" si="11"/>
        <v>0</v>
      </c>
      <c r="M133" s="65">
        <f t="shared" si="11"/>
        <v>16.824</v>
      </c>
      <c r="N133" s="65">
        <f t="shared" si="11"/>
        <v>24.824</v>
      </c>
      <c r="O133" s="65">
        <f t="shared" si="11"/>
        <v>0</v>
      </c>
      <c r="P133" s="65">
        <f>SUM(P136+P137+P138+P139+P140+P141+P142+P143+P144+P145)</f>
        <v>0</v>
      </c>
    </row>
    <row r="134" spans="1:16" ht="31.5">
      <c r="A134" s="49">
        <v>250380</v>
      </c>
      <c r="B134" s="49" t="s">
        <v>431</v>
      </c>
      <c r="C134" s="200" t="s">
        <v>329</v>
      </c>
      <c r="D134" s="50"/>
      <c r="E134" s="50"/>
      <c r="F134" s="50"/>
      <c r="G134" s="77">
        <v>615.824</v>
      </c>
      <c r="H134" s="77"/>
      <c r="I134" s="77"/>
      <c r="J134" s="77">
        <v>599</v>
      </c>
      <c r="K134" s="77">
        <v>0</v>
      </c>
      <c r="L134" s="77">
        <v>0</v>
      </c>
      <c r="M134" s="77">
        <v>16.824</v>
      </c>
      <c r="N134" s="201"/>
      <c r="O134" s="77">
        <v>0</v>
      </c>
      <c r="P134" s="77">
        <v>0</v>
      </c>
    </row>
    <row r="135" spans="1:16" ht="15.75">
      <c r="A135" s="75"/>
      <c r="B135" s="75"/>
      <c r="C135" s="2" t="s">
        <v>225</v>
      </c>
      <c r="D135" s="2"/>
      <c r="E135" s="2"/>
      <c r="F135" s="2"/>
      <c r="G135" s="77"/>
      <c r="H135" s="77"/>
      <c r="I135" s="77"/>
      <c r="J135" s="77"/>
      <c r="K135" s="77"/>
      <c r="L135" s="77"/>
      <c r="M135" s="77"/>
      <c r="N135" s="78">
        <f>SUM(J135:M135)-K135</f>
        <v>0</v>
      </c>
      <c r="O135" s="77"/>
      <c r="P135" s="206"/>
    </row>
    <row r="136" spans="1:16" ht="63">
      <c r="A136" s="75"/>
      <c r="B136" s="75"/>
      <c r="C136" s="202" t="s">
        <v>330</v>
      </c>
      <c r="D136" s="2"/>
      <c r="E136" s="2"/>
      <c r="F136" s="2"/>
      <c r="G136" s="77">
        <f>SUM(J136+L136+M136+O136)</f>
        <v>8</v>
      </c>
      <c r="H136" s="77"/>
      <c r="I136" s="77">
        <f>SUM(J136+L136+M136+P136)</f>
        <v>8</v>
      </c>
      <c r="J136" s="77">
        <v>8</v>
      </c>
      <c r="K136" s="77"/>
      <c r="L136" s="77"/>
      <c r="M136" s="77"/>
      <c r="N136" s="78">
        <f aca="true" t="shared" si="12" ref="N136:N144">SUM(J136:M136)-K136</f>
        <v>8</v>
      </c>
      <c r="O136" s="77"/>
      <c r="P136" s="206"/>
    </row>
    <row r="137" spans="1:16" ht="31.5" hidden="1">
      <c r="A137" s="75"/>
      <c r="B137" s="75"/>
      <c r="C137" s="202" t="s">
        <v>331</v>
      </c>
      <c r="D137" s="2"/>
      <c r="E137" s="2"/>
      <c r="F137" s="2"/>
      <c r="G137" s="77"/>
      <c r="H137" s="77"/>
      <c r="I137" s="77"/>
      <c r="J137" s="77"/>
      <c r="K137" s="77"/>
      <c r="L137" s="77"/>
      <c r="M137" s="77"/>
      <c r="N137" s="78"/>
      <c r="O137" s="77"/>
      <c r="P137" s="206"/>
    </row>
    <row r="138" spans="1:16" ht="31.5" hidden="1">
      <c r="A138" s="75"/>
      <c r="B138" s="75"/>
      <c r="C138" s="202" t="s">
        <v>152</v>
      </c>
      <c r="D138" s="2"/>
      <c r="E138" s="2"/>
      <c r="F138" s="2"/>
      <c r="G138" s="77"/>
      <c r="H138" s="77"/>
      <c r="I138" s="77"/>
      <c r="J138" s="77"/>
      <c r="K138" s="77"/>
      <c r="L138" s="77"/>
      <c r="M138" s="77"/>
      <c r="N138" s="78"/>
      <c r="O138" s="77"/>
      <c r="P138" s="206"/>
    </row>
    <row r="139" spans="1:16" ht="31.5" hidden="1">
      <c r="A139" s="75"/>
      <c r="B139" s="75"/>
      <c r="C139" s="203" t="s">
        <v>153</v>
      </c>
      <c r="D139" s="2"/>
      <c r="E139" s="2"/>
      <c r="F139" s="2"/>
      <c r="G139" s="77"/>
      <c r="H139" s="77"/>
      <c r="I139" s="77"/>
      <c r="J139" s="77"/>
      <c r="K139" s="77"/>
      <c r="L139" s="77"/>
      <c r="M139" s="77"/>
      <c r="N139" s="78">
        <f t="shared" si="12"/>
        <v>0</v>
      </c>
      <c r="O139" s="77"/>
      <c r="P139" s="206"/>
    </row>
    <row r="140" spans="1:16" ht="31.5" hidden="1">
      <c r="A140" s="75"/>
      <c r="B140" s="75"/>
      <c r="C140" s="202" t="s">
        <v>154</v>
      </c>
      <c r="D140" s="2"/>
      <c r="E140" s="2"/>
      <c r="F140" s="2"/>
      <c r="G140" s="77"/>
      <c r="H140" s="77"/>
      <c r="I140" s="77"/>
      <c r="J140" s="77"/>
      <c r="K140" s="77"/>
      <c r="L140" s="77"/>
      <c r="M140" s="77"/>
      <c r="N140" s="78">
        <f t="shared" si="12"/>
        <v>0</v>
      </c>
      <c r="O140" s="77"/>
      <c r="P140" s="206"/>
    </row>
    <row r="141" spans="1:16" ht="63">
      <c r="A141" s="75"/>
      <c r="B141" s="75"/>
      <c r="C141" s="203" t="s">
        <v>332</v>
      </c>
      <c r="D141" s="2"/>
      <c r="E141" s="2"/>
      <c r="F141" s="2"/>
      <c r="G141" s="77">
        <f aca="true" t="shared" si="13" ref="G141:G156">SUM(J141+L141+M141+O141)</f>
        <v>16.824</v>
      </c>
      <c r="H141" s="77"/>
      <c r="I141" s="77">
        <f>SUM(J141+L141+M141+P141)</f>
        <v>16.824</v>
      </c>
      <c r="J141" s="77"/>
      <c r="K141" s="77"/>
      <c r="L141" s="77"/>
      <c r="M141" s="77">
        <v>16.824</v>
      </c>
      <c r="N141" s="78">
        <f t="shared" si="12"/>
        <v>16.824</v>
      </c>
      <c r="O141" s="77"/>
      <c r="P141" s="77"/>
    </row>
    <row r="142" spans="1:16" ht="63" hidden="1">
      <c r="A142" s="75"/>
      <c r="B142" s="75"/>
      <c r="C142" s="202" t="s">
        <v>162</v>
      </c>
      <c r="D142" s="2"/>
      <c r="E142" s="2"/>
      <c r="F142" s="2"/>
      <c r="G142" s="77">
        <f t="shared" si="13"/>
        <v>0</v>
      </c>
      <c r="H142" s="77"/>
      <c r="I142" s="77"/>
      <c r="J142" s="77"/>
      <c r="K142" s="77"/>
      <c r="L142" s="77"/>
      <c r="M142" s="77"/>
      <c r="N142" s="78"/>
      <c r="O142" s="77"/>
      <c r="P142" s="206"/>
    </row>
    <row r="143" spans="1:16" ht="78.75" hidden="1">
      <c r="A143" s="75"/>
      <c r="B143" s="75"/>
      <c r="C143" s="204" t="s">
        <v>163</v>
      </c>
      <c r="D143" s="2"/>
      <c r="E143" s="2"/>
      <c r="F143" s="2"/>
      <c r="G143" s="77">
        <f t="shared" si="13"/>
        <v>0</v>
      </c>
      <c r="H143" s="77"/>
      <c r="I143" s="77"/>
      <c r="J143" s="77"/>
      <c r="K143" s="77"/>
      <c r="L143" s="77"/>
      <c r="M143" s="77"/>
      <c r="N143" s="78"/>
      <c r="O143" s="77"/>
      <c r="P143" s="206"/>
    </row>
    <row r="144" spans="1:16" ht="47.25" hidden="1">
      <c r="A144" s="75"/>
      <c r="B144" s="75"/>
      <c r="C144" s="80" t="s">
        <v>164</v>
      </c>
      <c r="D144" s="2"/>
      <c r="E144" s="2"/>
      <c r="F144" s="2"/>
      <c r="G144" s="77">
        <f t="shared" si="13"/>
        <v>0</v>
      </c>
      <c r="H144" s="47"/>
      <c r="I144" s="77"/>
      <c r="J144" s="77"/>
      <c r="K144" s="77"/>
      <c r="L144" s="77"/>
      <c r="M144" s="77"/>
      <c r="N144" s="78">
        <f t="shared" si="12"/>
        <v>0</v>
      </c>
      <c r="O144" s="77"/>
      <c r="P144" s="206"/>
    </row>
    <row r="145" spans="1:16" ht="47.25" hidden="1">
      <c r="A145" s="75"/>
      <c r="B145" s="75"/>
      <c r="C145" s="2" t="s">
        <v>165</v>
      </c>
      <c r="D145" s="47"/>
      <c r="E145" s="47"/>
      <c r="F145" s="47"/>
      <c r="G145" s="77">
        <f t="shared" si="13"/>
        <v>0</v>
      </c>
      <c r="H145" s="77"/>
      <c r="I145" s="77"/>
      <c r="J145" s="77"/>
      <c r="K145" s="77"/>
      <c r="L145" s="77"/>
      <c r="M145" s="77"/>
      <c r="N145" s="78">
        <f>SUM(J145:M145)-K145</f>
        <v>0</v>
      </c>
      <c r="O145" s="77"/>
      <c r="P145" s="206"/>
    </row>
    <row r="146" spans="1:16" ht="15.75" hidden="1">
      <c r="A146" s="492"/>
      <c r="B146" s="75"/>
      <c r="C146" s="76"/>
      <c r="D146" s="2"/>
      <c r="E146" s="2"/>
      <c r="F146" s="2"/>
      <c r="G146" s="77">
        <f t="shared" si="13"/>
        <v>0</v>
      </c>
      <c r="H146" s="77"/>
      <c r="I146" s="77"/>
      <c r="J146" s="77"/>
      <c r="K146" s="77"/>
      <c r="L146" s="77"/>
      <c r="M146" s="77"/>
      <c r="N146" s="78">
        <f aca="true" t="shared" si="14" ref="N146:N152">SUM(J146:M146)</f>
        <v>0</v>
      </c>
      <c r="O146" s="77"/>
      <c r="P146" s="206"/>
    </row>
    <row r="147" spans="1:16" ht="15.75" hidden="1">
      <c r="A147" s="492"/>
      <c r="B147" s="75"/>
      <c r="C147" s="2"/>
      <c r="D147" s="47"/>
      <c r="E147" s="47"/>
      <c r="F147" s="47"/>
      <c r="G147" s="77">
        <f t="shared" si="13"/>
        <v>0</v>
      </c>
      <c r="H147" s="47"/>
      <c r="I147" s="47"/>
      <c r="J147" s="77"/>
      <c r="K147" s="77"/>
      <c r="L147" s="77"/>
      <c r="M147" s="77"/>
      <c r="N147" s="78">
        <f t="shared" si="14"/>
        <v>0</v>
      </c>
      <c r="O147" s="77"/>
      <c r="P147" s="206"/>
    </row>
    <row r="148" spans="1:16" ht="15.75" hidden="1">
      <c r="A148" s="492"/>
      <c r="B148" s="75"/>
      <c r="C148" s="79" t="s">
        <v>166</v>
      </c>
      <c r="D148" s="47"/>
      <c r="E148" s="47"/>
      <c r="F148" s="47"/>
      <c r="G148" s="77">
        <f t="shared" si="13"/>
        <v>0</v>
      </c>
      <c r="H148" s="47"/>
      <c r="I148" s="47"/>
      <c r="J148" s="77"/>
      <c r="K148" s="77"/>
      <c r="L148" s="77"/>
      <c r="M148" s="77"/>
      <c r="N148" s="78">
        <f t="shared" si="14"/>
        <v>0</v>
      </c>
      <c r="O148" s="77"/>
      <c r="P148" s="206"/>
    </row>
    <row r="149" spans="1:16" ht="31.5" hidden="1">
      <c r="A149" s="492"/>
      <c r="B149" s="75"/>
      <c r="C149" s="79" t="s">
        <v>167</v>
      </c>
      <c r="D149" s="47"/>
      <c r="E149" s="47"/>
      <c r="F149" s="47"/>
      <c r="G149" s="77">
        <f t="shared" si="13"/>
        <v>0</v>
      </c>
      <c r="H149" s="47"/>
      <c r="I149" s="47"/>
      <c r="J149" s="77"/>
      <c r="K149" s="77"/>
      <c r="L149" s="77"/>
      <c r="M149" s="77"/>
      <c r="N149" s="78">
        <f t="shared" si="14"/>
        <v>0</v>
      </c>
      <c r="O149" s="77"/>
      <c r="P149" s="206"/>
    </row>
    <row r="150" spans="1:16" ht="78.75" hidden="1">
      <c r="A150" s="492"/>
      <c r="B150" s="75"/>
      <c r="C150" s="85" t="s">
        <v>168</v>
      </c>
      <c r="D150" s="47"/>
      <c r="E150" s="47"/>
      <c r="F150" s="47"/>
      <c r="G150" s="77">
        <f t="shared" si="13"/>
        <v>0</v>
      </c>
      <c r="H150" s="47"/>
      <c r="I150" s="47"/>
      <c r="J150" s="77"/>
      <c r="K150" s="77"/>
      <c r="L150" s="77"/>
      <c r="M150" s="77"/>
      <c r="N150" s="78">
        <f t="shared" si="14"/>
        <v>0</v>
      </c>
      <c r="O150" s="77"/>
      <c r="P150" s="206"/>
    </row>
    <row r="151" spans="1:16" ht="15.75" hidden="1">
      <c r="A151" s="492"/>
      <c r="B151" s="75"/>
      <c r="C151" s="198"/>
      <c r="D151" s="47"/>
      <c r="E151" s="47"/>
      <c r="F151" s="47"/>
      <c r="G151" s="77">
        <f t="shared" si="13"/>
        <v>0</v>
      </c>
      <c r="H151" s="47"/>
      <c r="I151" s="47"/>
      <c r="J151" s="77"/>
      <c r="K151" s="77"/>
      <c r="L151" s="77"/>
      <c r="M151" s="77"/>
      <c r="N151" s="78">
        <f t="shared" si="14"/>
        <v>0</v>
      </c>
      <c r="O151" s="77"/>
      <c r="P151" s="206"/>
    </row>
    <row r="152" spans="1:16" ht="15.75" hidden="1">
      <c r="A152" s="75"/>
      <c r="B152" s="75"/>
      <c r="C152" s="80"/>
      <c r="D152" s="47"/>
      <c r="E152" s="47"/>
      <c r="F152" s="47"/>
      <c r="G152" s="77">
        <f t="shared" si="13"/>
        <v>0</v>
      </c>
      <c r="H152" s="47"/>
      <c r="I152" s="163"/>
      <c r="J152" s="164"/>
      <c r="K152" s="164"/>
      <c r="L152" s="164"/>
      <c r="M152" s="164"/>
      <c r="N152" s="78">
        <f t="shared" si="14"/>
        <v>0</v>
      </c>
      <c r="O152" s="77"/>
      <c r="P152" s="206"/>
    </row>
    <row r="153" spans="1:16" ht="78.75">
      <c r="A153" s="75"/>
      <c r="B153" s="75"/>
      <c r="C153" s="80" t="s">
        <v>248</v>
      </c>
      <c r="D153" s="47"/>
      <c r="E153" s="47"/>
      <c r="F153" s="47"/>
      <c r="G153" s="77">
        <f t="shared" si="13"/>
        <v>180</v>
      </c>
      <c r="H153" s="47"/>
      <c r="I153" s="163"/>
      <c r="J153" s="164">
        <v>180</v>
      </c>
      <c r="K153" s="164"/>
      <c r="L153" s="164"/>
      <c r="M153" s="164"/>
      <c r="N153" s="78"/>
      <c r="O153" s="77"/>
      <c r="P153" s="206"/>
    </row>
    <row r="154" spans="1:16" ht="31.5" hidden="1">
      <c r="A154" s="75"/>
      <c r="B154" s="75"/>
      <c r="C154" s="202" t="s">
        <v>154</v>
      </c>
      <c r="D154" s="47"/>
      <c r="E154" s="47"/>
      <c r="F154" s="47"/>
      <c r="G154" s="77"/>
      <c r="H154" s="47"/>
      <c r="I154" s="163"/>
      <c r="J154" s="164"/>
      <c r="K154" s="164"/>
      <c r="L154" s="164"/>
      <c r="M154" s="164"/>
      <c r="N154" s="78"/>
      <c r="O154" s="77"/>
      <c r="P154" s="206"/>
    </row>
    <row r="155" spans="1:16" ht="31.5">
      <c r="A155" s="75"/>
      <c r="B155" s="75"/>
      <c r="C155" s="202" t="s">
        <v>154</v>
      </c>
      <c r="D155" s="47"/>
      <c r="E155" s="47"/>
      <c r="F155" s="47"/>
      <c r="G155" s="77">
        <f t="shared" si="13"/>
        <v>360</v>
      </c>
      <c r="H155" s="47"/>
      <c r="I155" s="163"/>
      <c r="J155" s="164">
        <v>360</v>
      </c>
      <c r="K155" s="164"/>
      <c r="L155" s="164"/>
      <c r="M155" s="164"/>
      <c r="N155" s="78"/>
      <c r="O155" s="77"/>
      <c r="P155" s="206"/>
    </row>
    <row r="156" spans="1:16" ht="47.25">
      <c r="A156" s="75"/>
      <c r="B156" s="75"/>
      <c r="C156" s="62" t="s">
        <v>427</v>
      </c>
      <c r="D156" s="47"/>
      <c r="E156" s="47"/>
      <c r="F156" s="47"/>
      <c r="G156" s="77">
        <f t="shared" si="13"/>
        <v>7</v>
      </c>
      <c r="H156" s="47"/>
      <c r="I156" s="163"/>
      <c r="J156" s="164">
        <v>7</v>
      </c>
      <c r="K156" s="164"/>
      <c r="L156" s="164"/>
      <c r="M156" s="164"/>
      <c r="N156" s="78"/>
      <c r="O156" s="77"/>
      <c r="P156" s="206"/>
    </row>
    <row r="157" spans="1:16" ht="15.75" hidden="1">
      <c r="A157" s="75">
        <v>250380</v>
      </c>
      <c r="B157" s="75" t="s">
        <v>431</v>
      </c>
      <c r="C157" s="205"/>
      <c r="D157" s="47"/>
      <c r="E157" s="47"/>
      <c r="F157" s="47"/>
      <c r="G157" s="47"/>
      <c r="H157" s="47"/>
      <c r="I157" s="163"/>
      <c r="J157" s="164"/>
      <c r="K157" s="164"/>
      <c r="L157" s="164"/>
      <c r="M157" s="164"/>
      <c r="N157" s="78"/>
      <c r="O157" s="77"/>
      <c r="P157" s="206"/>
    </row>
    <row r="158" spans="1:16" ht="15.75" hidden="1">
      <c r="A158" s="75">
        <v>250380</v>
      </c>
      <c r="B158" s="75" t="s">
        <v>431</v>
      </c>
      <c r="C158" s="205"/>
      <c r="D158" s="47"/>
      <c r="E158" s="47"/>
      <c r="F158" s="47"/>
      <c r="G158" s="47"/>
      <c r="H158" s="47"/>
      <c r="I158" s="163"/>
      <c r="J158" s="164"/>
      <c r="K158" s="164"/>
      <c r="L158" s="164"/>
      <c r="M158" s="164"/>
      <c r="N158" s="78"/>
      <c r="O158" s="77"/>
      <c r="P158" s="206"/>
    </row>
    <row r="159" spans="1:16" ht="15.75">
      <c r="A159" s="485" t="s">
        <v>205</v>
      </c>
      <c r="B159" s="486"/>
      <c r="C159" s="487"/>
      <c r="D159" s="206"/>
      <c r="E159" s="161"/>
      <c r="F159" s="161"/>
      <c r="G159" s="162">
        <f>SUM(G133+G126+G121+G67+G15+G13)+G130</f>
        <v>2300.49182</v>
      </c>
      <c r="H159" s="161"/>
      <c r="I159" s="162">
        <f>SUM(I133+I126+I121+I67+I15+I13)</f>
        <v>1213.7657</v>
      </c>
      <c r="J159" s="162">
        <f aca="true" t="shared" si="15" ref="J159:O159">SUM(J133+J126+J121+J67+J15+J13)+J130</f>
        <v>1057.27427</v>
      </c>
      <c r="K159" s="65">
        <f t="shared" si="15"/>
        <v>244.3</v>
      </c>
      <c r="L159" s="162">
        <f t="shared" si="15"/>
        <v>728.80035</v>
      </c>
      <c r="M159" s="65">
        <f t="shared" si="15"/>
        <v>402.324</v>
      </c>
      <c r="N159" s="65">
        <f t="shared" si="15"/>
        <v>689.22435</v>
      </c>
      <c r="O159" s="413">
        <f t="shared" si="15"/>
        <v>112.0932</v>
      </c>
      <c r="P159" s="162">
        <f>SUM(P133+P126+P121+P67+P15+P13)</f>
        <v>484.34662000000003</v>
      </c>
    </row>
  </sheetData>
  <mergeCells count="22">
    <mergeCell ref="J4:Q4"/>
    <mergeCell ref="K1:P1"/>
    <mergeCell ref="A159:C159"/>
    <mergeCell ref="C78:C79"/>
    <mergeCell ref="A80:A81"/>
    <mergeCell ref="B80:B81"/>
    <mergeCell ref="A146:A151"/>
    <mergeCell ref="J11:K11"/>
    <mergeCell ref="L11:L12"/>
    <mergeCell ref="A8:P8"/>
    <mergeCell ref="M9:O9"/>
    <mergeCell ref="J10:O10"/>
    <mergeCell ref="A10:A11"/>
    <mergeCell ref="B10:B11"/>
    <mergeCell ref="C10:C12"/>
    <mergeCell ref="D10:D12"/>
    <mergeCell ref="P10:P12"/>
    <mergeCell ref="M11:M12"/>
    <mergeCell ref="O11:O12"/>
    <mergeCell ref="E10:E12"/>
    <mergeCell ref="F10:F12"/>
    <mergeCell ref="G10:G12"/>
  </mergeCells>
  <printOptions/>
  <pageMargins left="0.17" right="0.16" top="0.17" bottom="0.17" header="0.5" footer="0.17"/>
  <pageSetup fitToHeight="5"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J294"/>
  <sheetViews>
    <sheetView workbookViewId="0" topLeftCell="B1">
      <selection activeCell="B6" sqref="B6:H6"/>
    </sheetView>
  </sheetViews>
  <sheetFormatPr defaultColWidth="9.00390625" defaultRowHeight="12.75"/>
  <cols>
    <col min="1" max="1" width="0.12890625" style="344" hidden="1" customWidth="1"/>
    <col min="2" max="2" width="15.125" style="344" customWidth="1"/>
    <col min="3" max="3" width="33.875" style="344" customWidth="1"/>
    <col min="4" max="4" width="26.375" style="344" customWidth="1"/>
    <col min="5" max="5" width="9.875" style="344" customWidth="1"/>
    <col min="6" max="6" width="30.125" style="344" customWidth="1"/>
    <col min="7" max="7" width="8.75390625" style="344" customWidth="1"/>
    <col min="8" max="8" width="12.625" style="344" customWidth="1"/>
    <col min="9" max="16384" width="27.75390625" style="344" customWidth="1"/>
  </cols>
  <sheetData>
    <row r="1" spans="4:7" ht="18.75">
      <c r="D1" s="350"/>
      <c r="E1" s="433" t="s">
        <v>216</v>
      </c>
      <c r="F1" s="433"/>
      <c r="G1" s="433"/>
    </row>
    <row r="2" spans="5:7" ht="18.75">
      <c r="E2" s="358" t="s">
        <v>533</v>
      </c>
      <c r="F2" s="358"/>
      <c r="G2" s="358"/>
    </row>
    <row r="3" spans="5:7" ht="18.75">
      <c r="E3" s="349" t="s">
        <v>159</v>
      </c>
      <c r="F3" s="349"/>
      <c r="G3" s="349"/>
    </row>
    <row r="4" ht="15.75" hidden="1"/>
    <row r="6" spans="2:8" ht="114.75" customHeight="1">
      <c r="B6" s="469" t="s">
        <v>57</v>
      </c>
      <c r="C6" s="469"/>
      <c r="D6" s="469"/>
      <c r="E6" s="469"/>
      <c r="F6" s="469"/>
      <c r="G6" s="469"/>
      <c r="H6" s="469"/>
    </row>
    <row r="7" ht="18.75" hidden="1">
      <c r="C7" s="358"/>
    </row>
    <row r="8" ht="15.75">
      <c r="G8" s="344" t="s">
        <v>534</v>
      </c>
    </row>
    <row r="9" spans="2:8" ht="75" customHeight="1">
      <c r="B9" s="359" t="s">
        <v>535</v>
      </c>
      <c r="C9" s="2" t="s">
        <v>536</v>
      </c>
      <c r="D9" s="493" t="s">
        <v>109</v>
      </c>
      <c r="E9" s="493"/>
      <c r="F9" s="493" t="s">
        <v>537</v>
      </c>
      <c r="G9" s="493"/>
      <c r="H9" s="206" t="s">
        <v>350</v>
      </c>
    </row>
    <row r="10" spans="2:8" ht="15.75">
      <c r="B10" s="497" t="s">
        <v>284</v>
      </c>
      <c r="C10" s="472" t="s">
        <v>285</v>
      </c>
      <c r="D10" s="493" t="s">
        <v>538</v>
      </c>
      <c r="E10" s="493" t="s">
        <v>539</v>
      </c>
      <c r="F10" s="472" t="s">
        <v>538</v>
      </c>
      <c r="G10" s="493" t="s">
        <v>539</v>
      </c>
      <c r="H10" s="493" t="s">
        <v>539</v>
      </c>
    </row>
    <row r="11" spans="2:8" ht="82.5" customHeight="1">
      <c r="B11" s="498"/>
      <c r="C11" s="474"/>
      <c r="D11" s="493"/>
      <c r="E11" s="493"/>
      <c r="F11" s="474"/>
      <c r="G11" s="493"/>
      <c r="H11" s="493"/>
    </row>
    <row r="12" spans="2:8" ht="82.5" customHeight="1" hidden="1">
      <c r="B12" s="360"/>
      <c r="C12" s="198"/>
      <c r="D12" s="2" t="s">
        <v>540</v>
      </c>
      <c r="E12" s="206"/>
      <c r="F12" s="198"/>
      <c r="G12" s="206"/>
      <c r="H12" s="206"/>
    </row>
    <row r="13" spans="2:8" ht="19.5" customHeight="1" hidden="1">
      <c r="B13" s="86" t="s">
        <v>219</v>
      </c>
      <c r="C13" s="2" t="s">
        <v>436</v>
      </c>
      <c r="D13" s="206"/>
      <c r="E13" s="196"/>
      <c r="F13" s="198"/>
      <c r="G13" s="206"/>
      <c r="H13" s="77"/>
    </row>
    <row r="14" spans="2:8" ht="19.5" customHeight="1" hidden="1">
      <c r="B14" s="361">
        <v>80101</v>
      </c>
      <c r="C14" s="198" t="s">
        <v>541</v>
      </c>
      <c r="D14" s="206"/>
      <c r="E14" s="77"/>
      <c r="F14" s="198"/>
      <c r="G14" s="206"/>
      <c r="H14" s="77"/>
    </row>
    <row r="15" spans="2:8" ht="14.25" customHeight="1" hidden="1">
      <c r="B15" s="494" t="s">
        <v>542</v>
      </c>
      <c r="C15" s="495"/>
      <c r="D15" s="496"/>
      <c r="E15" s="362"/>
      <c r="F15" s="198"/>
      <c r="G15" s="206"/>
      <c r="H15" s="77"/>
    </row>
    <row r="16" spans="1:8" ht="44.25" customHeight="1" hidden="1">
      <c r="A16" s="344">
        <v>1</v>
      </c>
      <c r="B16" s="2"/>
      <c r="C16" s="198"/>
      <c r="D16" s="2" t="s">
        <v>543</v>
      </c>
      <c r="E16" s="86"/>
      <c r="F16" s="198"/>
      <c r="G16" s="206"/>
      <c r="H16" s="87"/>
    </row>
    <row r="17" spans="2:8" ht="38.25" customHeight="1" hidden="1">
      <c r="B17" s="86" t="s">
        <v>98</v>
      </c>
      <c r="C17" s="2" t="s">
        <v>436</v>
      </c>
      <c r="D17" s="206"/>
      <c r="E17" s="47"/>
      <c r="F17" s="363"/>
      <c r="G17" s="77"/>
      <c r="H17" s="77"/>
    </row>
    <row r="18" spans="2:8" ht="75.75" customHeight="1" hidden="1">
      <c r="B18" s="490" t="s">
        <v>358</v>
      </c>
      <c r="C18" s="2"/>
      <c r="D18" s="2"/>
      <c r="E18" s="47"/>
      <c r="F18" s="47"/>
      <c r="G18" s="47"/>
      <c r="H18" s="77"/>
    </row>
    <row r="19" spans="2:8" ht="25.5" customHeight="1" hidden="1">
      <c r="B19" s="499"/>
      <c r="C19" s="85" t="s">
        <v>541</v>
      </c>
      <c r="D19" s="2"/>
      <c r="E19" s="47"/>
      <c r="F19" s="363"/>
      <c r="G19" s="47"/>
      <c r="H19" s="77"/>
    </row>
    <row r="20" spans="2:8" ht="15.75" hidden="1">
      <c r="B20" s="86"/>
      <c r="C20" s="2"/>
      <c r="D20" s="2"/>
      <c r="E20" s="47"/>
      <c r="F20" s="363"/>
      <c r="G20" s="77"/>
      <c r="H20" s="77"/>
    </row>
    <row r="21" spans="2:8" ht="18.75" hidden="1">
      <c r="B21" s="500" t="s">
        <v>542</v>
      </c>
      <c r="C21" s="501"/>
      <c r="D21" s="502"/>
      <c r="E21" s="366"/>
      <c r="F21" s="363"/>
      <c r="G21" s="77"/>
      <c r="H21" s="77"/>
    </row>
    <row r="22" spans="2:8" ht="18.75" hidden="1">
      <c r="B22" s="364"/>
      <c r="C22" s="365"/>
      <c r="D22" s="200"/>
      <c r="E22" s="366"/>
      <c r="F22" s="363"/>
      <c r="G22" s="77"/>
      <c r="H22" s="77"/>
    </row>
    <row r="23" spans="2:8" ht="18.75" hidden="1">
      <c r="B23" s="364"/>
      <c r="C23" s="365"/>
      <c r="D23" s="200"/>
      <c r="E23" s="366"/>
      <c r="F23" s="363"/>
      <c r="G23" s="77"/>
      <c r="H23" s="77"/>
    </row>
    <row r="24" spans="2:8" ht="18.75" hidden="1">
      <c r="B24" s="364"/>
      <c r="C24" s="365"/>
      <c r="D24" s="200"/>
      <c r="E24" s="366"/>
      <c r="F24" s="363"/>
      <c r="G24" s="77"/>
      <c r="H24" s="77"/>
    </row>
    <row r="25" spans="2:8" ht="18.75" hidden="1">
      <c r="B25" s="364"/>
      <c r="C25" s="365"/>
      <c r="D25" s="200"/>
      <c r="E25" s="366"/>
      <c r="F25" s="363"/>
      <c r="G25" s="77"/>
      <c r="H25" s="77"/>
    </row>
    <row r="26" spans="2:8" ht="72.75" customHeight="1" hidden="1">
      <c r="B26" s="86"/>
      <c r="C26" s="2"/>
      <c r="D26" s="367" t="s">
        <v>0</v>
      </c>
      <c r="E26" s="77"/>
      <c r="F26" s="363"/>
      <c r="G26" s="77"/>
      <c r="H26" s="77"/>
    </row>
    <row r="27" spans="2:8" ht="20.25" customHeight="1" hidden="1">
      <c r="B27" s="86" t="s">
        <v>219</v>
      </c>
      <c r="C27" s="2" t="s">
        <v>436</v>
      </c>
      <c r="D27" s="2"/>
      <c r="E27" s="196"/>
      <c r="F27" s="363"/>
      <c r="G27" s="77"/>
      <c r="H27" s="77"/>
    </row>
    <row r="28" spans="2:8" ht="30.75" customHeight="1" hidden="1">
      <c r="B28" s="368" t="s">
        <v>358</v>
      </c>
      <c r="C28" s="198" t="s">
        <v>541</v>
      </c>
      <c r="D28" s="2"/>
      <c r="E28" s="77"/>
      <c r="F28" s="363"/>
      <c r="G28" s="77"/>
      <c r="H28" s="77"/>
    </row>
    <row r="29" spans="2:8" ht="22.5" customHeight="1" hidden="1">
      <c r="B29" s="368"/>
      <c r="C29" s="500" t="s">
        <v>542</v>
      </c>
      <c r="D29" s="502"/>
      <c r="E29" s="362"/>
      <c r="F29" s="363"/>
      <c r="G29" s="77"/>
      <c r="H29" s="77"/>
    </row>
    <row r="30" spans="2:8" ht="62.25" customHeight="1" hidden="1">
      <c r="B30" s="86"/>
      <c r="C30" s="2"/>
      <c r="D30" s="367" t="s">
        <v>1</v>
      </c>
      <c r="E30" s="77"/>
      <c r="F30" s="363"/>
      <c r="G30" s="77"/>
      <c r="H30" s="77"/>
    </row>
    <row r="31" spans="2:8" ht="21" customHeight="1" hidden="1">
      <c r="B31" s="86" t="s">
        <v>219</v>
      </c>
      <c r="C31" s="2" t="s">
        <v>436</v>
      </c>
      <c r="D31" s="2"/>
      <c r="E31" s="196"/>
      <c r="F31" s="363"/>
      <c r="G31" s="77"/>
      <c r="H31" s="77"/>
    </row>
    <row r="32" spans="2:8" ht="21" customHeight="1" hidden="1">
      <c r="B32" s="368" t="s">
        <v>358</v>
      </c>
      <c r="C32" s="198" t="s">
        <v>541</v>
      </c>
      <c r="D32" s="2"/>
      <c r="E32" s="77"/>
      <c r="F32" s="363"/>
      <c r="G32" s="77"/>
      <c r="H32" s="77"/>
    </row>
    <row r="33" spans="2:8" ht="14.25" customHeight="1" hidden="1">
      <c r="B33" s="368"/>
      <c r="C33" s="500" t="s">
        <v>542</v>
      </c>
      <c r="D33" s="502"/>
      <c r="E33" s="362"/>
      <c r="F33" s="363"/>
      <c r="G33" s="77"/>
      <c r="H33" s="77"/>
    </row>
    <row r="34" spans="2:8" ht="66.75" customHeight="1" hidden="1">
      <c r="B34" s="86"/>
      <c r="C34" s="2"/>
      <c r="D34" s="367" t="s">
        <v>2</v>
      </c>
      <c r="E34" s="362"/>
      <c r="F34" s="363"/>
      <c r="G34" s="77"/>
      <c r="H34" s="77"/>
    </row>
    <row r="35" spans="2:8" ht="14.25" customHeight="1" hidden="1">
      <c r="B35" s="86" t="s">
        <v>219</v>
      </c>
      <c r="C35" s="2" t="s">
        <v>436</v>
      </c>
      <c r="D35" s="2"/>
      <c r="E35" s="196"/>
      <c r="F35" s="363"/>
      <c r="G35" s="77"/>
      <c r="H35" s="77"/>
    </row>
    <row r="36" spans="2:8" ht="14.25" customHeight="1" hidden="1">
      <c r="B36" s="368" t="s">
        <v>358</v>
      </c>
      <c r="C36" s="198" t="s">
        <v>541</v>
      </c>
      <c r="D36" s="2"/>
      <c r="E36" s="77"/>
      <c r="F36" s="363"/>
      <c r="G36" s="77"/>
      <c r="H36" s="77"/>
    </row>
    <row r="37" spans="2:8" ht="14.25" customHeight="1" hidden="1">
      <c r="B37" s="368"/>
      <c r="C37" s="500" t="s">
        <v>542</v>
      </c>
      <c r="D37" s="502"/>
      <c r="E37" s="362"/>
      <c r="F37" s="363"/>
      <c r="G37" s="77"/>
      <c r="H37" s="77"/>
    </row>
    <row r="38" spans="2:8" ht="60.75" customHeight="1" hidden="1">
      <c r="B38" s="368"/>
      <c r="C38" s="198"/>
      <c r="D38" s="2" t="s">
        <v>3</v>
      </c>
      <c r="E38" s="77"/>
      <c r="F38" s="363"/>
      <c r="G38" s="77"/>
      <c r="H38" s="77"/>
    </row>
    <row r="39" spans="2:8" ht="19.5" customHeight="1" hidden="1">
      <c r="B39" s="368" t="s">
        <v>98</v>
      </c>
      <c r="C39" s="2" t="s">
        <v>436</v>
      </c>
      <c r="D39" s="2"/>
      <c r="E39" s="77"/>
      <c r="F39" s="363"/>
      <c r="G39" s="77"/>
      <c r="H39" s="77"/>
    </row>
    <row r="40" spans="2:8" ht="76.5" customHeight="1" hidden="1">
      <c r="B40" s="368" t="s">
        <v>451</v>
      </c>
      <c r="C40" s="369" t="s">
        <v>469</v>
      </c>
      <c r="D40" s="2"/>
      <c r="E40" s="77"/>
      <c r="F40" s="363"/>
      <c r="G40" s="77"/>
      <c r="H40" s="77"/>
    </row>
    <row r="41" spans="2:8" ht="21.75" customHeight="1" hidden="1">
      <c r="B41" s="368"/>
      <c r="C41" s="500" t="s">
        <v>542</v>
      </c>
      <c r="D41" s="502"/>
      <c r="E41" s="362"/>
      <c r="F41" s="363"/>
      <c r="G41" s="77"/>
      <c r="H41" s="77"/>
    </row>
    <row r="42" spans="2:8" ht="94.5" customHeight="1" hidden="1">
      <c r="B42" s="368"/>
      <c r="C42" s="198"/>
      <c r="D42" s="2" t="s">
        <v>4</v>
      </c>
      <c r="E42" s="77"/>
      <c r="F42" s="363"/>
      <c r="G42" s="77"/>
      <c r="H42" s="77"/>
    </row>
    <row r="43" spans="2:8" ht="24.75" customHeight="1" hidden="1">
      <c r="B43" s="368"/>
      <c r="C43" s="198"/>
      <c r="D43" s="2"/>
      <c r="E43" s="77"/>
      <c r="F43" s="363"/>
      <c r="G43" s="77"/>
      <c r="H43" s="77">
        <f aca="true" t="shared" si="0" ref="H43:H48">SUM(G43+E43)</f>
        <v>0</v>
      </c>
    </row>
    <row r="44" spans="2:8" ht="41.25" customHeight="1" hidden="1">
      <c r="B44" s="368" t="s">
        <v>98</v>
      </c>
      <c r="C44" s="2" t="s">
        <v>436</v>
      </c>
      <c r="D44" s="367"/>
      <c r="E44" s="77"/>
      <c r="F44" s="363"/>
      <c r="G44" s="77"/>
      <c r="H44" s="77">
        <f t="shared" si="0"/>
        <v>0</v>
      </c>
    </row>
    <row r="45" spans="2:8" ht="24.75" customHeight="1" hidden="1">
      <c r="B45" s="368" t="s">
        <v>219</v>
      </c>
      <c r="C45" s="2" t="s">
        <v>436</v>
      </c>
      <c r="D45" s="367"/>
      <c r="E45" s="191"/>
      <c r="F45" s="370"/>
      <c r="G45" s="191"/>
      <c r="H45" s="191">
        <f t="shared" si="0"/>
        <v>0</v>
      </c>
    </row>
    <row r="46" spans="2:8" ht="46.5" customHeight="1" hidden="1">
      <c r="B46" s="368" t="s">
        <v>400</v>
      </c>
      <c r="C46" s="62" t="s">
        <v>439</v>
      </c>
      <c r="D46" s="367"/>
      <c r="E46" s="191"/>
      <c r="F46" s="370"/>
      <c r="G46" s="191"/>
      <c r="H46" s="191">
        <f t="shared" si="0"/>
        <v>0</v>
      </c>
    </row>
    <row r="47" spans="2:8" ht="80.25" customHeight="1" hidden="1">
      <c r="B47" s="368" t="s">
        <v>451</v>
      </c>
      <c r="C47" s="2" t="s">
        <v>469</v>
      </c>
      <c r="D47" s="367"/>
      <c r="E47" s="191"/>
      <c r="F47" s="370"/>
      <c r="G47" s="191"/>
      <c r="H47" s="191">
        <f t="shared" si="0"/>
        <v>0</v>
      </c>
    </row>
    <row r="48" spans="2:8" ht="18.75" customHeight="1" hidden="1">
      <c r="B48" s="368"/>
      <c r="C48" s="503" t="s">
        <v>542</v>
      </c>
      <c r="D48" s="504"/>
      <c r="E48" s="371"/>
      <c r="F48" s="370"/>
      <c r="G48" s="191"/>
      <c r="H48" s="191">
        <f t="shared" si="0"/>
        <v>0</v>
      </c>
    </row>
    <row r="49" spans="2:8" ht="45" customHeight="1" hidden="1">
      <c r="B49" s="86"/>
      <c r="C49" s="372"/>
      <c r="D49" s="2" t="s">
        <v>5</v>
      </c>
      <c r="E49" s="77"/>
      <c r="F49" s="363"/>
      <c r="G49" s="77"/>
      <c r="H49" s="77"/>
    </row>
    <row r="50" spans="2:8" ht="26.25" customHeight="1" hidden="1">
      <c r="B50" s="86" t="s">
        <v>218</v>
      </c>
      <c r="C50" s="2" t="s">
        <v>435</v>
      </c>
      <c r="D50" s="367"/>
      <c r="E50" s="77"/>
      <c r="F50" s="363"/>
      <c r="G50" s="77"/>
      <c r="H50" s="77"/>
    </row>
    <row r="51" spans="2:8" ht="47.25" customHeight="1" hidden="1">
      <c r="B51" s="86"/>
      <c r="C51" s="2"/>
      <c r="D51" s="373"/>
      <c r="E51" s="77"/>
      <c r="F51" s="363"/>
      <c r="G51" s="77"/>
      <c r="H51" s="77"/>
    </row>
    <row r="52" spans="2:8" ht="28.5" customHeight="1" hidden="1">
      <c r="B52" s="86" t="s">
        <v>454</v>
      </c>
      <c r="C52" s="365" t="s">
        <v>455</v>
      </c>
      <c r="D52" s="2"/>
      <c r="E52" s="77"/>
      <c r="F52" s="363"/>
      <c r="G52" s="77"/>
      <c r="H52" s="77"/>
    </row>
    <row r="53" spans="2:8" ht="21" customHeight="1" hidden="1">
      <c r="B53" s="86"/>
      <c r="C53" s="500" t="s">
        <v>542</v>
      </c>
      <c r="D53" s="502"/>
      <c r="E53" s="362"/>
      <c r="F53" s="363"/>
      <c r="G53" s="77"/>
      <c r="H53" s="77"/>
    </row>
    <row r="54" spans="2:8" ht="47.25" customHeight="1" hidden="1">
      <c r="B54" s="86"/>
      <c r="C54" s="2"/>
      <c r="D54" s="2" t="s">
        <v>6</v>
      </c>
      <c r="E54" s="77"/>
      <c r="F54" s="363"/>
      <c r="G54" s="77"/>
      <c r="H54" s="77"/>
    </row>
    <row r="55" spans="2:8" ht="24" customHeight="1" hidden="1">
      <c r="B55" s="86" t="s">
        <v>218</v>
      </c>
      <c r="C55" s="2" t="s">
        <v>435</v>
      </c>
      <c r="D55" s="367"/>
      <c r="E55" s="191"/>
      <c r="F55" s="363"/>
      <c r="G55" s="77"/>
      <c r="H55" s="191"/>
    </row>
    <row r="56" spans="2:8" ht="76.5" customHeight="1" hidden="1">
      <c r="B56" s="86"/>
      <c r="C56" s="2"/>
      <c r="D56" s="373"/>
      <c r="E56" s="77"/>
      <c r="F56" s="47"/>
      <c r="G56" s="77"/>
      <c r="H56" s="77"/>
    </row>
    <row r="57" spans="2:8" ht="15.75" hidden="1">
      <c r="B57" s="86" t="s">
        <v>454</v>
      </c>
      <c r="C57" s="365" t="s">
        <v>455</v>
      </c>
      <c r="D57" s="2"/>
      <c r="E57" s="191"/>
      <c r="F57" s="77"/>
      <c r="G57" s="77"/>
      <c r="H57" s="191"/>
    </row>
    <row r="58" spans="2:8" ht="15.75" hidden="1">
      <c r="B58" s="86"/>
      <c r="C58" s="500" t="s">
        <v>542</v>
      </c>
      <c r="D58" s="502"/>
      <c r="E58" s="191"/>
      <c r="F58" s="77"/>
      <c r="G58" s="77"/>
      <c r="H58" s="191"/>
    </row>
    <row r="59" spans="2:8" ht="15.75" hidden="1">
      <c r="B59" s="86"/>
      <c r="C59" s="365"/>
      <c r="D59" s="367"/>
      <c r="E59" s="77"/>
      <c r="F59" s="77"/>
      <c r="G59" s="77"/>
      <c r="H59" s="77"/>
    </row>
    <row r="60" spans="2:8" ht="15.75" hidden="1">
      <c r="B60" s="505"/>
      <c r="C60" s="506"/>
      <c r="D60" s="507"/>
      <c r="E60" s="77"/>
      <c r="F60" s="77"/>
      <c r="G60" s="77"/>
      <c r="H60" s="77"/>
    </row>
    <row r="61" spans="2:8" ht="15.75" hidden="1">
      <c r="B61" s="86"/>
      <c r="C61" s="365"/>
      <c r="D61" s="2"/>
      <c r="E61" s="77"/>
      <c r="F61" s="77"/>
      <c r="G61" s="77"/>
      <c r="H61" s="77"/>
    </row>
    <row r="62" spans="2:8" ht="15.75" hidden="1">
      <c r="B62" s="86"/>
      <c r="C62" s="2"/>
      <c r="D62" s="2"/>
      <c r="E62" s="77"/>
      <c r="F62" s="77"/>
      <c r="G62" s="77"/>
      <c r="H62" s="77"/>
    </row>
    <row r="63" spans="2:8" ht="54" customHeight="1" hidden="1">
      <c r="B63" s="86"/>
      <c r="C63" s="2"/>
      <c r="D63" s="2"/>
      <c r="E63" s="77"/>
      <c r="F63" s="77"/>
      <c r="G63" s="77"/>
      <c r="H63" s="77"/>
    </row>
    <row r="64" spans="2:8" ht="24" customHeight="1" hidden="1">
      <c r="B64" s="505"/>
      <c r="C64" s="506"/>
      <c r="D64" s="507"/>
      <c r="E64" s="77"/>
      <c r="F64" s="77"/>
      <c r="G64" s="77"/>
      <c r="H64" s="77"/>
    </row>
    <row r="65" spans="2:8" ht="58.5" customHeight="1" hidden="1">
      <c r="B65" s="86"/>
      <c r="C65" s="86"/>
      <c r="D65" s="86"/>
      <c r="E65" s="77"/>
      <c r="F65" s="77"/>
      <c r="G65" s="77"/>
      <c r="H65" s="77"/>
    </row>
    <row r="66" spans="2:8" ht="47.25" customHeight="1" hidden="1">
      <c r="B66" s="86"/>
      <c r="C66" s="2"/>
      <c r="D66" s="367"/>
      <c r="E66" s="77"/>
      <c r="F66" s="77"/>
      <c r="G66" s="77"/>
      <c r="H66" s="77"/>
    </row>
    <row r="67" spans="2:8" ht="15.75" hidden="1">
      <c r="B67" s="86"/>
      <c r="C67" s="2"/>
      <c r="D67" s="367"/>
      <c r="E67" s="77"/>
      <c r="F67" s="77"/>
      <c r="G67" s="77"/>
      <c r="H67" s="77"/>
    </row>
    <row r="68" spans="2:8" ht="15.75" hidden="1">
      <c r="B68" s="505"/>
      <c r="C68" s="506"/>
      <c r="D68" s="507"/>
      <c r="E68" s="77"/>
      <c r="F68" s="77"/>
      <c r="G68" s="77"/>
      <c r="H68" s="77"/>
    </row>
    <row r="69" spans="2:8" ht="15.75" hidden="1">
      <c r="B69" s="86"/>
      <c r="C69" s="2"/>
      <c r="D69" s="367"/>
      <c r="E69" s="87"/>
      <c r="F69" s="206"/>
      <c r="G69" s="206"/>
      <c r="H69" s="77"/>
    </row>
    <row r="70" spans="2:8" ht="95.25" customHeight="1" hidden="1">
      <c r="B70" s="86"/>
      <c r="C70" s="2"/>
      <c r="D70" s="367"/>
      <c r="E70" s="87"/>
      <c r="F70" s="373" t="s">
        <v>7</v>
      </c>
      <c r="G70" s="206"/>
      <c r="H70" s="77"/>
    </row>
    <row r="71" spans="2:8" ht="50.25" customHeight="1" hidden="1">
      <c r="B71" s="86"/>
      <c r="C71" s="2"/>
      <c r="D71" s="2" t="s">
        <v>8</v>
      </c>
      <c r="E71" s="191"/>
      <c r="F71" s="373"/>
      <c r="G71" s="206"/>
      <c r="H71" s="191"/>
    </row>
    <row r="72" spans="2:8" ht="23.25" customHeight="1" hidden="1">
      <c r="B72" s="86" t="s">
        <v>218</v>
      </c>
      <c r="C72" s="2" t="s">
        <v>435</v>
      </c>
      <c r="D72" s="367"/>
      <c r="E72" s="191"/>
      <c r="F72" s="375"/>
      <c r="G72" s="376"/>
      <c r="H72" s="191"/>
    </row>
    <row r="73" spans="2:8" ht="95.25" customHeight="1" hidden="1">
      <c r="B73" s="86"/>
      <c r="C73" s="2"/>
      <c r="D73" s="373"/>
      <c r="E73" s="191">
        <v>0.04347</v>
      </c>
      <c r="F73" s="375"/>
      <c r="G73" s="376"/>
      <c r="H73" s="191">
        <v>0.04347</v>
      </c>
    </row>
    <row r="74" spans="2:8" ht="21" customHeight="1" hidden="1">
      <c r="B74" s="86" t="s">
        <v>355</v>
      </c>
      <c r="C74" s="365" t="s">
        <v>9</v>
      </c>
      <c r="D74" s="2"/>
      <c r="E74" s="191"/>
      <c r="F74" s="375"/>
      <c r="G74" s="376"/>
      <c r="H74" s="191"/>
    </row>
    <row r="75" spans="2:8" ht="15.75" customHeight="1" hidden="1">
      <c r="B75" s="86"/>
      <c r="C75" s="500" t="s">
        <v>542</v>
      </c>
      <c r="D75" s="502"/>
      <c r="E75" s="191"/>
      <c r="F75" s="375"/>
      <c r="G75" s="376"/>
      <c r="H75" s="191"/>
    </row>
    <row r="76" spans="2:8" ht="95.25" customHeight="1" hidden="1">
      <c r="B76" s="86"/>
      <c r="C76" s="2"/>
      <c r="D76" s="367"/>
      <c r="E76" s="87"/>
      <c r="F76" s="373"/>
      <c r="G76" s="206"/>
      <c r="H76" s="77">
        <f>SUM(G76+E76)</f>
        <v>0</v>
      </c>
    </row>
    <row r="77" spans="2:8" ht="109.5" customHeight="1" hidden="1">
      <c r="B77" s="86" t="s">
        <v>355</v>
      </c>
      <c r="C77" s="365" t="s">
        <v>10</v>
      </c>
      <c r="D77" s="367"/>
      <c r="E77" s="87"/>
      <c r="F77" s="373"/>
      <c r="G77" s="206"/>
      <c r="H77" s="77">
        <f>SUM(G77+E77)</f>
        <v>0</v>
      </c>
    </row>
    <row r="78" spans="2:8" ht="81" customHeight="1" hidden="1">
      <c r="B78" s="86"/>
      <c r="C78" s="2"/>
      <c r="D78" s="367"/>
      <c r="E78" s="87"/>
      <c r="F78" s="367" t="s">
        <v>11</v>
      </c>
      <c r="G78" s="206"/>
      <c r="H78" s="77"/>
    </row>
    <row r="79" spans="2:8" ht="15.75" hidden="1">
      <c r="B79" s="86" t="s">
        <v>98</v>
      </c>
      <c r="C79" s="2" t="s">
        <v>436</v>
      </c>
      <c r="D79" s="206"/>
      <c r="E79" s="87"/>
      <c r="F79" s="377"/>
      <c r="G79" s="77"/>
      <c r="H79" s="77">
        <f aca="true" t="shared" si="1" ref="H79:H93">SUM(G79+E79)</f>
        <v>0</v>
      </c>
    </row>
    <row r="80" spans="2:8" ht="47.25" hidden="1">
      <c r="B80" s="86" t="s">
        <v>476</v>
      </c>
      <c r="C80" s="2" t="s">
        <v>468</v>
      </c>
      <c r="D80" s="206"/>
      <c r="E80" s="87"/>
      <c r="F80" s="377"/>
      <c r="G80" s="77"/>
      <c r="H80" s="77">
        <f t="shared" si="1"/>
        <v>0</v>
      </c>
    </row>
    <row r="81" spans="2:8" ht="18.75" hidden="1">
      <c r="B81" s="493" t="s">
        <v>542</v>
      </c>
      <c r="C81" s="493"/>
      <c r="D81" s="493"/>
      <c r="E81" s="493"/>
      <c r="F81" s="493"/>
      <c r="G81" s="362"/>
      <c r="H81" s="77">
        <f t="shared" si="1"/>
        <v>0</v>
      </c>
    </row>
    <row r="82" spans="2:8" ht="15.75" hidden="1">
      <c r="B82" s="206"/>
      <c r="C82" s="206"/>
      <c r="D82" s="2"/>
      <c r="E82" s="77"/>
      <c r="F82" s="77"/>
      <c r="G82" s="77">
        <v>10.575</v>
      </c>
      <c r="H82" s="77">
        <f t="shared" si="1"/>
        <v>10.575</v>
      </c>
    </row>
    <row r="83" spans="2:8" ht="15.75" hidden="1">
      <c r="B83" s="86"/>
      <c r="C83" s="2"/>
      <c r="D83" s="206"/>
      <c r="E83" s="77"/>
      <c r="F83" s="77"/>
      <c r="G83" s="77">
        <v>10.575</v>
      </c>
      <c r="H83" s="77">
        <f t="shared" si="1"/>
        <v>10.575</v>
      </c>
    </row>
    <row r="84" spans="2:8" ht="15.75" hidden="1">
      <c r="B84" s="206"/>
      <c r="C84" s="2"/>
      <c r="D84" s="206"/>
      <c r="E84" s="77"/>
      <c r="F84" s="77"/>
      <c r="G84" s="77">
        <v>10.575</v>
      </c>
      <c r="H84" s="77">
        <f t="shared" si="1"/>
        <v>10.575</v>
      </c>
    </row>
    <row r="85" spans="2:8" ht="15.75" hidden="1">
      <c r="B85" s="505"/>
      <c r="C85" s="506"/>
      <c r="D85" s="507"/>
      <c r="E85" s="77"/>
      <c r="F85" s="77"/>
      <c r="G85" s="77">
        <v>10.575</v>
      </c>
      <c r="H85" s="77">
        <f t="shared" si="1"/>
        <v>10.575</v>
      </c>
    </row>
    <row r="86" spans="2:8" ht="15.75" hidden="1">
      <c r="B86" s="374"/>
      <c r="C86" s="86"/>
      <c r="D86" s="86"/>
      <c r="E86" s="77"/>
      <c r="F86" s="77"/>
      <c r="G86" s="77">
        <v>10.575</v>
      </c>
      <c r="H86" s="77">
        <f t="shared" si="1"/>
        <v>10.575</v>
      </c>
    </row>
    <row r="87" spans="2:8" ht="15.75" hidden="1">
      <c r="B87" s="86"/>
      <c r="C87" s="2"/>
      <c r="D87" s="206"/>
      <c r="E87" s="77"/>
      <c r="F87" s="77"/>
      <c r="G87" s="77">
        <v>10.575</v>
      </c>
      <c r="H87" s="77">
        <f t="shared" si="1"/>
        <v>10.575</v>
      </c>
    </row>
    <row r="88" spans="2:8" ht="15.75" hidden="1">
      <c r="B88" s="206"/>
      <c r="C88" s="2"/>
      <c r="D88" s="206"/>
      <c r="E88" s="77"/>
      <c r="F88" s="77"/>
      <c r="G88" s="77">
        <v>10.575</v>
      </c>
      <c r="H88" s="77">
        <f t="shared" si="1"/>
        <v>10.575</v>
      </c>
    </row>
    <row r="89" spans="2:8" ht="15.75" hidden="1">
      <c r="B89" s="505"/>
      <c r="C89" s="506"/>
      <c r="D89" s="507"/>
      <c r="E89" s="77"/>
      <c r="F89" s="77"/>
      <c r="G89" s="77">
        <v>10.575</v>
      </c>
      <c r="H89" s="77">
        <f t="shared" si="1"/>
        <v>10.575</v>
      </c>
    </row>
    <row r="90" spans="2:8" ht="15.75" hidden="1">
      <c r="B90" s="206"/>
      <c r="C90" s="206"/>
      <c r="D90" s="2"/>
      <c r="E90" s="77"/>
      <c r="F90" s="77"/>
      <c r="G90" s="77">
        <v>10.575</v>
      </c>
      <c r="H90" s="77">
        <f t="shared" si="1"/>
        <v>10.575</v>
      </c>
    </row>
    <row r="91" spans="2:8" ht="15.75" hidden="1">
      <c r="B91" s="87"/>
      <c r="C91" s="206"/>
      <c r="D91" s="2"/>
      <c r="E91" s="77"/>
      <c r="F91" s="77"/>
      <c r="G91" s="77">
        <v>10.575</v>
      </c>
      <c r="H91" s="77">
        <f t="shared" si="1"/>
        <v>10.575</v>
      </c>
    </row>
    <row r="92" spans="2:8" ht="15.75" hidden="1">
      <c r="B92" s="87"/>
      <c r="C92" s="206"/>
      <c r="D92" s="2"/>
      <c r="E92" s="77"/>
      <c r="F92" s="77"/>
      <c r="G92" s="77">
        <v>10.575</v>
      </c>
      <c r="H92" s="77">
        <f t="shared" si="1"/>
        <v>10.575</v>
      </c>
    </row>
    <row r="93" spans="2:8" ht="15.75" hidden="1">
      <c r="B93" s="87"/>
      <c r="C93" s="493"/>
      <c r="D93" s="493"/>
      <c r="E93" s="77"/>
      <c r="F93" s="77"/>
      <c r="G93" s="77">
        <v>10.575</v>
      </c>
      <c r="H93" s="77">
        <f t="shared" si="1"/>
        <v>10.575</v>
      </c>
    </row>
    <row r="94" spans="2:8" ht="15.75" hidden="1">
      <c r="B94" s="87"/>
      <c r="C94" s="206"/>
      <c r="D94" s="206"/>
      <c r="E94" s="77"/>
      <c r="F94" s="77"/>
      <c r="G94" s="77"/>
      <c r="H94" s="77"/>
    </row>
    <row r="95" spans="2:8" ht="15.75" hidden="1">
      <c r="B95" s="87"/>
      <c r="C95" s="206"/>
      <c r="D95" s="206"/>
      <c r="E95" s="77"/>
      <c r="F95" s="77"/>
      <c r="G95" s="77"/>
      <c r="H95" s="77"/>
    </row>
    <row r="96" spans="2:8" ht="15.75" hidden="1">
      <c r="B96" s="87"/>
      <c r="C96" s="206"/>
      <c r="D96" s="206"/>
      <c r="E96" s="77"/>
      <c r="F96" s="77"/>
      <c r="G96" s="77"/>
      <c r="H96" s="77"/>
    </row>
    <row r="97" spans="2:8" ht="15.75" hidden="1">
      <c r="B97" s="87"/>
      <c r="C97" s="206"/>
      <c r="D97" s="206"/>
      <c r="E97" s="77"/>
      <c r="F97" s="77"/>
      <c r="G97" s="77"/>
      <c r="H97" s="77"/>
    </row>
    <row r="98" spans="2:8" ht="94.5" hidden="1">
      <c r="B98" s="87"/>
      <c r="C98" s="206"/>
      <c r="D98" s="378" t="s">
        <v>12</v>
      </c>
      <c r="E98" s="77"/>
      <c r="F98" s="77"/>
      <c r="G98" s="77"/>
      <c r="H98" s="77"/>
    </row>
    <row r="99" spans="2:8" ht="47.25" hidden="1">
      <c r="B99" s="86" t="s">
        <v>81</v>
      </c>
      <c r="C99" s="62" t="s">
        <v>437</v>
      </c>
      <c r="D99" s="378"/>
      <c r="E99" s="77"/>
      <c r="F99" s="77"/>
      <c r="G99" s="77"/>
      <c r="H99" s="77"/>
    </row>
    <row r="100" spans="2:8" ht="31.5" hidden="1">
      <c r="B100" s="86" t="s">
        <v>398</v>
      </c>
      <c r="C100" s="62" t="s">
        <v>433</v>
      </c>
      <c r="D100" s="378"/>
      <c r="E100" s="77"/>
      <c r="F100" s="77"/>
      <c r="G100" s="77"/>
      <c r="H100" s="77"/>
    </row>
    <row r="101" spans="2:8" ht="31.5" hidden="1">
      <c r="B101" s="86" t="s">
        <v>307</v>
      </c>
      <c r="C101" s="62" t="s">
        <v>308</v>
      </c>
      <c r="D101" s="378"/>
      <c r="E101" s="77"/>
      <c r="F101" s="77"/>
      <c r="G101" s="77"/>
      <c r="H101" s="77"/>
    </row>
    <row r="102" spans="2:8" ht="126" hidden="1">
      <c r="B102" s="86" t="s">
        <v>13</v>
      </c>
      <c r="C102" s="62" t="s">
        <v>14</v>
      </c>
      <c r="D102" s="379"/>
      <c r="E102" s="77"/>
      <c r="F102" s="77"/>
      <c r="G102" s="77"/>
      <c r="H102" s="77"/>
    </row>
    <row r="103" spans="2:8" ht="18.75" hidden="1">
      <c r="B103" s="87"/>
      <c r="C103" s="500" t="s">
        <v>542</v>
      </c>
      <c r="D103" s="502"/>
      <c r="E103" s="362"/>
      <c r="F103" s="77"/>
      <c r="G103" s="77"/>
      <c r="H103" s="77"/>
    </row>
    <row r="104" spans="2:8" ht="78.75" hidden="1">
      <c r="B104" s="86"/>
      <c r="C104" s="62"/>
      <c r="D104" s="2" t="s">
        <v>15</v>
      </c>
      <c r="E104" s="77"/>
      <c r="F104" s="77"/>
      <c r="G104" s="77"/>
      <c r="H104" s="77"/>
    </row>
    <row r="105" spans="2:8" ht="19.5" customHeight="1" hidden="1">
      <c r="B105" s="86" t="s">
        <v>218</v>
      </c>
      <c r="C105" s="2" t="s">
        <v>435</v>
      </c>
      <c r="D105" s="200"/>
      <c r="E105" s="77"/>
      <c r="F105" s="77"/>
      <c r="G105" s="77"/>
      <c r="H105" s="77">
        <f aca="true" t="shared" si="2" ref="H105:H110">SUM(G105+E105)</f>
        <v>0</v>
      </c>
    </row>
    <row r="106" spans="2:8" ht="15.75" hidden="1">
      <c r="B106" s="86"/>
      <c r="C106" s="2"/>
      <c r="D106" s="200"/>
      <c r="E106" s="77"/>
      <c r="F106" s="77"/>
      <c r="G106" s="77"/>
      <c r="H106" s="77">
        <f t="shared" si="2"/>
        <v>0</v>
      </c>
    </row>
    <row r="107" spans="2:8" ht="15.75" hidden="1">
      <c r="B107" s="86" t="s">
        <v>355</v>
      </c>
      <c r="C107" s="2" t="s">
        <v>9</v>
      </c>
      <c r="D107" s="2"/>
      <c r="E107" s="77"/>
      <c r="F107" s="77"/>
      <c r="G107" s="77"/>
      <c r="H107" s="77">
        <f t="shared" si="2"/>
        <v>0</v>
      </c>
    </row>
    <row r="108" spans="2:8" ht="15.75" hidden="1">
      <c r="B108" s="86" t="s">
        <v>219</v>
      </c>
      <c r="C108" s="2" t="s">
        <v>436</v>
      </c>
      <c r="D108" s="200"/>
      <c r="E108" s="77"/>
      <c r="F108" s="77"/>
      <c r="G108" s="77"/>
      <c r="H108" s="77">
        <f t="shared" si="2"/>
        <v>0</v>
      </c>
    </row>
    <row r="109" spans="2:8" ht="110.25" hidden="1">
      <c r="B109" s="86" t="s">
        <v>462</v>
      </c>
      <c r="C109" s="2" t="s">
        <v>169</v>
      </c>
      <c r="D109" s="200"/>
      <c r="E109" s="77"/>
      <c r="F109" s="77"/>
      <c r="G109" s="77"/>
      <c r="H109" s="77">
        <f t="shared" si="2"/>
        <v>0</v>
      </c>
    </row>
    <row r="110" spans="2:8" ht="18.75" hidden="1">
      <c r="B110" s="86"/>
      <c r="C110" s="500" t="s">
        <v>542</v>
      </c>
      <c r="D110" s="502"/>
      <c r="E110" s="77"/>
      <c r="F110" s="362"/>
      <c r="G110" s="77"/>
      <c r="H110" s="77">
        <f t="shared" si="2"/>
        <v>0</v>
      </c>
    </row>
    <row r="111" spans="2:8" ht="110.25" hidden="1">
      <c r="B111" s="86"/>
      <c r="C111" s="2"/>
      <c r="D111" s="353" t="s">
        <v>16</v>
      </c>
      <c r="E111" s="77"/>
      <c r="F111" s="77"/>
      <c r="G111" s="77"/>
      <c r="H111" s="77"/>
    </row>
    <row r="112" spans="2:8" ht="15.75" hidden="1">
      <c r="B112" s="86" t="s">
        <v>219</v>
      </c>
      <c r="C112" s="2" t="s">
        <v>436</v>
      </c>
      <c r="D112" s="206"/>
      <c r="E112" s="77"/>
      <c r="F112" s="77"/>
      <c r="G112" s="77"/>
      <c r="H112" s="77">
        <f>SUM(G112+E112)</f>
        <v>0</v>
      </c>
    </row>
    <row r="113" spans="2:8" ht="47.25" hidden="1">
      <c r="B113" s="86" t="s">
        <v>17</v>
      </c>
      <c r="C113" s="62" t="s">
        <v>18</v>
      </c>
      <c r="D113" s="353"/>
      <c r="E113" s="77"/>
      <c r="F113" s="77"/>
      <c r="G113" s="77"/>
      <c r="H113" s="77">
        <f>SUM(G113+E113)</f>
        <v>0</v>
      </c>
    </row>
    <row r="114" spans="2:8" ht="47.25" hidden="1">
      <c r="B114" s="86" t="s">
        <v>412</v>
      </c>
      <c r="C114" s="62" t="s">
        <v>413</v>
      </c>
      <c r="D114" s="353"/>
      <c r="E114" s="77"/>
      <c r="F114" s="77"/>
      <c r="G114" s="77"/>
      <c r="H114" s="77">
        <f>SUM(G114+E114)</f>
        <v>0</v>
      </c>
    </row>
    <row r="115" spans="2:8" ht="15.75" hidden="1">
      <c r="B115" s="86"/>
      <c r="C115" s="2"/>
      <c r="D115" s="380"/>
      <c r="E115" s="77"/>
      <c r="F115" s="77"/>
      <c r="G115" s="77"/>
      <c r="H115" s="77"/>
    </row>
    <row r="116" spans="2:8" ht="18.75" hidden="1">
      <c r="B116" s="87"/>
      <c r="C116" s="500" t="s">
        <v>542</v>
      </c>
      <c r="D116" s="502"/>
      <c r="E116" s="362"/>
      <c r="F116" s="77"/>
      <c r="G116" s="77"/>
      <c r="H116" s="77">
        <f>SUM(G116+E116)</f>
        <v>0</v>
      </c>
    </row>
    <row r="117" spans="2:8" ht="63" hidden="1">
      <c r="B117" s="374"/>
      <c r="C117" s="86"/>
      <c r="D117" s="86" t="s">
        <v>19</v>
      </c>
      <c r="E117" s="77"/>
      <c r="F117" s="77"/>
      <c r="G117" s="77"/>
      <c r="H117" s="77"/>
    </row>
    <row r="118" spans="2:8" ht="31.5" hidden="1">
      <c r="B118" s="86" t="s">
        <v>103</v>
      </c>
      <c r="C118" s="2" t="s">
        <v>435</v>
      </c>
      <c r="D118" s="206"/>
      <c r="E118" s="77"/>
      <c r="F118" s="77"/>
      <c r="G118" s="77"/>
      <c r="H118" s="77">
        <f>SUM(G118+E118)</f>
        <v>0</v>
      </c>
    </row>
    <row r="119" spans="2:8" ht="47.25" hidden="1">
      <c r="B119" s="206">
        <v>70401</v>
      </c>
      <c r="C119" s="2" t="s">
        <v>20</v>
      </c>
      <c r="D119" s="206"/>
      <c r="E119" s="77"/>
      <c r="F119" s="77"/>
      <c r="G119" s="77"/>
      <c r="H119" s="77">
        <f>SUM(G119+E119)</f>
        <v>0</v>
      </c>
    </row>
    <row r="120" spans="2:8" ht="18.75" hidden="1">
      <c r="B120" s="505" t="s">
        <v>542</v>
      </c>
      <c r="C120" s="506"/>
      <c r="D120" s="507"/>
      <c r="E120" s="362"/>
      <c r="F120" s="77"/>
      <c r="G120" s="77"/>
      <c r="H120" s="77">
        <f>SUM(G120+E120)</f>
        <v>0</v>
      </c>
    </row>
    <row r="121" spans="2:8" ht="98.25" customHeight="1">
      <c r="B121" s="87"/>
      <c r="C121" s="381"/>
      <c r="D121" s="367" t="s">
        <v>21</v>
      </c>
      <c r="E121" s="362"/>
      <c r="F121" s="367"/>
      <c r="G121" s="77"/>
      <c r="H121" s="77"/>
    </row>
    <row r="122" spans="2:8" ht="15.75" hidden="1">
      <c r="B122" s="87" t="s">
        <v>220</v>
      </c>
      <c r="C122" s="2" t="s">
        <v>352</v>
      </c>
      <c r="D122" s="367"/>
      <c r="E122" s="77"/>
      <c r="F122" s="191"/>
      <c r="G122" s="191"/>
      <c r="H122" s="191"/>
    </row>
    <row r="123" spans="2:8" ht="15.75" hidden="1">
      <c r="B123" s="87" t="s">
        <v>381</v>
      </c>
      <c r="C123" s="364" t="s">
        <v>22</v>
      </c>
      <c r="D123" s="367"/>
      <c r="E123" s="77"/>
      <c r="F123" s="191"/>
      <c r="G123" s="191"/>
      <c r="H123" s="191"/>
    </row>
    <row r="124" spans="2:8" ht="15.75">
      <c r="B124" s="86" t="s">
        <v>219</v>
      </c>
      <c r="C124" s="2" t="s">
        <v>436</v>
      </c>
      <c r="D124" s="2"/>
      <c r="E124" s="77">
        <f>SUM(E133+E134+E135+E136+E137+E138+E140)</f>
        <v>40.257</v>
      </c>
      <c r="F124" s="110"/>
      <c r="G124" s="77">
        <f>SUM(G135+G138+G140)</f>
        <v>0</v>
      </c>
      <c r="H124" s="77">
        <f>SUM(G124+E124)</f>
        <v>40.257</v>
      </c>
    </row>
    <row r="125" spans="2:8" ht="15.75" hidden="1">
      <c r="B125" s="368" t="s">
        <v>380</v>
      </c>
      <c r="C125" s="198" t="s">
        <v>401</v>
      </c>
      <c r="D125" s="2"/>
      <c r="E125" s="77"/>
      <c r="F125" s="110"/>
      <c r="G125" s="77"/>
      <c r="H125" s="77"/>
    </row>
    <row r="126" spans="2:8" ht="94.5" hidden="1">
      <c r="B126" s="368" t="s">
        <v>291</v>
      </c>
      <c r="C126" s="365" t="s">
        <v>23</v>
      </c>
      <c r="D126" s="2"/>
      <c r="E126" s="77"/>
      <c r="F126" s="110"/>
      <c r="G126" s="77"/>
      <c r="H126" s="77"/>
    </row>
    <row r="127" spans="2:8" ht="126" hidden="1">
      <c r="B127" s="86" t="s">
        <v>289</v>
      </c>
      <c r="C127" s="365" t="s">
        <v>24</v>
      </c>
      <c r="D127" s="2"/>
      <c r="E127" s="77"/>
      <c r="F127" s="110"/>
      <c r="G127" s="77"/>
      <c r="H127" s="77"/>
    </row>
    <row r="128" spans="2:8" ht="15.75" hidden="1">
      <c r="B128" s="368" t="s">
        <v>386</v>
      </c>
      <c r="C128" s="198" t="s">
        <v>387</v>
      </c>
      <c r="D128" s="2"/>
      <c r="E128" s="77"/>
      <c r="F128" s="110"/>
      <c r="G128" s="77"/>
      <c r="H128" s="77"/>
    </row>
    <row r="129" spans="2:8" ht="31.5" hidden="1">
      <c r="B129" s="368" t="s">
        <v>367</v>
      </c>
      <c r="C129" s="198" t="s">
        <v>282</v>
      </c>
      <c r="D129" s="2"/>
      <c r="E129" s="77"/>
      <c r="F129" s="110"/>
      <c r="G129" s="77"/>
      <c r="H129" s="77"/>
    </row>
    <row r="130" spans="2:8" ht="94.5" hidden="1">
      <c r="B130" s="368" t="s">
        <v>440</v>
      </c>
      <c r="C130" s="198" t="s">
        <v>25</v>
      </c>
      <c r="D130" s="2"/>
      <c r="E130" s="77"/>
      <c r="F130" s="110"/>
      <c r="G130" s="77"/>
      <c r="H130" s="77"/>
    </row>
    <row r="131" spans="2:8" ht="47.25" hidden="1">
      <c r="B131" s="368" t="s">
        <v>386</v>
      </c>
      <c r="C131" s="149" t="s">
        <v>26</v>
      </c>
      <c r="D131" s="2"/>
      <c r="E131" s="77"/>
      <c r="F131" s="110"/>
      <c r="G131" s="77"/>
      <c r="H131" s="77"/>
    </row>
    <row r="132" spans="2:8" ht="15.75" hidden="1">
      <c r="B132" s="368"/>
      <c r="C132" s="89"/>
      <c r="D132" s="2"/>
      <c r="E132" s="77"/>
      <c r="F132" s="110"/>
      <c r="G132" s="77"/>
      <c r="H132" s="77">
        <f aca="true" t="shared" si="3" ref="H132:H147">SUM(G132+E132)</f>
        <v>0</v>
      </c>
    </row>
    <row r="133" spans="2:8" ht="15.75">
      <c r="B133" s="368" t="s">
        <v>380</v>
      </c>
      <c r="C133" s="89" t="s">
        <v>401</v>
      </c>
      <c r="D133" s="2"/>
      <c r="E133" s="77">
        <v>4</v>
      </c>
      <c r="F133" s="110"/>
      <c r="G133" s="77"/>
      <c r="H133" s="77">
        <f t="shared" si="3"/>
        <v>4</v>
      </c>
    </row>
    <row r="134" spans="2:8" ht="31.5">
      <c r="B134" s="5" t="s">
        <v>367</v>
      </c>
      <c r="C134" s="89" t="s">
        <v>73</v>
      </c>
      <c r="D134" s="2"/>
      <c r="E134" s="77">
        <v>2</v>
      </c>
      <c r="F134" s="110"/>
      <c r="G134" s="77"/>
      <c r="H134" s="77">
        <f t="shared" si="3"/>
        <v>2</v>
      </c>
    </row>
    <row r="135" spans="2:8" ht="31.5">
      <c r="B135" s="368" t="s">
        <v>186</v>
      </c>
      <c r="C135" s="340" t="s">
        <v>187</v>
      </c>
      <c r="D135" s="2"/>
      <c r="E135" s="77">
        <v>2.857</v>
      </c>
      <c r="F135" s="110"/>
      <c r="G135" s="77"/>
      <c r="H135" s="77">
        <f t="shared" si="3"/>
        <v>2.857</v>
      </c>
    </row>
    <row r="136" spans="2:8" ht="94.5">
      <c r="B136" s="223">
        <v>130203</v>
      </c>
      <c r="C136" s="243" t="s">
        <v>467</v>
      </c>
      <c r="D136" s="2"/>
      <c r="E136" s="77">
        <v>2.688</v>
      </c>
      <c r="F136" s="110"/>
      <c r="G136" s="77"/>
      <c r="H136" s="77">
        <f t="shared" si="3"/>
        <v>2.688</v>
      </c>
    </row>
    <row r="137" spans="2:8" ht="63">
      <c r="B137" s="285" t="s">
        <v>368</v>
      </c>
      <c r="C137" s="286" t="s">
        <v>424</v>
      </c>
      <c r="D137" s="2"/>
      <c r="E137" s="77">
        <v>12.681</v>
      </c>
      <c r="F137" s="110"/>
      <c r="G137" s="77"/>
      <c r="H137" s="77">
        <f t="shared" si="3"/>
        <v>12.681</v>
      </c>
    </row>
    <row r="138" spans="2:8" ht="78.75">
      <c r="B138" s="368" t="s">
        <v>477</v>
      </c>
      <c r="C138" s="89" t="s">
        <v>68</v>
      </c>
      <c r="D138" s="2"/>
      <c r="E138" s="77">
        <v>14.031</v>
      </c>
      <c r="F138" s="110"/>
      <c r="G138" s="77"/>
      <c r="H138" s="77">
        <f t="shared" si="3"/>
        <v>14.031</v>
      </c>
    </row>
    <row r="139" spans="2:8" ht="78.75" hidden="1">
      <c r="B139" s="368" t="s">
        <v>477</v>
      </c>
      <c r="C139" s="198" t="s">
        <v>482</v>
      </c>
      <c r="D139" s="2"/>
      <c r="E139" s="77"/>
      <c r="F139" s="110"/>
      <c r="G139" s="77"/>
      <c r="H139" s="77">
        <f t="shared" si="3"/>
        <v>0</v>
      </c>
    </row>
    <row r="140" spans="2:8" ht="31.5">
      <c r="B140" s="285" t="s">
        <v>271</v>
      </c>
      <c r="C140" s="280" t="s">
        <v>481</v>
      </c>
      <c r="D140" s="2"/>
      <c r="E140" s="77">
        <v>2</v>
      </c>
      <c r="F140" s="110"/>
      <c r="G140" s="77"/>
      <c r="H140" s="77">
        <f t="shared" si="3"/>
        <v>2</v>
      </c>
    </row>
    <row r="141" spans="2:8" ht="31.5">
      <c r="B141" s="86" t="s">
        <v>328</v>
      </c>
      <c r="C141" s="2" t="s">
        <v>66</v>
      </c>
      <c r="D141" s="2"/>
      <c r="E141" s="77">
        <v>42</v>
      </c>
      <c r="F141" s="110"/>
      <c r="G141" s="77">
        <v>-44</v>
      </c>
      <c r="H141" s="77">
        <f t="shared" si="3"/>
        <v>-2</v>
      </c>
    </row>
    <row r="142" spans="2:8" ht="15.75">
      <c r="B142" s="86" t="s">
        <v>478</v>
      </c>
      <c r="C142" s="2" t="s">
        <v>431</v>
      </c>
      <c r="D142" s="2"/>
      <c r="E142" s="77">
        <v>42</v>
      </c>
      <c r="F142" s="110"/>
      <c r="G142" s="77">
        <v>-44</v>
      </c>
      <c r="H142" s="77">
        <f t="shared" si="3"/>
        <v>-2</v>
      </c>
    </row>
    <row r="143" spans="2:8" ht="47.25" hidden="1">
      <c r="B143" s="86" t="s">
        <v>81</v>
      </c>
      <c r="C143" s="2" t="s">
        <v>437</v>
      </c>
      <c r="D143" s="367"/>
      <c r="E143" s="77"/>
      <c r="F143" s="110"/>
      <c r="G143" s="77"/>
      <c r="H143" s="77">
        <f t="shared" si="3"/>
        <v>0</v>
      </c>
    </row>
    <row r="144" spans="2:8" ht="47.25" hidden="1">
      <c r="B144" s="86" t="s">
        <v>361</v>
      </c>
      <c r="C144" s="2" t="s">
        <v>83</v>
      </c>
      <c r="D144" s="367"/>
      <c r="E144" s="77"/>
      <c r="F144" s="110"/>
      <c r="G144" s="77"/>
      <c r="H144" s="77">
        <f t="shared" si="3"/>
        <v>0</v>
      </c>
    </row>
    <row r="145" spans="2:8" ht="47.25" hidden="1">
      <c r="B145" s="86" t="s">
        <v>361</v>
      </c>
      <c r="C145" s="2" t="s">
        <v>83</v>
      </c>
      <c r="D145" s="367"/>
      <c r="E145" s="77"/>
      <c r="F145" s="110"/>
      <c r="G145" s="77"/>
      <c r="H145" s="77">
        <f t="shared" si="3"/>
        <v>0</v>
      </c>
    </row>
    <row r="146" spans="2:8" ht="31.5" hidden="1">
      <c r="B146" s="86" t="s">
        <v>381</v>
      </c>
      <c r="C146" s="2" t="s">
        <v>147</v>
      </c>
      <c r="D146" s="367"/>
      <c r="E146" s="77"/>
      <c r="F146" s="110"/>
      <c r="G146" s="77"/>
      <c r="H146" s="77">
        <f t="shared" si="3"/>
        <v>0</v>
      </c>
    </row>
    <row r="147" spans="2:8" ht="15.75">
      <c r="B147" s="508" t="s">
        <v>542</v>
      </c>
      <c r="C147" s="508"/>
      <c r="D147" s="508"/>
      <c r="E147" s="77">
        <f>SUM(E141+E124)</f>
        <v>82.257</v>
      </c>
      <c r="F147" s="110"/>
      <c r="G147" s="77">
        <f>SUM(G141+G124)</f>
        <v>-44</v>
      </c>
      <c r="H147" s="77">
        <f t="shared" si="3"/>
        <v>38.257000000000005</v>
      </c>
    </row>
    <row r="148" spans="2:8" ht="94.5" hidden="1">
      <c r="B148" s="86"/>
      <c r="C148" s="86"/>
      <c r="D148" s="378" t="s">
        <v>12</v>
      </c>
      <c r="E148" s="77"/>
      <c r="F148" s="110"/>
      <c r="G148" s="77"/>
      <c r="H148" s="77"/>
    </row>
    <row r="149" spans="2:8" ht="47.25" hidden="1">
      <c r="B149" s="86" t="s">
        <v>81</v>
      </c>
      <c r="C149" s="62" t="s">
        <v>437</v>
      </c>
      <c r="D149" s="367"/>
      <c r="E149" s="77"/>
      <c r="F149" s="110"/>
      <c r="G149" s="77"/>
      <c r="H149" s="77">
        <f>SUM(G149+E149)</f>
        <v>0</v>
      </c>
    </row>
    <row r="150" spans="2:8" ht="31.5" hidden="1">
      <c r="B150" s="5" t="s">
        <v>398</v>
      </c>
      <c r="C150" s="62" t="s">
        <v>433</v>
      </c>
      <c r="D150" s="367"/>
      <c r="E150" s="77"/>
      <c r="F150" s="110"/>
      <c r="G150" s="77"/>
      <c r="H150" s="77">
        <f>SUM(G150+E150)</f>
        <v>0</v>
      </c>
    </row>
    <row r="151" spans="2:8" ht="31.5" hidden="1">
      <c r="B151" s="5" t="s">
        <v>307</v>
      </c>
      <c r="C151" s="62" t="s">
        <v>308</v>
      </c>
      <c r="D151" s="367"/>
      <c r="E151" s="77"/>
      <c r="F151" s="110"/>
      <c r="G151" s="77"/>
      <c r="H151" s="77">
        <f>SUM(G151+E151)</f>
        <v>0</v>
      </c>
    </row>
    <row r="152" spans="2:8" ht="126" hidden="1">
      <c r="B152" s="5" t="s">
        <v>13</v>
      </c>
      <c r="C152" s="62" t="s">
        <v>14</v>
      </c>
      <c r="D152" s="367"/>
      <c r="E152" s="77"/>
      <c r="F152" s="110"/>
      <c r="G152" s="77"/>
      <c r="H152" s="77">
        <f>SUM(G152+E152)</f>
        <v>0</v>
      </c>
    </row>
    <row r="153" spans="2:8" ht="15.75" hidden="1">
      <c r="B153" s="508" t="s">
        <v>542</v>
      </c>
      <c r="C153" s="508"/>
      <c r="D153" s="508"/>
      <c r="E153" s="77"/>
      <c r="F153" s="382"/>
      <c r="G153" s="77"/>
      <c r="H153" s="77">
        <f>SUM(G153+E153)</f>
        <v>0</v>
      </c>
    </row>
    <row r="154" spans="2:8" ht="31.5" hidden="1">
      <c r="B154" s="86"/>
      <c r="C154" s="2"/>
      <c r="D154" s="2" t="s">
        <v>8</v>
      </c>
      <c r="E154" s="77"/>
      <c r="F154" s="382"/>
      <c r="G154" s="77"/>
      <c r="H154" s="77"/>
    </row>
    <row r="155" spans="2:8" ht="31.5" hidden="1">
      <c r="B155" s="86" t="s">
        <v>218</v>
      </c>
      <c r="C155" s="340" t="s">
        <v>435</v>
      </c>
      <c r="D155" s="367"/>
      <c r="E155" s="77"/>
      <c r="F155" s="382"/>
      <c r="G155" s="77"/>
      <c r="H155" s="77"/>
    </row>
    <row r="156" spans="2:8" ht="47.25" hidden="1">
      <c r="B156" s="5" t="s">
        <v>355</v>
      </c>
      <c r="C156" s="89" t="s">
        <v>471</v>
      </c>
      <c r="D156" s="367"/>
      <c r="E156" s="77"/>
      <c r="F156" s="382"/>
      <c r="G156" s="77"/>
      <c r="H156" s="77"/>
    </row>
    <row r="157" spans="2:8" ht="15.75" hidden="1">
      <c r="B157" s="508" t="s">
        <v>542</v>
      </c>
      <c r="C157" s="508"/>
      <c r="D157" s="508"/>
      <c r="E157" s="77"/>
      <c r="F157" s="382"/>
      <c r="G157" s="77"/>
      <c r="H157" s="77"/>
    </row>
    <row r="158" spans="2:8" ht="78.75" hidden="1">
      <c r="B158" s="86"/>
      <c r="C158" s="2"/>
      <c r="D158" s="367"/>
      <c r="E158" s="77"/>
      <c r="F158" s="373" t="s">
        <v>27</v>
      </c>
      <c r="G158" s="77"/>
      <c r="H158" s="77"/>
    </row>
    <row r="159" spans="2:8" ht="31.5" hidden="1">
      <c r="B159" s="86" t="s">
        <v>328</v>
      </c>
      <c r="C159" s="2" t="s">
        <v>66</v>
      </c>
      <c r="D159" s="367"/>
      <c r="E159" s="77"/>
      <c r="F159" s="382"/>
      <c r="G159" s="77"/>
      <c r="H159" s="77"/>
    </row>
    <row r="160" spans="2:8" ht="15.75" hidden="1">
      <c r="B160" s="86" t="s">
        <v>478</v>
      </c>
      <c r="C160" s="2" t="s">
        <v>431</v>
      </c>
      <c r="D160" s="367"/>
      <c r="E160" s="77"/>
      <c r="F160" s="382"/>
      <c r="G160" s="77"/>
      <c r="H160" s="77"/>
    </row>
    <row r="161" spans="2:8" ht="31.5" hidden="1">
      <c r="B161" s="86" t="s">
        <v>218</v>
      </c>
      <c r="C161" s="2" t="s">
        <v>435</v>
      </c>
      <c r="D161" s="367"/>
      <c r="E161" s="77"/>
      <c r="F161" s="383"/>
      <c r="G161" s="77"/>
      <c r="H161" s="77"/>
    </row>
    <row r="162" spans="2:8" ht="15.75" hidden="1">
      <c r="B162" s="86"/>
      <c r="C162" s="2"/>
      <c r="D162" s="373"/>
      <c r="E162" s="77"/>
      <c r="F162" s="384"/>
      <c r="G162" s="77"/>
      <c r="H162" s="77"/>
    </row>
    <row r="163" spans="2:8" ht="126" hidden="1">
      <c r="B163" s="86" t="s">
        <v>355</v>
      </c>
      <c r="C163" s="365" t="s">
        <v>28</v>
      </c>
      <c r="D163" s="2"/>
      <c r="E163" s="385"/>
      <c r="F163" s="383"/>
      <c r="G163" s="77"/>
      <c r="H163" s="77"/>
    </row>
    <row r="164" spans="2:8" ht="15.75" hidden="1">
      <c r="B164" s="86"/>
      <c r="C164" s="2"/>
      <c r="D164" s="2"/>
      <c r="E164" s="385"/>
      <c r="F164" s="383"/>
      <c r="G164" s="77"/>
      <c r="H164" s="77"/>
    </row>
    <row r="165" spans="2:8" ht="15.75" hidden="1">
      <c r="B165" s="86"/>
      <c r="C165" s="365"/>
      <c r="D165" s="367"/>
      <c r="E165" s="385"/>
      <c r="F165" s="383"/>
      <c r="G165" s="77"/>
      <c r="H165" s="77"/>
    </row>
    <row r="166" spans="2:8" ht="15.75" hidden="1">
      <c r="B166" s="374"/>
      <c r="C166" s="365"/>
      <c r="D166" s="386"/>
      <c r="E166" s="385"/>
      <c r="F166" s="383"/>
      <c r="G166" s="77"/>
      <c r="H166" s="77"/>
    </row>
    <row r="167" spans="2:8" ht="15.75" hidden="1">
      <c r="B167" s="374"/>
      <c r="C167" s="365"/>
      <c r="D167" s="386"/>
      <c r="E167" s="385"/>
      <c r="F167" s="383"/>
      <c r="G167" s="77"/>
      <c r="H167" s="77"/>
    </row>
    <row r="168" spans="2:8" ht="15.75" hidden="1">
      <c r="B168" s="374"/>
      <c r="C168" s="365"/>
      <c r="D168" s="386"/>
      <c r="E168" s="385"/>
      <c r="F168" s="383"/>
      <c r="G168" s="77"/>
      <c r="H168" s="77"/>
    </row>
    <row r="169" spans="2:8" ht="15.75" hidden="1">
      <c r="B169" s="505" t="s">
        <v>542</v>
      </c>
      <c r="C169" s="506"/>
      <c r="D169" s="507"/>
      <c r="E169" s="385">
        <f>SUM(E164+E161+E143+E124)+E122+E159</f>
        <v>40.257</v>
      </c>
      <c r="F169" s="383"/>
      <c r="G169" s="77"/>
      <c r="H169" s="77"/>
    </row>
    <row r="170" spans="2:8" ht="157.5" hidden="1">
      <c r="B170" s="387"/>
      <c r="C170" s="387"/>
      <c r="D170" s="86" t="s">
        <v>29</v>
      </c>
      <c r="E170" s="385"/>
      <c r="F170" s="383"/>
      <c r="G170" s="77"/>
      <c r="H170" s="77"/>
    </row>
    <row r="171" spans="2:8" ht="15.75" hidden="1">
      <c r="B171" s="86" t="s">
        <v>30</v>
      </c>
      <c r="C171" s="2" t="s">
        <v>31</v>
      </c>
      <c r="D171" s="2"/>
      <c r="E171" s="385"/>
      <c r="F171" s="383"/>
      <c r="G171" s="77"/>
      <c r="H171" s="77"/>
    </row>
    <row r="172" spans="2:8" ht="15.75" hidden="1">
      <c r="B172" s="86" t="s">
        <v>478</v>
      </c>
      <c r="C172" s="365" t="s">
        <v>32</v>
      </c>
      <c r="D172" s="367"/>
      <c r="E172" s="385"/>
      <c r="F172" s="383"/>
      <c r="G172" s="77"/>
      <c r="H172" s="77"/>
    </row>
    <row r="173" spans="2:8" ht="15.75" hidden="1">
      <c r="B173" s="374"/>
      <c r="C173" s="365"/>
      <c r="D173" s="386"/>
      <c r="E173" s="385"/>
      <c r="F173" s="388"/>
      <c r="G173" s="77"/>
      <c r="H173" s="77"/>
    </row>
    <row r="174" spans="2:8" ht="15.75" hidden="1">
      <c r="B174" s="374"/>
      <c r="C174" s="365"/>
      <c r="D174" s="386"/>
      <c r="E174" s="385"/>
      <c r="F174" s="388"/>
      <c r="G174" s="77"/>
      <c r="H174" s="77"/>
    </row>
    <row r="175" spans="2:8" ht="15.75" hidden="1">
      <c r="B175" s="374"/>
      <c r="C175" s="365"/>
      <c r="D175" s="386"/>
      <c r="E175" s="385"/>
      <c r="F175" s="388"/>
      <c r="G175" s="77"/>
      <c r="H175" s="77"/>
    </row>
    <row r="176" spans="2:8" ht="15.75" hidden="1">
      <c r="B176" s="505" t="s">
        <v>542</v>
      </c>
      <c r="C176" s="506"/>
      <c r="D176" s="507"/>
      <c r="E176" s="385"/>
      <c r="F176" s="388"/>
      <c r="G176" s="77"/>
      <c r="H176" s="77"/>
    </row>
    <row r="177" spans="2:8" ht="141.75" hidden="1">
      <c r="B177" s="86"/>
      <c r="C177" s="86"/>
      <c r="D177" s="86"/>
      <c r="E177" s="385"/>
      <c r="F177" s="364" t="s">
        <v>33</v>
      </c>
      <c r="G177" s="77"/>
      <c r="H177" s="77"/>
    </row>
    <row r="178" spans="2:8" ht="31.5" hidden="1">
      <c r="B178" s="86" t="s">
        <v>479</v>
      </c>
      <c r="C178" s="2" t="s">
        <v>66</v>
      </c>
      <c r="D178" s="86"/>
      <c r="E178" s="385"/>
      <c r="F178" s="389"/>
      <c r="G178" s="77"/>
      <c r="H178" s="77"/>
    </row>
    <row r="179" spans="2:8" ht="15.75" hidden="1">
      <c r="B179" s="86" t="s">
        <v>478</v>
      </c>
      <c r="C179" s="2" t="s">
        <v>431</v>
      </c>
      <c r="D179" s="86"/>
      <c r="E179" s="385"/>
      <c r="F179" s="388"/>
      <c r="G179" s="77"/>
      <c r="H179" s="77"/>
    </row>
    <row r="180" spans="2:8" ht="15.75" hidden="1">
      <c r="B180" s="86"/>
      <c r="C180" s="2"/>
      <c r="D180" s="86"/>
      <c r="E180" s="385"/>
      <c r="F180" s="388"/>
      <c r="G180" s="77"/>
      <c r="H180" s="77"/>
    </row>
    <row r="181" spans="2:8" ht="15.75" hidden="1">
      <c r="B181" s="508" t="s">
        <v>542</v>
      </c>
      <c r="C181" s="508"/>
      <c r="D181" s="508"/>
      <c r="E181" s="385"/>
      <c r="F181" s="388"/>
      <c r="G181" s="77"/>
      <c r="H181" s="77"/>
    </row>
    <row r="182" spans="2:8" ht="106.5" customHeight="1" hidden="1">
      <c r="B182" s="86"/>
      <c r="C182" s="86"/>
      <c r="D182" s="86"/>
      <c r="E182" s="385"/>
      <c r="F182" s="390" t="s">
        <v>34</v>
      </c>
      <c r="G182" s="77"/>
      <c r="H182" s="77"/>
    </row>
    <row r="183" spans="2:8" ht="31.5" hidden="1">
      <c r="B183" s="86" t="s">
        <v>218</v>
      </c>
      <c r="C183" s="2" t="s">
        <v>435</v>
      </c>
      <c r="D183" s="86"/>
      <c r="E183" s="385"/>
      <c r="F183" s="388"/>
      <c r="G183" s="77"/>
      <c r="H183" s="77"/>
    </row>
    <row r="184" spans="2:8" ht="15.75" hidden="1">
      <c r="B184" s="86"/>
      <c r="C184" s="2"/>
      <c r="D184" s="86"/>
      <c r="E184" s="385"/>
      <c r="F184" s="388"/>
      <c r="G184" s="77"/>
      <c r="H184" s="77"/>
    </row>
    <row r="185" spans="2:8" ht="94.5" hidden="1">
      <c r="B185" s="86" t="s">
        <v>355</v>
      </c>
      <c r="C185" s="2" t="s">
        <v>35</v>
      </c>
      <c r="D185" s="86"/>
      <c r="E185" s="385"/>
      <c r="F185" s="388"/>
      <c r="G185" s="77"/>
      <c r="H185" s="77"/>
    </row>
    <row r="186" spans="2:8" ht="15.75" hidden="1">
      <c r="B186" s="508" t="s">
        <v>542</v>
      </c>
      <c r="C186" s="508"/>
      <c r="D186" s="508"/>
      <c r="E186" s="385"/>
      <c r="F186" s="388"/>
      <c r="G186" s="77"/>
      <c r="H186" s="77"/>
    </row>
    <row r="187" spans="2:8" ht="94.5" hidden="1">
      <c r="B187" s="86"/>
      <c r="C187" s="86"/>
      <c r="D187" s="378" t="s">
        <v>12</v>
      </c>
      <c r="E187" s="385"/>
      <c r="F187" s="388"/>
      <c r="G187" s="77"/>
      <c r="H187" s="77"/>
    </row>
    <row r="188" spans="2:8" ht="47.25" hidden="1">
      <c r="B188" s="86" t="s">
        <v>81</v>
      </c>
      <c r="C188" s="112" t="s">
        <v>82</v>
      </c>
      <c r="D188" s="86"/>
      <c r="E188" s="385"/>
      <c r="F188" s="388"/>
      <c r="G188" s="77"/>
      <c r="H188" s="77"/>
    </row>
    <row r="189" spans="2:8" ht="31.5" hidden="1">
      <c r="B189" s="86" t="s">
        <v>398</v>
      </c>
      <c r="C189" s="86" t="s">
        <v>148</v>
      </c>
      <c r="D189" s="86"/>
      <c r="E189" s="385"/>
      <c r="F189" s="388"/>
      <c r="G189" s="77"/>
      <c r="H189" s="77"/>
    </row>
    <row r="190" spans="2:8" ht="15.75" hidden="1">
      <c r="B190" s="508" t="s">
        <v>542</v>
      </c>
      <c r="C190" s="508"/>
      <c r="D190" s="508"/>
      <c r="E190" s="385"/>
      <c r="F190" s="388"/>
      <c r="G190" s="77"/>
      <c r="H190" s="77"/>
    </row>
    <row r="191" spans="2:8" ht="78.75" hidden="1">
      <c r="B191" s="86"/>
      <c r="C191" s="86"/>
      <c r="D191" s="86"/>
      <c r="E191" s="385"/>
      <c r="F191" s="391" t="s">
        <v>27</v>
      </c>
      <c r="G191" s="77"/>
      <c r="H191" s="77"/>
    </row>
    <row r="192" spans="2:8" ht="15.75" hidden="1">
      <c r="B192" s="86" t="s">
        <v>219</v>
      </c>
      <c r="C192" s="2" t="s">
        <v>436</v>
      </c>
      <c r="D192" s="86"/>
      <c r="E192" s="385"/>
      <c r="F192" s="388"/>
      <c r="G192" s="77"/>
      <c r="H192" s="77"/>
    </row>
    <row r="193" spans="2:8" ht="47.25" hidden="1">
      <c r="B193" s="86" t="s">
        <v>476</v>
      </c>
      <c r="C193" s="112" t="s">
        <v>468</v>
      </c>
      <c r="D193" s="86"/>
      <c r="E193" s="385"/>
      <c r="F193" s="388"/>
      <c r="G193" s="77"/>
      <c r="H193" s="77"/>
    </row>
    <row r="194" spans="2:8" ht="15.75" hidden="1">
      <c r="B194" s="508" t="s">
        <v>542</v>
      </c>
      <c r="C194" s="508"/>
      <c r="D194" s="508"/>
      <c r="E194" s="385"/>
      <c r="F194" s="388"/>
      <c r="G194" s="77"/>
      <c r="H194" s="77"/>
    </row>
    <row r="195" spans="2:8" ht="112.5" customHeight="1" hidden="1">
      <c r="B195" s="86"/>
      <c r="C195" s="86"/>
      <c r="D195" s="392" t="s">
        <v>36</v>
      </c>
      <c r="E195" s="385"/>
      <c r="F195" s="390"/>
      <c r="G195" s="77"/>
      <c r="H195" s="77"/>
    </row>
    <row r="196" spans="2:8" ht="15.75" hidden="1">
      <c r="B196" s="86" t="s">
        <v>219</v>
      </c>
      <c r="C196" s="2" t="s">
        <v>436</v>
      </c>
      <c r="D196" s="86"/>
      <c r="E196" s="385"/>
      <c r="F196" s="388"/>
      <c r="G196" s="77"/>
      <c r="H196" s="77"/>
    </row>
    <row r="197" spans="2:8" ht="15.75" hidden="1">
      <c r="B197" s="86"/>
      <c r="C197" s="2"/>
      <c r="D197" s="86"/>
      <c r="E197" s="385"/>
      <c r="F197" s="393"/>
      <c r="G197" s="77"/>
      <c r="H197" s="77"/>
    </row>
    <row r="198" spans="2:8" ht="31.5" hidden="1">
      <c r="B198" s="368" t="s">
        <v>37</v>
      </c>
      <c r="C198" s="89" t="s">
        <v>38</v>
      </c>
      <c r="D198" s="86"/>
      <c r="E198" s="77"/>
      <c r="F198" s="393"/>
      <c r="G198" s="77"/>
      <c r="H198" s="77"/>
    </row>
    <row r="199" spans="2:8" ht="15.75" hidden="1">
      <c r="B199" s="508" t="s">
        <v>542</v>
      </c>
      <c r="C199" s="508"/>
      <c r="D199" s="508"/>
      <c r="E199" s="385"/>
      <c r="F199" s="393"/>
      <c r="G199" s="77"/>
      <c r="H199" s="77"/>
    </row>
    <row r="200" spans="2:8" ht="63" hidden="1">
      <c r="B200" s="86"/>
      <c r="C200" s="86"/>
      <c r="D200" s="86" t="s">
        <v>39</v>
      </c>
      <c r="E200" s="385"/>
      <c r="F200" s="393"/>
      <c r="G200" s="77"/>
      <c r="H200" s="77"/>
    </row>
    <row r="201" spans="2:8" ht="15.75" hidden="1">
      <c r="B201" s="86" t="s">
        <v>219</v>
      </c>
      <c r="C201" s="2" t="s">
        <v>436</v>
      </c>
      <c r="D201" s="86"/>
      <c r="E201" s="385"/>
      <c r="F201" s="393"/>
      <c r="G201" s="77"/>
      <c r="H201" s="77"/>
    </row>
    <row r="202" spans="2:8" ht="31.5" hidden="1">
      <c r="B202" s="86" t="s">
        <v>398</v>
      </c>
      <c r="C202" s="86" t="s">
        <v>148</v>
      </c>
      <c r="D202" s="86"/>
      <c r="E202" s="385"/>
      <c r="F202" s="393"/>
      <c r="G202" s="77"/>
      <c r="H202" s="77">
        <f>SUM(G202+E202)</f>
        <v>0</v>
      </c>
    </row>
    <row r="203" spans="2:8" ht="15.75" hidden="1">
      <c r="B203" s="508" t="s">
        <v>542</v>
      </c>
      <c r="C203" s="508"/>
      <c r="D203" s="508"/>
      <c r="E203" s="385"/>
      <c r="F203" s="393"/>
      <c r="G203" s="77"/>
      <c r="H203" s="77">
        <f>SUM(G203+E203)</f>
        <v>0</v>
      </c>
    </row>
    <row r="204" spans="2:10" ht="18.75">
      <c r="B204" s="509" t="s">
        <v>350</v>
      </c>
      <c r="C204" s="509"/>
      <c r="D204" s="509"/>
      <c r="E204" s="77">
        <f>SUM(E153+E147)</f>
        <v>82.257</v>
      </c>
      <c r="F204" s="394"/>
      <c r="G204" s="77">
        <f>SUM(G153+G147)</f>
        <v>-44</v>
      </c>
      <c r="H204" s="77">
        <f>SUM(G204+E204)</f>
        <v>38.257000000000005</v>
      </c>
      <c r="J204" s="358"/>
    </row>
    <row r="205" spans="5:8" ht="15.75">
      <c r="E205" s="395"/>
      <c r="F205" s="395"/>
      <c r="G205" s="78"/>
      <c r="H205" s="78"/>
    </row>
    <row r="206" spans="7:8" ht="15.75">
      <c r="G206" s="78"/>
      <c r="H206" s="78"/>
    </row>
    <row r="207" spans="7:8" ht="15.75">
      <c r="G207" s="78"/>
      <c r="H207" s="78"/>
    </row>
    <row r="208" spans="7:8" ht="15.75">
      <c r="G208" s="78"/>
      <c r="H208" s="78"/>
    </row>
    <row r="209" spans="7:8" ht="15.75">
      <c r="G209" s="78"/>
      <c r="H209" s="78"/>
    </row>
    <row r="210" spans="7:8" ht="15.75">
      <c r="G210" s="78"/>
      <c r="H210" s="78"/>
    </row>
    <row r="211" spans="7:8" ht="15.75">
      <c r="G211" s="78"/>
      <c r="H211" s="78"/>
    </row>
    <row r="212" spans="7:8" ht="15.75">
      <c r="G212" s="78"/>
      <c r="H212" s="78"/>
    </row>
    <row r="213" spans="7:8" ht="15.75">
      <c r="G213" s="78"/>
      <c r="H213" s="78"/>
    </row>
    <row r="214" spans="7:8" ht="15.75">
      <c r="G214" s="78"/>
      <c r="H214" s="78"/>
    </row>
    <row r="215" spans="7:8" ht="15.75">
      <c r="G215" s="78"/>
      <c r="H215" s="78"/>
    </row>
    <row r="216" spans="7:8" ht="15.75">
      <c r="G216" s="78"/>
      <c r="H216" s="78"/>
    </row>
    <row r="217" spans="7:8" ht="15.75">
      <c r="G217" s="78"/>
      <c r="H217" s="78"/>
    </row>
    <row r="218" spans="7:8" ht="15.75">
      <c r="G218" s="78"/>
      <c r="H218" s="78"/>
    </row>
    <row r="219" spans="7:8" ht="15.75">
      <c r="G219" s="78"/>
      <c r="H219" s="78"/>
    </row>
    <row r="220" spans="7:8" ht="15.75">
      <c r="G220" s="78"/>
      <c r="H220" s="78"/>
    </row>
    <row r="221" spans="7:8" ht="15.75">
      <c r="G221" s="78"/>
      <c r="H221" s="78"/>
    </row>
    <row r="222" spans="7:8" ht="15.75">
      <c r="G222" s="78"/>
      <c r="H222" s="78"/>
    </row>
    <row r="223" spans="7:8" ht="15.75">
      <c r="G223" s="78"/>
      <c r="H223" s="78"/>
    </row>
    <row r="224" spans="7:8" ht="15.75">
      <c r="G224" s="78"/>
      <c r="H224" s="78"/>
    </row>
    <row r="225" spans="7:8" ht="15.75">
      <c r="G225" s="78"/>
      <c r="H225" s="78"/>
    </row>
    <row r="226" spans="7:8" ht="15.75">
      <c r="G226" s="78"/>
      <c r="H226" s="78"/>
    </row>
    <row r="227" spans="7:8" ht="15.75">
      <c r="G227" s="78"/>
      <c r="H227" s="78"/>
    </row>
    <row r="228" spans="7:8" ht="15.75">
      <c r="G228" s="78"/>
      <c r="H228" s="78"/>
    </row>
    <row r="229" spans="7:8" ht="15.75">
      <c r="G229" s="78"/>
      <c r="H229" s="78"/>
    </row>
    <row r="230" spans="7:8" ht="15.75">
      <c r="G230" s="78"/>
      <c r="H230" s="78"/>
    </row>
    <row r="231" spans="7:8" ht="15.75">
      <c r="G231" s="78"/>
      <c r="H231" s="78"/>
    </row>
    <row r="232" spans="7:8" ht="15.75">
      <c r="G232" s="78"/>
      <c r="H232" s="78"/>
    </row>
    <row r="233" spans="7:8" ht="15.75">
      <c r="G233" s="78"/>
      <c r="H233" s="78"/>
    </row>
    <row r="234" spans="7:8" ht="15.75">
      <c r="G234" s="78"/>
      <c r="H234" s="78"/>
    </row>
    <row r="235" spans="7:8" ht="15.75">
      <c r="G235" s="78"/>
      <c r="H235" s="78"/>
    </row>
    <row r="236" spans="7:8" ht="15.75">
      <c r="G236" s="78"/>
      <c r="H236" s="78"/>
    </row>
    <row r="237" spans="7:8" ht="15.75">
      <c r="G237" s="78"/>
      <c r="H237" s="78"/>
    </row>
    <row r="238" spans="7:8" ht="15.75">
      <c r="G238" s="78"/>
      <c r="H238" s="78"/>
    </row>
    <row r="239" spans="7:8" ht="15.75">
      <c r="G239" s="78"/>
      <c r="H239" s="78"/>
    </row>
    <row r="240" spans="7:8" ht="15.75">
      <c r="G240" s="78"/>
      <c r="H240" s="78"/>
    </row>
    <row r="241" spans="7:8" ht="15.75">
      <c r="G241" s="78"/>
      <c r="H241" s="78"/>
    </row>
    <row r="242" spans="7:8" ht="15.75">
      <c r="G242" s="78"/>
      <c r="H242" s="78"/>
    </row>
    <row r="243" spans="7:8" ht="15.75">
      <c r="G243" s="78"/>
      <c r="H243" s="78"/>
    </row>
    <row r="244" spans="7:8" ht="15.75">
      <c r="G244" s="78"/>
      <c r="H244" s="78"/>
    </row>
    <row r="245" spans="7:8" ht="15.75">
      <c r="G245" s="78"/>
      <c r="H245" s="78"/>
    </row>
    <row r="246" spans="7:8" ht="15.75">
      <c r="G246" s="78"/>
      <c r="H246" s="78"/>
    </row>
    <row r="247" spans="7:8" ht="15.75">
      <c r="G247" s="78"/>
      <c r="H247" s="78"/>
    </row>
    <row r="248" spans="7:8" ht="15.75">
      <c r="G248" s="78"/>
      <c r="H248" s="78"/>
    </row>
    <row r="249" spans="7:8" ht="15.75">
      <c r="G249" s="78"/>
      <c r="H249" s="78"/>
    </row>
    <row r="250" spans="7:8" ht="15.75">
      <c r="G250" s="78"/>
      <c r="H250" s="78"/>
    </row>
    <row r="251" spans="7:8" ht="15.75">
      <c r="G251" s="78"/>
      <c r="H251" s="78"/>
    </row>
    <row r="252" spans="7:8" ht="15.75">
      <c r="G252" s="78"/>
      <c r="H252" s="78"/>
    </row>
    <row r="253" spans="7:8" ht="15.75">
      <c r="G253" s="78"/>
      <c r="H253" s="78"/>
    </row>
    <row r="254" spans="7:8" ht="15.75">
      <c r="G254" s="78"/>
      <c r="H254" s="78"/>
    </row>
    <row r="255" spans="7:8" ht="15.75">
      <c r="G255" s="78"/>
      <c r="H255" s="78"/>
    </row>
    <row r="256" spans="7:8" ht="15.75">
      <c r="G256" s="78"/>
      <c r="H256" s="78"/>
    </row>
    <row r="257" spans="7:8" ht="15.75">
      <c r="G257" s="78"/>
      <c r="H257" s="78"/>
    </row>
    <row r="258" spans="7:8" ht="15.75">
      <c r="G258" s="78"/>
      <c r="H258" s="78"/>
    </row>
    <row r="259" spans="7:8" ht="15.75">
      <c r="G259" s="78"/>
      <c r="H259" s="78"/>
    </row>
    <row r="260" spans="7:8" ht="15.75">
      <c r="G260" s="78"/>
      <c r="H260" s="78"/>
    </row>
    <row r="261" spans="7:8" ht="15.75">
      <c r="G261" s="78"/>
      <c r="H261" s="78"/>
    </row>
    <row r="262" spans="7:8" ht="15.75">
      <c r="G262" s="78"/>
      <c r="H262" s="78"/>
    </row>
    <row r="263" spans="7:8" ht="15.75">
      <c r="G263" s="78"/>
      <c r="H263" s="78"/>
    </row>
    <row r="264" spans="7:8" ht="15.75">
      <c r="G264" s="78"/>
      <c r="H264" s="78"/>
    </row>
    <row r="265" spans="7:8" ht="15.75">
      <c r="G265" s="78"/>
      <c r="H265" s="78"/>
    </row>
    <row r="266" spans="7:8" ht="15.75">
      <c r="G266" s="78"/>
      <c r="H266" s="78"/>
    </row>
    <row r="267" spans="7:8" ht="15.75">
      <c r="G267" s="78"/>
      <c r="H267" s="78"/>
    </row>
    <row r="268" spans="7:8" ht="15.75">
      <c r="G268" s="78"/>
      <c r="H268" s="78"/>
    </row>
    <row r="269" spans="7:8" ht="15.75">
      <c r="G269" s="78"/>
      <c r="H269" s="78"/>
    </row>
    <row r="270" spans="7:8" ht="15.75">
      <c r="G270" s="78"/>
      <c r="H270" s="78"/>
    </row>
    <row r="271" spans="7:8" ht="15.75">
      <c r="G271" s="78"/>
      <c r="H271" s="78"/>
    </row>
    <row r="272" spans="7:8" ht="15.75">
      <c r="G272" s="78"/>
      <c r="H272" s="78"/>
    </row>
    <row r="273" spans="7:8" ht="15.75">
      <c r="G273" s="78"/>
      <c r="H273" s="78"/>
    </row>
    <row r="274" spans="7:8" ht="15.75">
      <c r="G274" s="78"/>
      <c r="H274" s="78"/>
    </row>
    <row r="275" spans="7:8" ht="15.75">
      <c r="G275" s="78"/>
      <c r="H275" s="78"/>
    </row>
    <row r="276" spans="7:8" ht="15.75">
      <c r="G276" s="78"/>
      <c r="H276" s="78"/>
    </row>
    <row r="277" spans="7:8" ht="15.75">
      <c r="G277" s="78"/>
      <c r="H277" s="78"/>
    </row>
    <row r="278" spans="7:8" ht="15.75">
      <c r="G278" s="78"/>
      <c r="H278" s="78"/>
    </row>
    <row r="279" spans="7:8" ht="15.75">
      <c r="G279" s="78"/>
      <c r="H279" s="78"/>
    </row>
    <row r="280" spans="7:8" ht="15.75">
      <c r="G280" s="78"/>
      <c r="H280" s="78"/>
    </row>
    <row r="281" spans="7:8" ht="15.75">
      <c r="G281" s="78"/>
      <c r="H281" s="78"/>
    </row>
    <row r="282" spans="7:8" ht="15.75">
      <c r="G282" s="78"/>
      <c r="H282" s="78"/>
    </row>
    <row r="283" spans="7:8" ht="15.75">
      <c r="G283" s="78"/>
      <c r="H283" s="78"/>
    </row>
    <row r="284" spans="7:8" ht="15.75">
      <c r="G284" s="78"/>
      <c r="H284" s="78"/>
    </row>
    <row r="285" spans="7:8" ht="15.75">
      <c r="G285" s="78"/>
      <c r="H285" s="78"/>
    </row>
    <row r="286" spans="7:8" ht="15.75">
      <c r="G286" s="78"/>
      <c r="H286" s="78"/>
    </row>
    <row r="287" spans="7:8" ht="15.75">
      <c r="G287" s="78"/>
      <c r="H287" s="78"/>
    </row>
    <row r="288" spans="7:8" ht="15.75">
      <c r="G288" s="78"/>
      <c r="H288" s="78"/>
    </row>
    <row r="289" spans="7:8" ht="15.75">
      <c r="G289" s="78"/>
      <c r="H289" s="78"/>
    </row>
    <row r="290" spans="7:8" ht="15.75">
      <c r="G290" s="78"/>
      <c r="H290" s="78"/>
    </row>
    <row r="291" spans="7:8" ht="15.75">
      <c r="G291" s="78"/>
      <c r="H291" s="78"/>
    </row>
    <row r="292" spans="7:8" ht="15.75">
      <c r="G292" s="78"/>
      <c r="H292" s="78"/>
    </row>
    <row r="293" spans="7:8" ht="15.75">
      <c r="G293" s="78"/>
      <c r="H293" s="78"/>
    </row>
    <row r="294" spans="7:8" ht="15.75">
      <c r="G294" s="78"/>
      <c r="H294" s="78"/>
    </row>
  </sheetData>
  <mergeCells count="45">
    <mergeCell ref="B204:D204"/>
    <mergeCell ref="B190:D190"/>
    <mergeCell ref="B194:D194"/>
    <mergeCell ref="B199:D199"/>
    <mergeCell ref="B203:D203"/>
    <mergeCell ref="B169:D169"/>
    <mergeCell ref="B176:D176"/>
    <mergeCell ref="B181:D181"/>
    <mergeCell ref="B186:D186"/>
    <mergeCell ref="B120:D120"/>
    <mergeCell ref="B147:D147"/>
    <mergeCell ref="B153:D153"/>
    <mergeCell ref="B157:D157"/>
    <mergeCell ref="C93:D93"/>
    <mergeCell ref="C103:D103"/>
    <mergeCell ref="C110:D110"/>
    <mergeCell ref="C116:D116"/>
    <mergeCell ref="C75:D75"/>
    <mergeCell ref="B81:F81"/>
    <mergeCell ref="B85:D85"/>
    <mergeCell ref="B89:D89"/>
    <mergeCell ref="C58:D58"/>
    <mergeCell ref="B60:D60"/>
    <mergeCell ref="B64:D64"/>
    <mergeCell ref="B68:D68"/>
    <mergeCell ref="C37:D37"/>
    <mergeCell ref="C41:D41"/>
    <mergeCell ref="C48:D48"/>
    <mergeCell ref="C53:D53"/>
    <mergeCell ref="B18:B19"/>
    <mergeCell ref="B21:D21"/>
    <mergeCell ref="C29:D29"/>
    <mergeCell ref="C33:D33"/>
    <mergeCell ref="F10:F11"/>
    <mergeCell ref="G10:G11"/>
    <mergeCell ref="H10:H11"/>
    <mergeCell ref="B15:D15"/>
    <mergeCell ref="B10:B11"/>
    <mergeCell ref="C10:C11"/>
    <mergeCell ref="D10:D11"/>
    <mergeCell ref="E10:E11"/>
    <mergeCell ref="E1:G1"/>
    <mergeCell ref="B6:H6"/>
    <mergeCell ref="D9:E9"/>
    <mergeCell ref="F9:G9"/>
  </mergeCells>
  <printOptions/>
  <pageMargins left="0.17" right="0.16" top="1" bottom="0.24" header="0.5" footer="0.5"/>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tabSelected="1" workbookViewId="0" topLeftCell="A1">
      <selection activeCell="E4" sqref="E4"/>
    </sheetView>
  </sheetViews>
  <sheetFormatPr defaultColWidth="9.00390625" defaultRowHeight="12.75"/>
  <cols>
    <col min="1" max="1" width="9.125" style="344" customWidth="1"/>
    <col min="2" max="2" width="43.75390625" style="344" customWidth="1"/>
    <col min="3" max="3" width="18.375" style="344" customWidth="1"/>
    <col min="4" max="4" width="18.125" style="344" customWidth="1"/>
    <col min="5" max="5" width="16.875" style="344" customWidth="1"/>
    <col min="6" max="6" width="15.125" style="344" customWidth="1"/>
    <col min="7" max="16384" width="9.125" style="344" customWidth="1"/>
  </cols>
  <sheetData>
    <row r="1" spans="4:8" ht="15.75">
      <c r="D1" s="510" t="s">
        <v>515</v>
      </c>
      <c r="E1" s="510"/>
      <c r="F1" s="510"/>
      <c r="G1" s="510"/>
      <c r="H1" s="351"/>
    </row>
    <row r="2" spans="3:6" ht="15.75">
      <c r="C2" s="511" t="s">
        <v>516</v>
      </c>
      <c r="D2" s="511"/>
      <c r="E2" s="511"/>
      <c r="F2" s="511"/>
    </row>
    <row r="3" spans="3:6" ht="15.75">
      <c r="C3" s="511" t="s">
        <v>517</v>
      </c>
      <c r="D3" s="511"/>
      <c r="E3" s="511"/>
      <c r="F3" s="511"/>
    </row>
    <row r="4" spans="3:8" ht="15.75">
      <c r="C4" s="344" t="s">
        <v>161</v>
      </c>
      <c r="F4" s="352"/>
      <c r="G4" s="352"/>
      <c r="H4" s="352"/>
    </row>
    <row r="5" spans="1:8" ht="27" customHeight="1">
      <c r="A5" s="469" t="s">
        <v>518</v>
      </c>
      <c r="B5" s="469"/>
      <c r="C5" s="469"/>
      <c r="D5" s="469"/>
      <c r="E5" s="469"/>
      <c r="F5" s="469"/>
      <c r="G5" s="352"/>
      <c r="H5" s="352"/>
    </row>
    <row r="7" ht="15.75">
      <c r="F7" s="344" t="s">
        <v>346</v>
      </c>
    </row>
    <row r="8" spans="1:6" ht="25.5" customHeight="1">
      <c r="A8" s="493" t="s">
        <v>107</v>
      </c>
      <c r="B8" s="493" t="s">
        <v>519</v>
      </c>
      <c r="C8" s="512" t="s">
        <v>109</v>
      </c>
      <c r="D8" s="493" t="s">
        <v>110</v>
      </c>
      <c r="E8" s="493"/>
      <c r="F8" s="493" t="s">
        <v>350</v>
      </c>
    </row>
    <row r="9" spans="1:6" ht="31.5">
      <c r="A9" s="493"/>
      <c r="B9" s="493"/>
      <c r="C9" s="512"/>
      <c r="D9" s="206" t="s">
        <v>350</v>
      </c>
      <c r="E9" s="2" t="s">
        <v>520</v>
      </c>
      <c r="F9" s="493"/>
    </row>
    <row r="10" spans="1:6" ht="15.75" hidden="1">
      <c r="A10" s="341">
        <v>1</v>
      </c>
      <c r="B10" s="341">
        <v>2</v>
      </c>
      <c r="C10" s="341">
        <v>3</v>
      </c>
      <c r="D10" s="341">
        <v>4</v>
      </c>
      <c r="E10" s="341">
        <v>5</v>
      </c>
      <c r="F10" s="341">
        <v>6</v>
      </c>
    </row>
    <row r="11" spans="1:6" ht="15.75">
      <c r="A11" s="353">
        <v>200000</v>
      </c>
      <c r="B11" s="353" t="s">
        <v>521</v>
      </c>
      <c r="C11" s="354">
        <f>SUM(C12)</f>
        <v>752.1838099999999</v>
      </c>
      <c r="D11" s="354">
        <f>SUM(D12)</f>
        <v>1169.36747</v>
      </c>
      <c r="E11" s="354">
        <f>SUM(E12)</f>
        <v>1169.36747</v>
      </c>
      <c r="F11" s="215">
        <f>SUM(C11+D11)</f>
        <v>1921.5512799999997</v>
      </c>
    </row>
    <row r="12" spans="1:6" ht="45.75" customHeight="1">
      <c r="A12" s="353">
        <v>208000</v>
      </c>
      <c r="B12" s="353" t="s">
        <v>522</v>
      </c>
      <c r="C12" s="354">
        <f>SUM(C13-C14)+C16</f>
        <v>752.1838099999999</v>
      </c>
      <c r="D12" s="354">
        <f>SUM(D13-D14)+D16</f>
        <v>1169.36747</v>
      </c>
      <c r="E12" s="354">
        <f>SUM(E13-E14)+E16</f>
        <v>1169.36747</v>
      </c>
      <c r="F12" s="215">
        <f aca="true" t="shared" si="0" ref="F12:F24">SUM(C12+D12)</f>
        <v>1921.5512799999997</v>
      </c>
    </row>
    <row r="13" spans="1:6" ht="32.25" customHeight="1">
      <c r="A13" s="353">
        <v>208100</v>
      </c>
      <c r="B13" s="353" t="s">
        <v>523</v>
      </c>
      <c r="C13" s="354">
        <v>1778.61002</v>
      </c>
      <c r="D13" s="354">
        <v>306.18095</v>
      </c>
      <c r="E13" s="354">
        <v>268.20968</v>
      </c>
      <c r="F13" s="215">
        <f t="shared" si="0"/>
        <v>2084.79097</v>
      </c>
    </row>
    <row r="14" spans="1:6" ht="27.75" customHeight="1">
      <c r="A14" s="353">
        <v>208200</v>
      </c>
      <c r="B14" s="353" t="s">
        <v>524</v>
      </c>
      <c r="C14" s="354">
        <f>SUM(C13-C15)</f>
        <v>100.06801000000019</v>
      </c>
      <c r="D14" s="354">
        <f>SUM(D13-D15)</f>
        <v>63.17168000000001</v>
      </c>
      <c r="E14" s="354">
        <f>SUM(E13-E15)</f>
        <v>25.200410000000005</v>
      </c>
      <c r="F14" s="215">
        <f t="shared" si="0"/>
        <v>163.2396900000002</v>
      </c>
    </row>
    <row r="15" spans="1:6" ht="30.75" customHeight="1">
      <c r="A15" s="353"/>
      <c r="B15" s="353" t="s">
        <v>525</v>
      </c>
      <c r="C15" s="354">
        <v>1678.54201</v>
      </c>
      <c r="D15" s="355">
        <v>243.00927</v>
      </c>
      <c r="E15" s="355">
        <v>243.00927</v>
      </c>
      <c r="F15" s="215">
        <f t="shared" si="0"/>
        <v>1921.55128</v>
      </c>
    </row>
    <row r="16" spans="1:6" ht="57" customHeight="1">
      <c r="A16" s="353">
        <v>208400</v>
      </c>
      <c r="B16" s="353" t="s">
        <v>526</v>
      </c>
      <c r="C16" s="356">
        <v>-926.3582</v>
      </c>
      <c r="D16" s="356">
        <v>926.3582</v>
      </c>
      <c r="E16" s="356">
        <v>926.3582</v>
      </c>
      <c r="F16" s="215">
        <f t="shared" si="0"/>
        <v>0</v>
      </c>
    </row>
    <row r="17" spans="1:6" ht="24.75" customHeight="1">
      <c r="A17" s="341"/>
      <c r="B17" s="353" t="s">
        <v>527</v>
      </c>
      <c r="C17" s="354">
        <f>SUM(C11)</f>
        <v>752.1838099999999</v>
      </c>
      <c r="D17" s="354">
        <f>SUM(D11)</f>
        <v>1169.36747</v>
      </c>
      <c r="E17" s="354">
        <f>SUM(E11)</f>
        <v>1169.36747</v>
      </c>
      <c r="F17" s="215">
        <f>SUM(C17+D17)</f>
        <v>1921.5512799999997</v>
      </c>
    </row>
    <row r="18" spans="1:6" ht="27" customHeight="1">
      <c r="A18" s="353">
        <v>600000</v>
      </c>
      <c r="B18" s="353" t="s">
        <v>528</v>
      </c>
      <c r="C18" s="354">
        <f aca="true" t="shared" si="1" ref="C18:E19">SUM(C17)</f>
        <v>752.1838099999999</v>
      </c>
      <c r="D18" s="354">
        <f t="shared" si="1"/>
        <v>1169.36747</v>
      </c>
      <c r="E18" s="354">
        <f t="shared" si="1"/>
        <v>1169.36747</v>
      </c>
      <c r="F18" s="215">
        <f>SUM(C18+D18)</f>
        <v>1921.5512799999997</v>
      </c>
    </row>
    <row r="19" spans="1:6" ht="30" customHeight="1">
      <c r="A19" s="353">
        <v>602000</v>
      </c>
      <c r="B19" s="353" t="s">
        <v>529</v>
      </c>
      <c r="C19" s="354">
        <f t="shared" si="1"/>
        <v>752.1838099999999</v>
      </c>
      <c r="D19" s="354">
        <f t="shared" si="1"/>
        <v>1169.36747</v>
      </c>
      <c r="E19" s="354">
        <f t="shared" si="1"/>
        <v>1169.36747</v>
      </c>
      <c r="F19" s="215">
        <f>SUM(C19+D19)</f>
        <v>1921.5512799999997</v>
      </c>
    </row>
    <row r="20" spans="1:6" ht="24" customHeight="1">
      <c r="A20" s="353">
        <v>602100</v>
      </c>
      <c r="B20" s="353" t="s">
        <v>523</v>
      </c>
      <c r="C20" s="354">
        <v>1778.61002</v>
      </c>
      <c r="D20" s="354">
        <v>306.18095</v>
      </c>
      <c r="E20" s="354">
        <v>268.20968</v>
      </c>
      <c r="F20" s="215">
        <f t="shared" si="0"/>
        <v>2084.79097</v>
      </c>
    </row>
    <row r="21" spans="1:6" ht="22.5" customHeight="1">
      <c r="A21" s="353">
        <v>602200</v>
      </c>
      <c r="B21" s="353" t="s">
        <v>524</v>
      </c>
      <c r="C21" s="354">
        <f>SUM(C14)</f>
        <v>100.06801000000019</v>
      </c>
      <c r="D21" s="354">
        <f>SUM(D14)</f>
        <v>63.17168000000001</v>
      </c>
      <c r="E21" s="354">
        <f>SUM(E14)</f>
        <v>25.200410000000005</v>
      </c>
      <c r="F21" s="215">
        <f t="shared" si="0"/>
        <v>163.2396900000002</v>
      </c>
    </row>
    <row r="22" spans="1:6" ht="54.75" customHeight="1">
      <c r="A22" s="353">
        <v>602400</v>
      </c>
      <c r="B22" s="353" t="s">
        <v>526</v>
      </c>
      <c r="C22" s="356">
        <v>-926.3582</v>
      </c>
      <c r="D22" s="356">
        <v>926.3582</v>
      </c>
      <c r="E22" s="356">
        <v>926.3582</v>
      </c>
      <c r="F22" s="215">
        <f>SUM(C22+D22)</f>
        <v>0</v>
      </c>
    </row>
    <row r="23" spans="1:6" ht="15.75" hidden="1">
      <c r="A23" s="353">
        <v>604100</v>
      </c>
      <c r="B23" s="353" t="s">
        <v>530</v>
      </c>
      <c r="C23" s="354"/>
      <c r="D23" s="354"/>
      <c r="E23" s="355"/>
      <c r="F23" s="215">
        <f t="shared" si="0"/>
        <v>0</v>
      </c>
    </row>
    <row r="24" spans="1:6" ht="15.75" hidden="1">
      <c r="A24" s="353">
        <v>604200</v>
      </c>
      <c r="B24" s="353" t="s">
        <v>531</v>
      </c>
      <c r="C24" s="354"/>
      <c r="D24" s="354"/>
      <c r="E24" s="355"/>
      <c r="F24" s="215">
        <f t="shared" si="0"/>
        <v>0</v>
      </c>
    </row>
    <row r="25" spans="1:6" ht="24" customHeight="1">
      <c r="A25" s="353"/>
      <c r="B25" s="357" t="s">
        <v>532</v>
      </c>
      <c r="C25" s="354">
        <f>SUM(C11)</f>
        <v>752.1838099999999</v>
      </c>
      <c r="D25" s="354">
        <f>SUM(D11)</f>
        <v>1169.36747</v>
      </c>
      <c r="E25" s="354">
        <f>SUM(E11)</f>
        <v>1169.36747</v>
      </c>
      <c r="F25" s="215">
        <f>SUM(C25+D25)</f>
        <v>1921.5512799999997</v>
      </c>
    </row>
    <row r="26" spans="1:4" ht="15.75">
      <c r="A26" s="183"/>
      <c r="B26" s="183"/>
      <c r="C26" s="183"/>
      <c r="D26" s="183"/>
    </row>
  </sheetData>
  <mergeCells count="9">
    <mergeCell ref="F8:F9"/>
    <mergeCell ref="A8:A9"/>
    <mergeCell ref="B8:B9"/>
    <mergeCell ref="C8:C9"/>
    <mergeCell ref="D8:E8"/>
    <mergeCell ref="D1:G1"/>
    <mergeCell ref="C2:F2"/>
    <mergeCell ref="C3:F3"/>
    <mergeCell ref="A5:F5"/>
  </mergeCells>
  <printOptions/>
  <pageMargins left="0.17" right="0.2" top="0.72" bottom="1" header="0.77" footer="0.5"/>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User</cp:lastModifiedBy>
  <cp:lastPrinted>2012-12-21T08:50:58Z</cp:lastPrinted>
  <dcterms:created xsi:type="dcterms:W3CDTF">2002-01-04T08:30:01Z</dcterms:created>
  <dcterms:modified xsi:type="dcterms:W3CDTF">2012-12-21T08:51:19Z</dcterms:modified>
  <cp:category/>
  <cp:version/>
  <cp:contentType/>
  <cp:contentStatus/>
</cp:coreProperties>
</file>