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6"/>
  </bookViews>
  <sheets>
    <sheet name="додаток 1" sheetId="1" r:id="rId1"/>
    <sheet name="Додаток 2" sheetId="2" r:id="rId2"/>
    <sheet name="Додаток 3" sheetId="3" r:id="rId3"/>
    <sheet name="Додаток4" sheetId="4" r:id="rId4"/>
    <sheet name="дод8" sheetId="5" r:id="rId5"/>
    <sheet name="дод7" sheetId="6" r:id="rId6"/>
    <sheet name="програми" sheetId="7" r:id="rId7"/>
  </sheets>
  <definedNames>
    <definedName name="_xlnm.Print_Titles" localSheetId="1">'Додаток 2'!$10:$13</definedName>
    <definedName name="_xlnm.Print_Titles" localSheetId="2">'Додаток 3'!$13:$17</definedName>
    <definedName name="_xlnm.Print_Titles" localSheetId="6">'програми'!$9:$11</definedName>
  </definedNames>
  <calcPr fullCalcOnLoad="1"/>
</workbook>
</file>

<file path=xl/sharedStrings.xml><?xml version="1.0" encoding="utf-8"?>
<sst xmlns="http://schemas.openxmlformats.org/spreadsheetml/2006/main" count="1022" uniqueCount="523">
  <si>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</si>
  <si>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</si>
  <si>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</si>
  <si>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</si>
  <si>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</si>
  <si>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</si>
  <si>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</si>
  <si>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</si>
  <si>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всього</t>
  </si>
  <si>
    <t>на підвезення дітей до шкіл району</t>
  </si>
  <si>
    <t>на утримання груп короткотривалого перебування учнів</t>
  </si>
  <si>
    <t>Усього за програмою</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</si>
  <si>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</si>
  <si>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</si>
  <si>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</si>
  <si>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</si>
  <si>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 xml:space="preserve">Загальноосвітні школи </t>
  </si>
  <si>
    <t>090203</t>
  </si>
  <si>
    <t>090215</t>
  </si>
  <si>
    <t>090216</t>
  </si>
  <si>
    <t xml:space="preserve">за рахунок субвенцій сільських та селищних рад </t>
  </si>
  <si>
    <t>на утримання Навчально-виховного комплексу " Любомирська загальноосвітня школа -дошкільний заклад 1 ступеня"</t>
  </si>
  <si>
    <t>на співфінансування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</si>
  <si>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</si>
  <si>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</si>
  <si>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</si>
  <si>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Плата за послуги, що надаються бюджетними установами</t>
  </si>
  <si>
    <t>Плата за оренду майна бюджетних установ</t>
  </si>
  <si>
    <t>в тому числі:</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</si>
  <si>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</si>
  <si>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Районна програма "Репродуктивне здоров"я населення Олександрівського району"(2009-2015 роки)</t>
  </si>
  <si>
    <t>Програма розвитку позашкільних навчальних закладів на 2009-2013 роки</t>
  </si>
  <si>
    <t>Позашкільні заклади освіти, заходи з позашкільної роботи з дітьми</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</si>
  <si>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</si>
  <si>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</si>
  <si>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</si>
  <si>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</si>
  <si>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Фінансова підтримка громадських організацій інвалідів і ветеранів</t>
  </si>
  <si>
    <t>220</t>
  </si>
  <si>
    <t>Фінансове управління</t>
  </si>
  <si>
    <t>250380</t>
  </si>
  <si>
    <t xml:space="preserve">Інші субвенції </t>
  </si>
  <si>
    <t xml:space="preserve"> до рішенням   Олександрівської районної ради</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</si>
  <si>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</si>
  <si>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</si>
  <si>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співфінансування мікропроектів , які реалізуються у рамках проекту ПРООН "Місцевий розвиток орієнтований на громаду"</t>
  </si>
  <si>
    <t>Інші заходи,  пов"язані з економічною діяльністю (Фінансова підтримка КП"Олександрівське УКБ")</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</si>
  <si>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</si>
  <si>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</si>
  <si>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</si>
  <si>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</si>
  <si>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</si>
  <si>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</si>
  <si>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</si>
  <si>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</si>
  <si>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</si>
  <si>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Назва  головного розпорядника коштів</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</si>
  <si>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</si>
  <si>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</si>
  <si>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</si>
  <si>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</si>
  <si>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</si>
  <si>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</si>
  <si>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</si>
  <si>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 xml:space="preserve">Додаткова дотація з державного бюджету на вирівнювання фінансової забезпеченості </t>
  </si>
  <si>
    <t>в тому числі за рахунок додаткової дотації з державного бюджету на вирівнювання фінансової забезпеченості</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</si>
  <si>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</si>
  <si>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</si>
  <si>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</si>
  <si>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</si>
  <si>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</si>
  <si>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</si>
  <si>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</si>
  <si>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</si>
  <si>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</si>
  <si>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</si>
  <si>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</si>
  <si>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</si>
  <si>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</si>
  <si>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</si>
  <si>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070101 </t>
  </si>
  <si>
    <t>150101</t>
  </si>
  <si>
    <t>Капітальні видатки</t>
  </si>
  <si>
    <t>Капітальні вкладення</t>
  </si>
  <si>
    <t>Всього</t>
  </si>
  <si>
    <t xml:space="preserve"> споживання</t>
  </si>
  <si>
    <t xml:space="preserve"> розвитку</t>
  </si>
  <si>
    <t>розвитку</t>
  </si>
  <si>
    <t>комунальні послуги, та енергоносії</t>
  </si>
  <si>
    <t>14=(3+8)</t>
  </si>
  <si>
    <t>Разом видатки</t>
  </si>
  <si>
    <t>Міжбюджетні трансферти</t>
  </si>
  <si>
    <t>Всього видатків</t>
  </si>
  <si>
    <t>Назва головного розпорядника коштів</t>
  </si>
  <si>
    <t>Показники міжбюджетних  трансфертів між Олександрівським районним бюджетом</t>
  </si>
  <si>
    <t>(грн.)</t>
  </si>
  <si>
    <t>Найменування АТО</t>
  </si>
  <si>
    <t>Дотація вирівнювання</t>
  </si>
  <si>
    <t>сума</t>
  </si>
  <si>
    <t>Код бюд-жету</t>
  </si>
  <si>
    <t>Разом по бюджетах</t>
  </si>
  <si>
    <t>Найменування програми</t>
  </si>
  <si>
    <t>Сума</t>
  </si>
  <si>
    <t xml:space="preserve">Спеціальний фонд </t>
  </si>
  <si>
    <t xml:space="preserve">                             Додаток №1</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</si>
  <si>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</si>
  <si>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</si>
  <si>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</si>
  <si>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</si>
  <si>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</si>
  <si>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</si>
  <si>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</si>
  <si>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</si>
  <si>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</si>
  <si>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</si>
  <si>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</si>
  <si>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</si>
  <si>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</si>
  <si>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</si>
  <si>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</si>
  <si>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</si>
  <si>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</si>
  <si>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</si>
  <si>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</si>
  <si>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</si>
  <si>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</si>
  <si>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</si>
  <si>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</si>
  <si>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</si>
  <si>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</si>
  <si>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</si>
  <si>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</si>
  <si>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</si>
  <si>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</si>
  <si>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</si>
  <si>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070000</t>
  </si>
  <si>
    <t>Освіта</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</si>
  <si>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</si>
  <si>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</si>
  <si>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</si>
  <si>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</si>
  <si>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</si>
  <si>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</si>
  <si>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</si>
  <si>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</si>
  <si>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</si>
  <si>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</si>
  <si>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Оплата  праці</t>
  </si>
  <si>
    <t>Оплата праці</t>
  </si>
  <si>
    <t>120201</t>
  </si>
  <si>
    <t>Періодичні видання</t>
  </si>
  <si>
    <t>Проведення навчально - тренувальних  зборів і змагань.</t>
  </si>
  <si>
    <t>070805</t>
  </si>
  <si>
    <t>110502</t>
  </si>
  <si>
    <t>060000</t>
  </si>
  <si>
    <t>Податок на доходи фізичних осіб</t>
  </si>
  <si>
    <t>Доходи від власності та підприємницької діяльності</t>
  </si>
  <si>
    <t>Адміністративні збори та платежі, доходи від некомерційної господарської діяльності</t>
  </si>
  <si>
    <t>Кошти,що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</si>
  <si>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надходять з інших бюджетів</t>
  </si>
  <si>
    <t>від 21 грудня 2012 року    № 185</t>
  </si>
  <si>
    <t>від 21 грудня 2012 року № 185</t>
  </si>
  <si>
    <t>від 21 грудня  2012 року № 185</t>
  </si>
  <si>
    <t>від  21  грудня  2012 року  № 185</t>
  </si>
  <si>
    <t xml:space="preserve">                                        від  21  грудня   2012 року №185</t>
  </si>
  <si>
    <t>від  21 грудня 2012 року № 185</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</si>
  <si>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</si>
  <si>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</si>
  <si>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</si>
  <si>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</si>
  <si>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</si>
  <si>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</si>
  <si>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</si>
  <si>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</si>
  <si>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</si>
  <si>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</si>
  <si>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</si>
  <si>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</si>
  <si>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</si>
  <si>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</si>
  <si>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Олександрівська</t>
  </si>
  <si>
    <t xml:space="preserve">Бірківська        </t>
  </si>
  <si>
    <t xml:space="preserve">Бовтиська      </t>
  </si>
  <si>
    <t xml:space="preserve">Букварська    </t>
  </si>
  <si>
    <t>Веселівська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</si>
  <si>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</si>
  <si>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</si>
  <si>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</si>
  <si>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</si>
  <si>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</si>
  <si>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</si>
  <si>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</si>
  <si>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</si>
  <si>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</si>
  <si>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</si>
  <si>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</si>
  <si>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</si>
  <si>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</si>
  <si>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</si>
  <si>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</si>
  <si>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Місцева пожежна охорона</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</si>
  <si>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</si>
  <si>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</si>
  <si>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</si>
  <si>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</si>
  <si>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</si>
  <si>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</si>
  <si>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</si>
  <si>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</si>
  <si>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</si>
  <si>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</si>
  <si>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</si>
  <si>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</si>
  <si>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</si>
  <si>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 xml:space="preserve">районної ради </t>
  </si>
  <si>
    <t>091102</t>
  </si>
  <si>
    <t>130107</t>
  </si>
  <si>
    <t>Спеціальний фонд</t>
  </si>
  <si>
    <t>Податкові надходження</t>
  </si>
  <si>
    <t>Плата за землю</t>
  </si>
  <si>
    <t>Неподаткові надходження</t>
  </si>
  <si>
    <t>Офіційні трансферти</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</si>
  <si>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</si>
  <si>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</si>
  <si>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</si>
  <si>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</si>
  <si>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</si>
  <si>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</si>
  <si>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</si>
  <si>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</si>
  <si>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Додаток № 3</t>
  </si>
  <si>
    <t>070401</t>
  </si>
  <si>
    <t>до рішення Олександрівської районної ради</t>
  </si>
  <si>
    <t>Додаток №  2</t>
  </si>
  <si>
    <t>Найменування доходів згідно із бюджетною класифікацією</t>
  </si>
  <si>
    <t>у т.ч. бюджет розвитку</t>
  </si>
  <si>
    <t>Збори за спеціальне використавння природних ресурсів</t>
  </si>
  <si>
    <t>Разом доходів</t>
  </si>
  <si>
    <t>Інші субвенції</t>
  </si>
  <si>
    <t>006</t>
  </si>
  <si>
    <t>020</t>
  </si>
  <si>
    <t xml:space="preserve">Інші видатки на соціальний захист населення </t>
  </si>
  <si>
    <t>Централізована бухгалтерія районного відділу освіти</t>
  </si>
  <si>
    <t>Відділ освіти райдержадміністрації</t>
  </si>
  <si>
    <t>Районна державна адміністрація</t>
  </si>
  <si>
    <t>Школа естетичного виховання дітей</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</si>
  <si>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</si>
  <si>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</si>
  <si>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</si>
  <si>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Земельний податок з юридичних осіб</t>
  </si>
  <si>
    <t>Орендна плата з юридичних осіб</t>
  </si>
  <si>
    <t>Земельний податок з фізичних осіб</t>
  </si>
  <si>
    <t>Власні надходження бюджетних установ</t>
  </si>
  <si>
    <t>З іншої частини бюджету</t>
  </si>
  <si>
    <t>Кошти,що передаються із загального фонду бюджету до бюджету розвитку (спеціального фонду)</t>
  </si>
  <si>
    <t>Всього доходів</t>
  </si>
  <si>
    <t>Додаток №4</t>
  </si>
  <si>
    <t xml:space="preserve">Фінансова підтримка  громадських організацій  інвалідів і ветеранів                               </t>
  </si>
  <si>
    <t>Дотація вирівнювання, що передається з районного бюджету</t>
  </si>
  <si>
    <t>Районний бюджет</t>
  </si>
  <si>
    <t xml:space="preserve">Всього </t>
  </si>
  <si>
    <t>Утримання та навчально-тренувальна робота дитячо-юнацької спортивної школи</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</si>
  <si>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</si>
  <si>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</si>
  <si>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</si>
  <si>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</si>
  <si>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</si>
  <si>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</si>
  <si>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</si>
  <si>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</si>
  <si>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</si>
  <si>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</si>
  <si>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</si>
  <si>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</si>
  <si>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</si>
  <si>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</si>
  <si>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</si>
  <si>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</si>
  <si>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</si>
  <si>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</si>
  <si>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Районна цільова програма по реалізації в районі "Національного плану дій щодо реалізації конвенції ООН про права дитини" на період до 2016 року</t>
  </si>
  <si>
    <t>Районна програма боротьби з онкологічними захворюваннями на 2011-2016 роки</t>
  </si>
  <si>
    <t>Районна програма "Цукровий діабет"на 2011-2013 роки</t>
  </si>
  <si>
    <t>Районна програма забезпечення профілактики ВІЛ-інфекції, лікування, догляду та підтримки ВІЛ_інфікованих і хворих на СНІД на 2011-2013 роки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</si>
  <si>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</si>
  <si>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</si>
  <si>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</si>
  <si>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Районна програма "Шкільний автобус" на 2011-2015 роки</t>
  </si>
  <si>
    <t>Районна програма "Ліси України на 2003-2015 роки"</t>
  </si>
  <si>
    <t>Програма зайнятості населення Олександрівського району на 2012-2013 роки</t>
  </si>
  <si>
    <t xml:space="preserve">Інші видатки, всього </t>
  </si>
  <si>
    <t xml:space="preserve"> фінансова підтримка (  КП "Комсервіс")</t>
  </si>
  <si>
    <t xml:space="preserve"> загальнообов"язкові видатки районної ради</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</si>
  <si>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</si>
  <si>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Інші заходи,  пов"язані з економічною діяльністю</t>
  </si>
  <si>
    <t xml:space="preserve"> КП "Комсервіс"</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</si>
  <si>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</si>
  <si>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</si>
  <si>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</si>
  <si>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</si>
  <si>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</si>
  <si>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</si>
  <si>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</si>
  <si>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Дотація вирівнювання, що одержується з державного бюджету</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</si>
  <si>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</si>
  <si>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</si>
  <si>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</si>
  <si>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</si>
  <si>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</si>
  <si>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Орендна плата з фізичних сіб</t>
  </si>
  <si>
    <t>Код</t>
  </si>
  <si>
    <t>6=(гр.3+гр4)</t>
  </si>
  <si>
    <t>Податки на доходи, податки на прибуток, податки на збільшення ринкової вартості</t>
  </si>
  <si>
    <t>Кошти передані до районного бюджету</t>
  </si>
  <si>
    <t>щоденний норматив відрахувань (%)</t>
  </si>
  <si>
    <t>щоденний норматив відрахувань(%)</t>
  </si>
  <si>
    <t xml:space="preserve">до рішення Олександрівської районної ради </t>
  </si>
  <si>
    <t>Кошти , передані із загального фонду до бюджету розвитку(спеціального фонду)</t>
  </si>
  <si>
    <t>Періодичні видання (газети та журнали)</t>
  </si>
  <si>
    <t>Відділ освіти, молоді та спорту  райдержадміністрації</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</si>
  <si>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</si>
  <si>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</si>
  <si>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</si>
  <si>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</si>
  <si>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</si>
  <si>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</si>
  <si>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Дошкільні заклади освіти</t>
  </si>
  <si>
    <t>Загальноосвітні школи ( в т.ч. школа-дитячий садок, інтернат при школі)</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</si>
  <si>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</si>
  <si>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</si>
  <si>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</si>
  <si>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</si>
  <si>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</si>
  <si>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</si>
  <si>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</si>
  <si>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</si>
  <si>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Інши культурно-освітні заклади  та заходи</t>
  </si>
  <si>
    <t>Фінансове управління райдержадміністрації</t>
  </si>
  <si>
    <t>Кошти, що  передаються із загального фонду бюджету до бюджету розвитку        ( спеціального фонду)</t>
  </si>
  <si>
    <t>Дотація вирівнювання, що передається з районних та міських бюджетів</t>
  </si>
  <si>
    <t>на виконання Комплексної програми протидії злочинності в Олександрівському районі  на 2008-2010 роки</t>
  </si>
  <si>
    <t>(тис.грн)</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</si>
  <si>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</si>
  <si>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</si>
  <si>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090214</t>
  </si>
  <si>
    <t>Пільги окремим категоріям громадян з послуг зв"язку</t>
  </si>
  <si>
    <t>Програми і заходи центрів соціальних  служб для  сім"ї, дітей та  молоді</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</si>
  <si>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</si>
  <si>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</si>
  <si>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</si>
  <si>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соціального захисту ветеранів Ввв і праці, інвалідів, дітей-інвалідів та громадян  похилого віку</t>
  </si>
  <si>
    <t>240601</t>
  </si>
  <si>
    <t>240000</t>
  </si>
  <si>
    <t>150000</t>
  </si>
  <si>
    <t>Будівництво</t>
  </si>
  <si>
    <t>Цільові фонди</t>
  </si>
  <si>
    <t>тис.грн.</t>
  </si>
  <si>
    <t xml:space="preserve">Лісівська </t>
  </si>
  <si>
    <t>Центральна районна лікарня</t>
  </si>
  <si>
    <t>Районна програма протидії захворювання на туберкульоз 2008-2011 р.р</t>
  </si>
  <si>
    <t>Районна програма оздоровлення і відпочинку дітей та підлітків на період 2009-2013 роки</t>
  </si>
  <si>
    <t>в тому числі за рахунок субвенції з державного бюджету</t>
  </si>
  <si>
    <t>Вищеверещаківська</t>
  </si>
  <si>
    <t>Субвенція районному бюджету для Олександрівського загону місцевої пожежної охорони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</si>
  <si>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</si>
  <si>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</si>
  <si>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</si>
  <si>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від   21 грудня 2012 року № 185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</si>
  <si>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</si>
  <si>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Додаток 6</t>
  </si>
  <si>
    <t>Територіальні центри  соціального обслуговування (надання соціальних послуг)</t>
  </si>
  <si>
    <t>Інші надходження</t>
  </si>
  <si>
    <t xml:space="preserve">                Розподіл  видатків Олександрівського районного бюджету на 2013 рік за головними розпорядниками коштів                                                                                                                           </t>
  </si>
  <si>
    <t>Доходи Олександрівського районного бюджету на 2013 рік</t>
  </si>
  <si>
    <t xml:space="preserve">                Видатки Олександрівського районного бюджету на 2013 рік за тимчасовою класифікацією видатків та кредитування місцевих бюджетів</t>
  </si>
  <si>
    <t xml:space="preserve"> та сільськими , селищними  бюджетами на 2013 рік</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</si>
  <si>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</si>
  <si>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</si>
  <si>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130112</t>
  </si>
  <si>
    <t xml:space="preserve">Субвенції з державного бюджету -  усього,  в тому числі:        </t>
  </si>
  <si>
    <t xml:space="preserve">Субвенція районному бюджету з сільських та селищних бюджетів  для відділу освіти  </t>
  </si>
  <si>
    <t>Додаток  7</t>
  </si>
  <si>
    <t xml:space="preserve">                                           до  рішення  Олександрівської районної ради</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</si>
  <si>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</si>
  <si>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</si>
  <si>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</si>
  <si>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</si>
  <si>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</si>
  <si>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видатків на 2012 рік</t>
  </si>
  <si>
    <t>у тому числі за рахунок:</t>
  </si>
  <si>
    <t>Із загального обсягу видатків-кошти на погашення заборгованості, що утворилася на 01.01.2012 року</t>
  </si>
  <si>
    <t>коштів районного бюджету</t>
  </si>
  <si>
    <t>субвенцій з сільських, селищних бюджетів</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</si>
  <si>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</si>
  <si>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</si>
  <si>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</si>
  <si>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</si>
  <si>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</si>
  <si>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</si>
  <si>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</si>
  <si>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</si>
  <si>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</si>
  <si>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</si>
  <si>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</si>
  <si>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0"/>
        <rFont val="Times New Roman"/>
        <family val="1"/>
      </rPr>
      <t>погашення кредиторської заборгованості за виконані у 2011 році роботи)</t>
    </r>
  </si>
  <si>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</si>
  <si>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</si>
  <si>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</si>
  <si>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</si>
  <si>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</si>
  <si>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</si>
  <si>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</si>
  <si>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</si>
  <si>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</si>
  <si>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</si>
  <si>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</si>
  <si>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</si>
  <si>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</si>
  <si>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0"/>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</si>
  <si>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</si>
  <si>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</si>
  <si>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Інші додаткові дотації (з обласного бюджету на покращення надання соціальних послуг найуразливішим верствам  населення)</t>
  </si>
  <si>
    <t>Субвенція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</si>
  <si>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</si>
  <si>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</si>
  <si>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</si>
  <si>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</si>
  <si>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</si>
  <si>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</si>
  <si>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</si>
  <si>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</si>
  <si>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</si>
  <si>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</si>
  <si>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</si>
  <si>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</si>
  <si>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</si>
  <si>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</si>
  <si>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</si>
  <si>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</si>
  <si>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</si>
  <si>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</si>
  <si>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</si>
  <si>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</si>
  <si>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</si>
  <si>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</si>
  <si>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</si>
  <si>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0"/>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</si>
  <si>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</si>
  <si>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</si>
  <si>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</si>
  <si>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</si>
  <si>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0"/>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</si>
  <si>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</si>
  <si>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</si>
  <si>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</si>
  <si>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</si>
  <si>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</si>
  <si>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</si>
  <si>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</si>
  <si>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</si>
  <si>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Разом по бюджету</t>
  </si>
  <si>
    <t>Додаток 8</t>
  </si>
  <si>
    <t>до  рішення  Олександрівської районної ради</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</si>
  <si>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</si>
  <si>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</si>
  <si>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</si>
  <si>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</si>
  <si>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</si>
  <si>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</si>
  <si>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</si>
  <si>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</si>
  <si>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</si>
  <si>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</si>
  <si>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</si>
  <si>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</si>
  <si>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</si>
  <si>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</si>
  <si>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 xml:space="preserve">Джерела фінансування Олександрівського районного бюджету на 2013 рік </t>
  </si>
  <si>
    <t xml:space="preserve">  Перелік об"єктів, видатки на які у 2013 році будуть проводитися за рахунок коштів бюджету розвитку (спеціального фонду) </t>
  </si>
  <si>
    <t xml:space="preserve">Перелік  районних програм по Олександрівському районному бюджету на 2013 рік </t>
  </si>
  <si>
    <t>Районна цільова соціальна програма "Молодь Олександрівщини" на 2011-2015 роки</t>
  </si>
  <si>
    <t>Районна цільова соціальна програма розвитку фізичної культури і спорту в Олександрівському районі на 2012-2016 роки</t>
  </si>
  <si>
    <t>Програма економічного і соціального розвитку Олександрівського району на 2013 рік</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</si>
  <si>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</si>
  <si>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</si>
  <si>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</si>
  <si>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</si>
  <si>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</si>
  <si>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</si>
  <si>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за рахунок субвенції з сільських, селищних рад</t>
  </si>
  <si>
    <t>Реєстаційний збір за проведення державної реєстрації юридичних осіб та фізичних осіб-підприємців</t>
  </si>
  <si>
    <t>Частина чистого прибутку (доходу) комунальних унітарних підприємств та їх об"єднань, що вилучається до бюджету</t>
  </si>
  <si>
    <t>Фіксований податок на доходи фізичних осіб від  зайняття підприємницькою діяльностю</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</si>
  <si>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</si>
  <si>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</si>
  <si>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</si>
  <si>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</si>
  <si>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</si>
  <si>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</si>
  <si>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</si>
  <si>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</si>
  <si>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</si>
  <si>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капітальні видатки (68%)</t>
  </si>
  <si>
    <t>поточні видатки (32%)</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</si>
  <si>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</si>
  <si>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</si>
  <si>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</si>
  <si>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</si>
  <si>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Інші видатки </t>
  </si>
  <si>
    <t>Код  відомчої класифікації видатків місцевих бюджетів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</si>
  <si>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</si>
  <si>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</si>
  <si>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</si>
  <si>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Субвенція державному бюджету на виконання програм соціального і культурного розвитку регіону</t>
  </si>
  <si>
    <t xml:space="preserve">в тому числі: </t>
  </si>
  <si>
    <t>на оздоровлення дітей у пришкільних таборах</t>
  </si>
  <si>
    <t>на ремонт автобуса</t>
  </si>
  <si>
    <t>на поточні ремонти шкіл</t>
  </si>
  <si>
    <t>Субвенція районному бюджету з сільських та селищних рад для відділу освіти  на придбання плит у школи</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</si>
  <si>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</si>
  <si>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</si>
  <si>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</si>
  <si>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Єлизаветградківська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</si>
</sst>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s>
  <fonts count="24">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sz val="11"/>
      <name val="Times New Roman"/>
      <family val="1"/>
    </font>
    <font>
      <i/>
      <sz val="12"/>
      <name val="Times New Roman"/>
      <family val="1"/>
    </font>
    <font>
      <i/>
      <sz val="11"/>
      <name val="Times New Roman"/>
      <family val="1"/>
    </font>
    <font>
      <sz val="9"/>
      <name val="Times New Roman"/>
      <family val="1"/>
    </font>
    <font>
      <sz val="8"/>
      <name val="Arial Cyr"/>
      <family val="0"/>
    </font>
    <font>
      <b/>
      <sz val="10"/>
      <name val="Times New Roman"/>
      <family val="1"/>
    </font>
    <font>
      <i/>
      <sz val="9"/>
      <name val="Times New Roman"/>
      <family val="1"/>
    </font>
    <font>
      <i/>
      <sz val="10"/>
      <name val="Times New Roman"/>
      <family val="1"/>
    </font>
    <font>
      <b/>
      <sz val="10"/>
      <color indexed="10"/>
      <name val="Times New Roman"/>
      <family val="1"/>
    </font>
    <font>
      <b/>
      <i/>
      <sz val="14"/>
      <name val="Times New Roman"/>
      <family val="1"/>
    </font>
    <font>
      <i/>
      <sz val="14"/>
      <name val="Times New Roman"/>
      <family val="1"/>
    </font>
  </fonts>
  <fills count="2">
    <fill>
      <patternFill/>
    </fill>
    <fill>
      <patternFill patternType="gray125"/>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1">
    <xf numFmtId="0" fontId="0" fillId="0" borderId="0" xfId="0" applyAlignment="1">
      <alignment/>
    </xf>
    <xf numFmtId="0" fontId="6" fillId="0" borderId="0" xfId="0" applyFont="1" applyAlignment="1">
      <alignment/>
    </xf>
    <xf numFmtId="49" fontId="6" fillId="0" borderId="1" xfId="0" applyNumberFormat="1" applyFont="1" applyBorder="1" applyAlignment="1">
      <alignment horizontal="center" vertical="center" wrapText="1"/>
    </xf>
    <xf numFmtId="173" fontId="6" fillId="0" borderId="1" xfId="0" applyNumberFormat="1" applyFont="1" applyBorder="1" applyAlignment="1">
      <alignmen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73" fontId="6" fillId="0" borderId="0" xfId="0" applyNumberFormat="1" applyFont="1" applyAlignment="1">
      <alignment/>
    </xf>
    <xf numFmtId="0" fontId="6" fillId="0" borderId="0" xfId="0" applyFont="1" applyBorder="1" applyAlignment="1">
      <alignment/>
    </xf>
    <xf numFmtId="0" fontId="6" fillId="0" borderId="0" xfId="0" applyFont="1" applyAlignment="1">
      <alignment horizontal="left"/>
    </xf>
    <xf numFmtId="0" fontId="6" fillId="0" borderId="3" xfId="0" applyFont="1" applyBorder="1" applyAlignment="1">
      <alignment horizontal="center" vertical="center" wrapText="1"/>
    </xf>
    <xf numFmtId="0" fontId="6" fillId="0" borderId="1" xfId="0" applyFont="1" applyBorder="1" applyAlignment="1">
      <alignment/>
    </xf>
    <xf numFmtId="0" fontId="6" fillId="0" borderId="1" xfId="0" applyFont="1" applyBorder="1" applyAlignment="1">
      <alignment wrapText="1"/>
    </xf>
    <xf numFmtId="173" fontId="6" fillId="0" borderId="1" xfId="0" applyNumberFormat="1" applyFont="1" applyBorder="1" applyAlignment="1">
      <alignment horizontal="center"/>
    </xf>
    <xf numFmtId="173" fontId="7" fillId="0" borderId="1" xfId="0" applyNumberFormat="1" applyFont="1" applyBorder="1" applyAlignment="1">
      <alignment horizontal="center"/>
    </xf>
    <xf numFmtId="0" fontId="9" fillId="0" borderId="0" xfId="0" applyFont="1" applyAlignment="1">
      <alignment/>
    </xf>
    <xf numFmtId="0" fontId="9" fillId="0" borderId="0" xfId="0" applyFont="1" applyBorder="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73" fontId="7" fillId="0" borderId="4" xfId="0" applyNumberFormat="1" applyFont="1" applyBorder="1" applyAlignment="1">
      <alignment horizontal="center"/>
    </xf>
    <xf numFmtId="0" fontId="11" fillId="0" borderId="0" xfId="0" applyFont="1" applyAlignment="1">
      <alignment horizontal="centerContinuous"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73" fontId="7" fillId="0" borderId="1" xfId="0" applyNumberFormat="1" applyFont="1" applyBorder="1" applyAlignment="1">
      <alignment horizontal="center" wrapText="1"/>
    </xf>
    <xf numFmtId="0" fontId="6" fillId="0" borderId="0" xfId="0" applyFont="1" applyAlignment="1">
      <alignment/>
    </xf>
    <xf numFmtId="0" fontId="9" fillId="0" borderId="0" xfId="0" applyFont="1" applyAlignment="1">
      <alignment horizontal="centerContinuous"/>
    </xf>
    <xf numFmtId="0" fontId="8" fillId="0" borderId="1" xfId="0" applyFont="1" applyBorder="1" applyAlignment="1">
      <alignment horizontal="left" vertical="center" wrapText="1"/>
    </xf>
    <xf numFmtId="173" fontId="6" fillId="0" borderId="2" xfId="0" applyNumberFormat="1" applyFont="1" applyBorder="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left" vertical="center" wrapText="1"/>
    </xf>
    <xf numFmtId="173" fontId="6" fillId="0" borderId="1" xfId="0" applyNumberFormat="1" applyFont="1" applyBorder="1" applyAlignment="1">
      <alignment horizont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14" fillId="0" borderId="1" xfId="0" applyFont="1" applyBorder="1" applyAlignment="1">
      <alignment horizontal="center" vertical="center" wrapText="1"/>
    </xf>
    <xf numFmtId="173" fontId="14" fillId="0" borderId="1" xfId="0" applyNumberFormat="1" applyFont="1" applyBorder="1" applyAlignment="1">
      <alignment horizontal="center"/>
    </xf>
    <xf numFmtId="1" fontId="14" fillId="0" borderId="1" xfId="0" applyNumberFormat="1" applyFont="1" applyBorder="1" applyAlignment="1">
      <alignment horizontal="center" vertical="center" wrapText="1"/>
    </xf>
    <xf numFmtId="173" fontId="6" fillId="0" borderId="3" xfId="0" applyNumberFormat="1" applyFont="1" applyBorder="1" applyAlignment="1">
      <alignment horizontal="center" vertical="center" wrapText="1"/>
    </xf>
    <xf numFmtId="173" fontId="6" fillId="0" borderId="1" xfId="0" applyNumberFormat="1" applyFont="1" applyBorder="1" applyAlignment="1">
      <alignment horizontal="center" vertical="center"/>
    </xf>
    <xf numFmtId="0" fontId="7" fillId="0" borderId="0" xfId="0" applyFont="1" applyAlignment="1">
      <alignment/>
    </xf>
    <xf numFmtId="0" fontId="6" fillId="0" borderId="0" xfId="0" applyFont="1" applyAlignment="1">
      <alignment horizontal="left"/>
    </xf>
    <xf numFmtId="49" fontId="10"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1" fontId="6"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 xfId="0" applyFont="1" applyBorder="1" applyAlignment="1">
      <alignment horizontal="left" vertical="center" wrapText="1"/>
    </xf>
    <xf numFmtId="173" fontId="14" fillId="0" borderId="1" xfId="0" applyNumberFormat="1" applyFont="1" applyBorder="1" applyAlignment="1">
      <alignment horizontal="center" wrapText="1"/>
    </xf>
    <xf numFmtId="0" fontId="6" fillId="0" borderId="1" xfId="0" applyFont="1" applyBorder="1" applyAlignment="1">
      <alignment horizontal="left" wrapText="1"/>
    </xf>
    <xf numFmtId="0" fontId="6" fillId="0" borderId="3" xfId="0" applyFont="1" applyBorder="1" applyAlignment="1">
      <alignment vertical="center" wrapText="1"/>
    </xf>
    <xf numFmtId="173" fontId="6" fillId="0" borderId="3" xfId="0" applyNumberFormat="1" applyFont="1" applyBorder="1" applyAlignment="1">
      <alignment horizontal="center" wrapText="1"/>
    </xf>
    <xf numFmtId="0" fontId="15" fillId="0" borderId="1" xfId="0" applyFont="1" applyBorder="1" applyAlignment="1">
      <alignment horizontal="left" vertical="center" wrapText="1"/>
    </xf>
    <xf numFmtId="0" fontId="7" fillId="0" borderId="6" xfId="0" applyFont="1" applyBorder="1" applyAlignment="1">
      <alignment horizontal="center" vertical="center"/>
    </xf>
    <xf numFmtId="0" fontId="14"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vertical="center" wrapText="1"/>
    </xf>
    <xf numFmtId="0" fontId="7" fillId="0" borderId="0" xfId="0" applyFont="1" applyAlignment="1">
      <alignment horizontal="centerContinuous"/>
    </xf>
    <xf numFmtId="0" fontId="6" fillId="0" borderId="1"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vertical="center" wrapText="1"/>
    </xf>
    <xf numFmtId="0" fontId="7" fillId="0" borderId="10"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center"/>
    </xf>
    <xf numFmtId="173" fontId="6" fillId="0" borderId="3" xfId="0" applyNumberFormat="1" applyFont="1" applyBorder="1" applyAlignment="1">
      <alignment horizontal="center"/>
    </xf>
    <xf numFmtId="0" fontId="6" fillId="0" borderId="3" xfId="0" applyFont="1" applyBorder="1" applyAlignment="1">
      <alignment horizontal="left" vertical="center" wrapText="1"/>
    </xf>
    <xf numFmtId="1" fontId="6" fillId="0" borderId="3" xfId="0" applyNumberFormat="1" applyFont="1" applyBorder="1" applyAlignment="1">
      <alignment horizontal="center"/>
    </xf>
    <xf numFmtId="1" fontId="6" fillId="0" borderId="3" xfId="0" applyNumberFormat="1" applyFont="1" applyBorder="1" applyAlignment="1">
      <alignment horizontal="center" wrapText="1"/>
    </xf>
    <xf numFmtId="1" fontId="6" fillId="0" borderId="1" xfId="0" applyNumberFormat="1" applyFont="1" applyBorder="1" applyAlignment="1">
      <alignment horizontal="left" vertical="center" wrapText="1"/>
    </xf>
    <xf numFmtId="1" fontId="6" fillId="0" borderId="1" xfId="0" applyNumberFormat="1" applyFont="1" applyBorder="1" applyAlignment="1">
      <alignment horizontal="center"/>
    </xf>
    <xf numFmtId="0" fontId="6" fillId="0" borderId="0" xfId="0" applyFont="1" applyBorder="1" applyAlignment="1">
      <alignment/>
    </xf>
    <xf numFmtId="173" fontId="6" fillId="0" borderId="0" xfId="0" applyNumberFormat="1" applyFont="1" applyBorder="1" applyAlignment="1">
      <alignment horizontal="center" wrapText="1"/>
    </xf>
    <xf numFmtId="0" fontId="6" fillId="0" borderId="2" xfId="0" applyFont="1" applyBorder="1" applyAlignment="1">
      <alignment horizontal="left" vertical="center" wrapText="1"/>
    </xf>
    <xf numFmtId="0" fontId="6" fillId="0" borderId="0" xfId="0" applyFont="1" applyAlignment="1">
      <alignment horizontal="justify"/>
    </xf>
    <xf numFmtId="0" fontId="6" fillId="0" borderId="1" xfId="0" applyFont="1" applyBorder="1" applyAlignment="1">
      <alignment horizontal="justify"/>
    </xf>
    <xf numFmtId="0" fontId="6" fillId="0" borderId="5" xfId="0" applyFont="1" applyBorder="1" applyAlignment="1">
      <alignment horizontal="justify"/>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6" fillId="0" borderId="0" xfId="0" applyFont="1" applyAlignment="1">
      <alignment horizontal="center" vertical="center" wrapText="1"/>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4" xfId="0" applyFont="1" applyBorder="1" applyAlignment="1">
      <alignment horizontal="center" vertical="center"/>
    </xf>
    <xf numFmtId="2" fontId="6" fillId="0" borderId="1" xfId="0" applyNumberFormat="1" applyFont="1" applyBorder="1" applyAlignment="1">
      <alignment horizontal="center" wrapText="1"/>
    </xf>
    <xf numFmtId="1" fontId="6" fillId="0" borderId="1" xfId="0" applyNumberFormat="1" applyFont="1" applyBorder="1" applyAlignment="1">
      <alignment horizontal="left" vertical="justify" wrapText="1"/>
    </xf>
    <xf numFmtId="173" fontId="6" fillId="0" borderId="2" xfId="0" applyNumberFormat="1" applyFont="1" applyBorder="1" applyAlignment="1">
      <alignment horizontal="center" wrapText="1"/>
    </xf>
    <xf numFmtId="173" fontId="6" fillId="0" borderId="0" xfId="0" applyNumberFormat="1" applyFont="1" applyAlignment="1">
      <alignment/>
    </xf>
    <xf numFmtId="173" fontId="7" fillId="0" borderId="0" xfId="0" applyNumberFormat="1" applyFont="1" applyAlignment="1">
      <alignment/>
    </xf>
    <xf numFmtId="0" fontId="16" fillId="0" borderId="1" xfId="0" applyFont="1" applyBorder="1" applyAlignment="1">
      <alignment horizontal="center" vertical="center" wrapText="1"/>
    </xf>
    <xf numFmtId="173" fontId="10" fillId="0" borderId="1" xfId="0" applyNumberFormat="1" applyFont="1" applyBorder="1" applyAlignment="1">
      <alignment horizontal="center"/>
    </xf>
    <xf numFmtId="0" fontId="16" fillId="0" borderId="1" xfId="0" applyFont="1" applyBorder="1" applyAlignment="1">
      <alignment horizontal="left" vertical="center" wrapText="1"/>
    </xf>
    <xf numFmtId="0" fontId="6" fillId="0" borderId="11" xfId="0" applyFont="1" applyBorder="1" applyAlignment="1">
      <alignment horizontal="left" vertical="center" wrapText="1"/>
    </xf>
    <xf numFmtId="173" fontId="7" fillId="0" borderId="1" xfId="0" applyNumberFormat="1" applyFont="1" applyBorder="1" applyAlignment="1">
      <alignment horizontal="center" vertical="center"/>
    </xf>
    <xf numFmtId="173" fontId="6" fillId="0" borderId="1" xfId="0" applyNumberFormat="1" applyFont="1" applyBorder="1" applyAlignment="1">
      <alignment horizontal="center" vertical="center" wrapText="1"/>
    </xf>
    <xf numFmtId="173" fontId="6" fillId="0" borderId="1" xfId="0" applyNumberFormat="1" applyFont="1" applyBorder="1" applyAlignment="1">
      <alignment horizontal="center" wrapText="1"/>
    </xf>
    <xf numFmtId="173" fontId="6" fillId="0" borderId="1" xfId="0" applyNumberFormat="1" applyFont="1" applyBorder="1" applyAlignment="1">
      <alignment horizontal="center"/>
    </xf>
    <xf numFmtId="0" fontId="14" fillId="0" borderId="1" xfId="0" applyFont="1" applyBorder="1" applyAlignment="1">
      <alignment horizontal="center" vertical="center" wrapText="1"/>
    </xf>
    <xf numFmtId="0" fontId="6" fillId="0" borderId="0" xfId="0" applyFont="1" applyAlignment="1">
      <alignment wrapText="1"/>
    </xf>
    <xf numFmtId="0" fontId="6" fillId="0" borderId="8" xfId="0" applyFont="1" applyBorder="1" applyAlignment="1">
      <alignment horizontal="center" vertical="center" wrapText="1"/>
    </xf>
    <xf numFmtId="0" fontId="6" fillId="0" borderId="0" xfId="0" applyFont="1" applyAlignment="1">
      <alignment horizontal="center"/>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173" fontId="16" fillId="0" borderId="1" xfId="0" applyNumberFormat="1" applyFont="1" applyBorder="1" applyAlignment="1">
      <alignment horizontal="center"/>
    </xf>
    <xf numFmtId="173" fontId="1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73" fontId="7" fillId="0" borderId="1" xfId="0" applyNumberFormat="1" applyFont="1" applyBorder="1" applyAlignment="1">
      <alignment horizontal="center" wrapText="1"/>
    </xf>
    <xf numFmtId="0" fontId="6" fillId="0" borderId="11" xfId="0" applyFont="1" applyBorder="1" applyAlignment="1">
      <alignment horizontal="left" vertical="center" wrapText="1"/>
    </xf>
    <xf numFmtId="173" fontId="16" fillId="0" borderId="1" xfId="0" applyNumberFormat="1" applyFont="1" applyBorder="1" applyAlignment="1">
      <alignment horizontal="center" wrapText="1"/>
    </xf>
    <xf numFmtId="0" fontId="9" fillId="0" borderId="11" xfId="0" applyFont="1" applyBorder="1" applyAlignment="1">
      <alignment horizontal="center" vertical="center" wrapText="1"/>
    </xf>
    <xf numFmtId="0" fontId="9" fillId="0" borderId="0" xfId="0" applyFont="1" applyAlignment="1">
      <alignment/>
    </xf>
    <xf numFmtId="0" fontId="8" fillId="0" borderId="1" xfId="0" applyFont="1" applyBorder="1" applyAlignment="1">
      <alignment horizontal="center" wrapText="1"/>
    </xf>
    <xf numFmtId="0" fontId="8" fillId="0" borderId="3" xfId="0" applyFont="1" applyBorder="1" applyAlignment="1">
      <alignment horizontal="center" wrapText="1"/>
    </xf>
    <xf numFmtId="0" fontId="6" fillId="0" borderId="3" xfId="0" applyFont="1" applyBorder="1" applyAlignment="1">
      <alignment horizontal="center" wrapText="1"/>
    </xf>
    <xf numFmtId="173" fontId="9"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3" fontId="9"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0" fontId="6" fillId="0" borderId="1" xfId="0" applyFont="1" applyBorder="1" applyAlignment="1">
      <alignment horizontal="center" vertical="justify" wrapText="1"/>
    </xf>
    <xf numFmtId="1" fontId="6" fillId="0" borderId="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172" fontId="6" fillId="0" borderId="1" xfId="0" applyNumberFormat="1" applyFont="1" applyBorder="1" applyAlignment="1">
      <alignment horizontal="center" vertical="center"/>
    </xf>
    <xf numFmtId="2" fontId="6" fillId="0" borderId="1" xfId="0" applyNumberFormat="1" applyFont="1" applyBorder="1" applyAlignment="1">
      <alignment wrapText="1"/>
    </xf>
    <xf numFmtId="2" fontId="6" fillId="0" borderId="12" xfId="0" applyNumberFormat="1" applyFont="1" applyBorder="1" applyAlignment="1">
      <alignment wrapText="1"/>
    </xf>
    <xf numFmtId="0" fontId="6" fillId="0" borderId="12" xfId="0" applyFont="1" applyBorder="1" applyAlignment="1">
      <alignment wrapText="1"/>
    </xf>
    <xf numFmtId="173" fontId="6" fillId="0" borderId="0" xfId="0" applyNumberFormat="1" applyFont="1" applyAlignment="1">
      <alignment horizontal="center" vertical="center"/>
    </xf>
    <xf numFmtId="173"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wrapText="1"/>
    </xf>
    <xf numFmtId="173" fontId="9" fillId="0" borderId="1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173" fontId="9" fillId="0" borderId="1" xfId="0" applyNumberFormat="1" applyFont="1" applyBorder="1" applyAlignment="1">
      <alignment/>
    </xf>
    <xf numFmtId="0" fontId="9" fillId="0" borderId="1" xfId="0" applyFont="1" applyBorder="1" applyAlignment="1">
      <alignment/>
    </xf>
    <xf numFmtId="2" fontId="7"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173" fontId="14" fillId="0" borderId="1" xfId="0" applyNumberFormat="1" applyFont="1" applyBorder="1" applyAlignment="1">
      <alignment horizontal="center"/>
    </xf>
    <xf numFmtId="173" fontId="15" fillId="0" borderId="1" xfId="0" applyNumberFormat="1" applyFont="1" applyBorder="1" applyAlignment="1">
      <alignment horizontal="center"/>
    </xf>
    <xf numFmtId="173" fontId="15" fillId="0" borderId="1" xfId="0" applyNumberFormat="1" applyFont="1" applyBorder="1" applyAlignment="1">
      <alignment horizont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xf>
    <xf numFmtId="0" fontId="19"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4" fillId="0" borderId="5" xfId="0" applyFont="1" applyBorder="1" applyAlignment="1">
      <alignment horizontal="left" vertical="center" wrapText="1"/>
    </xf>
    <xf numFmtId="0" fontId="10" fillId="0" borderId="1" xfId="0" applyFont="1" applyBorder="1" applyAlignment="1">
      <alignment horizontal="left" vertical="center" wrapText="1"/>
    </xf>
    <xf numFmtId="0" fontId="12" fillId="0" borderId="4"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0" fontId="6" fillId="0" borderId="0" xfId="0" applyFont="1" applyBorder="1" applyAlignment="1">
      <alignment horizontal="center" vertical="center"/>
    </xf>
    <xf numFmtId="0" fontId="16"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3" fontId="12" fillId="0" borderId="1" xfId="0" applyNumberFormat="1" applyFont="1" applyBorder="1" applyAlignment="1">
      <alignment horizontal="center" vertical="center" wrapText="1"/>
    </xf>
    <xf numFmtId="173" fontId="12" fillId="0" borderId="1" xfId="0" applyNumberFormat="1" applyFont="1" applyBorder="1" applyAlignment="1">
      <alignment horizontal="center" vertical="center"/>
    </xf>
    <xf numFmtId="173" fontId="14" fillId="0" borderId="1" xfId="0" applyNumberFormat="1" applyFont="1" applyBorder="1" applyAlignment="1">
      <alignment horizontal="center" vertical="center"/>
    </xf>
    <xf numFmtId="173" fontId="12"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xf>
    <xf numFmtId="173" fontId="8" fillId="0" borderId="0" xfId="0" applyNumberFormat="1" applyFont="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1" xfId="0" applyFont="1" applyBorder="1" applyAlignment="1">
      <alignment horizontal="left" vertical="center" wrapText="1"/>
    </xf>
    <xf numFmtId="0" fontId="2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11" fontId="8" fillId="0" borderId="1"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1" fontId="6" fillId="0" borderId="1" xfId="0" applyNumberFormat="1" applyFont="1" applyBorder="1" applyAlignment="1">
      <alignment horizontal="center" vertical="center" wrapText="1"/>
    </xf>
    <xf numFmtId="0" fontId="6" fillId="0" borderId="2" xfId="0" applyFont="1" applyBorder="1" applyAlignment="1">
      <alignment horizontal="left" vertical="center" wrapText="1"/>
    </xf>
    <xf numFmtId="0" fontId="9" fillId="0" borderId="1" xfId="0" applyFont="1" applyBorder="1" applyAlignment="1">
      <alignment horizontal="center" vertical="center"/>
    </xf>
    <xf numFmtId="0" fontId="22" fillId="0" borderId="1" xfId="0" applyFont="1" applyBorder="1" applyAlignment="1">
      <alignment horizontal="center" vertical="center"/>
    </xf>
    <xf numFmtId="0" fontId="12" fillId="0" borderId="1" xfId="0" applyFont="1" applyBorder="1" applyAlignment="1">
      <alignment horizontal="center" vertical="center"/>
    </xf>
    <xf numFmtId="0" fontId="6" fillId="0" borderId="0" xfId="0" applyFont="1" applyAlignment="1">
      <alignment horizontal="right"/>
    </xf>
    <xf numFmtId="0" fontId="6" fillId="0" borderId="1" xfId="0" applyFont="1" applyFill="1" applyBorder="1" applyAlignment="1">
      <alignment wrapText="1"/>
    </xf>
    <xf numFmtId="2" fontId="6" fillId="0" borderId="1" xfId="0" applyNumberFormat="1" applyFont="1" applyBorder="1" applyAlignment="1">
      <alignment/>
    </xf>
    <xf numFmtId="49" fontId="6"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8" fillId="0" borderId="0" xfId="0" applyFont="1" applyAlignment="1">
      <alignment/>
    </xf>
    <xf numFmtId="0" fontId="13" fillId="0" borderId="0" xfId="0" applyFont="1" applyAlignment="1">
      <alignment horizontal="left"/>
    </xf>
    <xf numFmtId="0" fontId="20" fillId="0" borderId="0" xfId="0" applyFont="1" applyAlignment="1">
      <alignment/>
    </xf>
    <xf numFmtId="172" fontId="6" fillId="0" borderId="1" xfId="0" applyNumberFormat="1" applyFont="1" applyBorder="1" applyAlignment="1">
      <alignment horizontal="center" vertical="center" wrapText="1"/>
    </xf>
    <xf numFmtId="0" fontId="8" fillId="0" borderId="0" xfId="0" applyFont="1" applyBorder="1" applyAlignment="1">
      <alignment/>
    </xf>
    <xf numFmtId="172" fontId="8" fillId="0" borderId="0" xfId="0" applyNumberFormat="1" applyFont="1" applyBorder="1" applyAlignment="1">
      <alignment horizontal="center" wrapText="1"/>
    </xf>
    <xf numFmtId="173" fontId="6" fillId="0" borderId="1" xfId="0" applyNumberFormat="1" applyFont="1" applyFill="1" applyBorder="1" applyAlignment="1">
      <alignment horizontal="center" vertical="center" wrapText="1"/>
    </xf>
    <xf numFmtId="0" fontId="6" fillId="0" borderId="11" xfId="0" applyFont="1" applyBorder="1" applyAlignment="1">
      <alignment horizontal="justify" vertical="center" wrapText="1"/>
    </xf>
    <xf numFmtId="0" fontId="6" fillId="0" borderId="11" xfId="0" applyNumberFormat="1" applyFont="1" applyBorder="1" applyAlignment="1">
      <alignment horizontal="justify" vertical="center" wrapText="1"/>
    </xf>
    <xf numFmtId="0" fontId="6" fillId="0" borderId="11" xfId="0" applyFont="1" applyBorder="1" applyAlignment="1">
      <alignment horizontal="justify" vertical="top"/>
    </xf>
    <xf numFmtId="0" fontId="6" fillId="0" borderId="11" xfId="0" applyNumberFormat="1" applyFont="1" applyBorder="1" applyAlignment="1">
      <alignment horizontal="justify"/>
    </xf>
    <xf numFmtId="0" fontId="6" fillId="0" borderId="6" xfId="0" applyFont="1" applyBorder="1" applyAlignment="1">
      <alignment horizontal="justify"/>
    </xf>
    <xf numFmtId="0" fontId="6" fillId="0" borderId="5" xfId="0" applyFont="1" applyBorder="1" applyAlignment="1">
      <alignment horizontal="left" vertical="center" wrapText="1"/>
    </xf>
    <xf numFmtId="0" fontId="6" fillId="0" borderId="1" xfId="0" applyFont="1" applyBorder="1" applyAlignment="1">
      <alignment horizontal="center" wrapText="1"/>
    </xf>
    <xf numFmtId="49" fontId="7"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wrapText="1"/>
    </xf>
    <xf numFmtId="173" fontId="9" fillId="0" borderId="1" xfId="0" applyNumberFormat="1" applyFont="1" applyBorder="1" applyAlignment="1">
      <alignment horizontal="center"/>
    </xf>
    <xf numFmtId="173" fontId="19" fillId="0" borderId="1" xfId="0" applyNumberFormat="1" applyFont="1" applyBorder="1" applyAlignment="1">
      <alignment horizontal="center"/>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6" fillId="0" borderId="1" xfId="0" applyFont="1" applyBorder="1" applyAlignment="1">
      <alignment horizontal="justify"/>
    </xf>
    <xf numFmtId="0" fontId="6" fillId="0" borderId="6" xfId="0" applyFont="1" applyBorder="1" applyAlignment="1">
      <alignment horizontal="left" vertical="center" wrapText="1"/>
    </xf>
    <xf numFmtId="0" fontId="8" fillId="0" borderId="3" xfId="0" applyFont="1" applyBorder="1" applyAlignment="1">
      <alignment horizontal="center" vertical="center" wrapText="1"/>
    </xf>
    <xf numFmtId="0" fontId="9" fillId="0" borderId="0" xfId="0" applyFont="1" applyAlignment="1">
      <alignment horizontal="right"/>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18" fillId="0" borderId="1" xfId="0" applyFont="1" applyBorder="1" applyAlignment="1">
      <alignment horizontal="center" vertical="center"/>
    </xf>
    <xf numFmtId="0" fontId="6" fillId="0" borderId="11"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left"/>
    </xf>
    <xf numFmtId="0" fontId="11" fillId="0" borderId="0" xfId="0" applyFont="1" applyAlignment="1">
      <alignment horizont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9"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xf>
    <xf numFmtId="173" fontId="6" fillId="0" borderId="1"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3" xfId="0" applyFont="1" applyBorder="1" applyAlignment="1">
      <alignment/>
    </xf>
    <xf numFmtId="0" fontId="6" fillId="0" borderId="24" xfId="0" applyFont="1" applyBorder="1" applyAlignment="1">
      <alignment/>
    </xf>
    <xf numFmtId="0" fontId="6" fillId="0" borderId="1" xfId="0" applyFont="1" applyBorder="1" applyAlignment="1">
      <alignment horizontal="center" vertical="center"/>
    </xf>
    <xf numFmtId="0" fontId="6" fillId="0" borderId="0" xfId="0" applyFont="1" applyAlignment="1">
      <alignment horizontal="left"/>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Alignment="1">
      <alignment horizontal="center" wrapText="1"/>
    </xf>
    <xf numFmtId="0" fontId="6" fillId="0" borderId="1" xfId="0" applyFont="1" applyBorder="1" applyAlignment="1">
      <alignment horizontal="center" wrapText="1"/>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right" vertical="center"/>
    </xf>
    <xf numFmtId="0" fontId="8" fillId="0" borderId="0" xfId="0" applyFont="1" applyAlignment="1">
      <alignment horizontal="right" vertical="center"/>
    </xf>
    <xf numFmtId="0" fontId="9" fillId="0" borderId="0" xfId="0" applyFont="1" applyBorder="1" applyAlignment="1">
      <alignment horizontal="center" vertical="center" wrapText="1"/>
    </xf>
    <xf numFmtId="0" fontId="9" fillId="0" borderId="1"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wrapText="1"/>
    </xf>
    <xf numFmtId="0" fontId="6" fillId="0" borderId="5" xfId="0" applyFont="1" applyBorder="1" applyAlignment="1">
      <alignment horizontal="center" wrapText="1"/>
    </xf>
    <xf numFmtId="0" fontId="6" fillId="0" borderId="12" xfId="0" applyFont="1" applyBorder="1" applyAlignment="1">
      <alignment horizontal="center" wrapText="1"/>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1" xfId="0" applyFont="1" applyBorder="1" applyAlignment="1">
      <alignment horizontal="center" vertical="justify" wrapText="1"/>
    </xf>
    <xf numFmtId="0" fontId="6" fillId="0" borderId="12" xfId="0" applyFont="1" applyBorder="1" applyAlignment="1">
      <alignment horizontal="center" vertical="justify"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9" fillId="0" borderId="0" xfId="0" applyFont="1" applyAlignment="1">
      <alignment horizontal="left"/>
    </xf>
    <xf numFmtId="0" fontId="9" fillId="0" borderId="0" xfId="0" applyFont="1" applyAlignment="1">
      <alignment horizontal="left"/>
    </xf>
    <xf numFmtId="173" fontId="9" fillId="0" borderId="0" xfId="0" applyNumberFormat="1" applyFont="1" applyAlignment="1">
      <alignment horizontal="center" vertical="center"/>
    </xf>
    <xf numFmtId="173" fontId="11" fillId="0" borderId="1" xfId="0" applyNumberFormat="1" applyFont="1" applyBorder="1" applyAlignment="1">
      <alignment horizontal="center" vertical="center"/>
    </xf>
    <xf numFmtId="173" fontId="22" fillId="0" borderId="1" xfId="0" applyNumberFormat="1" applyFont="1" applyBorder="1" applyAlignment="1">
      <alignment horizontal="center" vertical="center"/>
    </xf>
    <xf numFmtId="173" fontId="22" fillId="0" borderId="11" xfId="0" applyNumberFormat="1" applyFont="1" applyBorder="1" applyAlignment="1">
      <alignment horizontal="center" vertical="center"/>
    </xf>
    <xf numFmtId="173" fontId="22" fillId="0" borderId="1" xfId="0" applyNumberFormat="1" applyFont="1" applyBorder="1" applyAlignment="1">
      <alignment horizontal="center" vertical="center" wrapText="1"/>
    </xf>
    <xf numFmtId="173" fontId="23" fillId="0" borderId="1" xfId="0" applyNumberFormat="1" applyFont="1" applyBorder="1" applyAlignment="1">
      <alignment horizontal="center" vertical="center"/>
    </xf>
    <xf numFmtId="173" fontId="9" fillId="0" borderId="2" xfId="0" applyNumberFormat="1" applyFont="1" applyBorder="1" applyAlignment="1">
      <alignment horizontal="center" vertical="center" wrapText="1"/>
    </xf>
    <xf numFmtId="173" fontId="9" fillId="0" borderId="2" xfId="0" applyNumberFormat="1" applyFont="1" applyBorder="1" applyAlignment="1">
      <alignment horizontal="center" vertical="center"/>
    </xf>
    <xf numFmtId="0" fontId="9" fillId="0" borderId="0" xfId="0" applyFont="1" applyAlignment="1">
      <alignment horizontal="center" vertical="center"/>
    </xf>
    <xf numFmtId="173" fontId="11" fillId="0" borderId="2" xfId="0" applyNumberFormat="1"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71"/>
  <sheetViews>
    <sheetView workbookViewId="0" topLeftCell="A1">
      <selection activeCell="A7" sqref="A7:F7"/>
    </sheetView>
  </sheetViews>
  <sheetFormatPr defaultColWidth="9.00390625" defaultRowHeight="12.75"/>
  <cols>
    <col min="1" max="1" width="12.00390625" style="203" customWidth="1"/>
    <col min="2" max="2" width="80.375" style="203" customWidth="1"/>
    <col min="3" max="3" width="17.125" style="203" customWidth="1"/>
    <col min="4" max="4" width="15.75390625" style="203" customWidth="1"/>
    <col min="5" max="5" width="13.375" style="203" customWidth="1"/>
    <col min="6" max="6" width="20.625" style="203" customWidth="1"/>
    <col min="7" max="16384" width="9.125" style="203" customWidth="1"/>
  </cols>
  <sheetData>
    <row r="2" spans="3:6" ht="18.75">
      <c r="C2" s="319" t="s">
        <v>104</v>
      </c>
      <c r="D2" s="319"/>
      <c r="E2" s="319"/>
      <c r="F2" s="319"/>
    </row>
    <row r="3" spans="3:6" ht="18.75">
      <c r="C3" s="319" t="s">
        <v>105</v>
      </c>
      <c r="D3" s="319"/>
      <c r="E3" s="319"/>
      <c r="F3" s="319"/>
    </row>
    <row r="4" spans="3:6" ht="18.75">
      <c r="C4" s="319" t="s">
        <v>214</v>
      </c>
      <c r="D4" s="319"/>
      <c r="E4" s="319"/>
      <c r="F4" s="319"/>
    </row>
    <row r="5" spans="3:6" ht="18.75">
      <c r="C5" s="319" t="s">
        <v>367</v>
      </c>
      <c r="D5" s="319"/>
      <c r="E5" s="319"/>
      <c r="F5" s="319"/>
    </row>
    <row r="6" spans="3:6" ht="15">
      <c r="C6" s="204"/>
      <c r="D6" s="204"/>
      <c r="E6" s="204"/>
      <c r="F6" s="204"/>
    </row>
    <row r="7" spans="1:6" ht="18.75" customHeight="1">
      <c r="A7" s="256" t="s">
        <v>373</v>
      </c>
      <c r="B7" s="256"/>
      <c r="C7" s="256"/>
      <c r="D7" s="256"/>
      <c r="E7" s="256"/>
      <c r="F7" s="256"/>
    </row>
    <row r="8" spans="3:6" ht="12.75">
      <c r="C8" s="205"/>
      <c r="D8" s="205"/>
      <c r="E8" s="203" t="s">
        <v>106</v>
      </c>
      <c r="F8" s="205"/>
    </row>
    <row r="9" spans="1:6" ht="15.75">
      <c r="A9" s="257" t="s">
        <v>310</v>
      </c>
      <c r="B9" s="257" t="s">
        <v>234</v>
      </c>
      <c r="C9" s="257" t="s">
        <v>179</v>
      </c>
      <c r="D9" s="258" t="s">
        <v>217</v>
      </c>
      <c r="E9" s="258"/>
      <c r="F9" s="257" t="s">
        <v>110</v>
      </c>
    </row>
    <row r="10" spans="1:6" ht="46.5" customHeight="1">
      <c r="A10" s="257"/>
      <c r="B10" s="257"/>
      <c r="C10" s="257"/>
      <c r="D10" s="4" t="s">
        <v>110</v>
      </c>
      <c r="E10" s="4" t="s">
        <v>235</v>
      </c>
      <c r="F10" s="257"/>
    </row>
    <row r="11" spans="1:6" ht="14.25" customHeight="1">
      <c r="A11" s="4">
        <v>1</v>
      </c>
      <c r="B11" s="4">
        <v>2</v>
      </c>
      <c r="C11" s="4">
        <v>3</v>
      </c>
      <c r="D11" s="4">
        <v>4</v>
      </c>
      <c r="E11" s="4">
        <v>5</v>
      </c>
      <c r="F11" s="4" t="s">
        <v>311</v>
      </c>
    </row>
    <row r="12" spans="1:9" ht="15.75" customHeight="1">
      <c r="A12" s="4">
        <v>1000000</v>
      </c>
      <c r="B12" s="110" t="s">
        <v>218</v>
      </c>
      <c r="C12" s="103">
        <v>16386.2</v>
      </c>
      <c r="D12" s="103"/>
      <c r="E12" s="206"/>
      <c r="F12" s="103">
        <f>SUM(D12+C12)</f>
        <v>16386.2</v>
      </c>
      <c r="G12" s="207"/>
      <c r="H12" s="207"/>
      <c r="I12" s="207"/>
    </row>
    <row r="13" spans="1:9" ht="33.75" customHeight="1">
      <c r="A13" s="106">
        <v>11000000</v>
      </c>
      <c r="B13" s="117" t="s">
        <v>312</v>
      </c>
      <c r="C13" s="103">
        <v>16386.2</v>
      </c>
      <c r="D13" s="103"/>
      <c r="E13" s="206"/>
      <c r="F13" s="103">
        <f aca="true" t="shared" si="0" ref="F13:F35">SUM(D13+C13)</f>
        <v>16386.2</v>
      </c>
      <c r="G13" s="207"/>
      <c r="H13" s="208"/>
      <c r="I13" s="207"/>
    </row>
    <row r="14" spans="1:9" ht="30.75" customHeight="1">
      <c r="A14" s="4">
        <v>11010000</v>
      </c>
      <c r="B14" s="117" t="s">
        <v>155</v>
      </c>
      <c r="C14" s="103">
        <v>16386.2</v>
      </c>
      <c r="D14" s="103"/>
      <c r="E14" s="206"/>
      <c r="F14" s="103">
        <f t="shared" si="0"/>
        <v>16386.2</v>
      </c>
      <c r="G14" s="207"/>
      <c r="H14" s="207"/>
      <c r="I14" s="207"/>
    </row>
    <row r="15" spans="1:6" ht="39.75" customHeight="1">
      <c r="A15" s="4">
        <v>11010100</v>
      </c>
      <c r="B15" s="117" t="s">
        <v>486</v>
      </c>
      <c r="C15" s="103">
        <v>14737.8</v>
      </c>
      <c r="D15" s="103"/>
      <c r="E15" s="206"/>
      <c r="F15" s="103">
        <f t="shared" si="0"/>
        <v>14737.8</v>
      </c>
    </row>
    <row r="16" spans="1:6" ht="54.75" customHeight="1">
      <c r="A16" s="4">
        <v>11010200</v>
      </c>
      <c r="B16" s="117" t="s">
        <v>485</v>
      </c>
      <c r="C16" s="209">
        <v>823.4</v>
      </c>
      <c r="D16" s="103"/>
      <c r="E16" s="206"/>
      <c r="F16" s="103">
        <f t="shared" si="0"/>
        <v>823.4</v>
      </c>
    </row>
    <row r="17" spans="1:6" ht="41.25" customHeight="1">
      <c r="A17" s="4">
        <v>11010400</v>
      </c>
      <c r="B17" s="117" t="s">
        <v>484</v>
      </c>
      <c r="C17" s="103">
        <v>583</v>
      </c>
      <c r="D17" s="103"/>
      <c r="E17" s="206"/>
      <c r="F17" s="103">
        <f t="shared" si="0"/>
        <v>583</v>
      </c>
    </row>
    <row r="18" spans="1:6" ht="38.25" customHeight="1">
      <c r="A18" s="4">
        <v>11010500</v>
      </c>
      <c r="B18" s="117" t="s">
        <v>483</v>
      </c>
      <c r="C18" s="209">
        <v>242</v>
      </c>
      <c r="D18" s="103"/>
      <c r="E18" s="206"/>
      <c r="F18" s="103">
        <f t="shared" si="0"/>
        <v>242</v>
      </c>
    </row>
    <row r="19" spans="1:6" ht="15.75" hidden="1">
      <c r="A19" s="106">
        <v>13000000</v>
      </c>
      <c r="B19" s="117" t="s">
        <v>236</v>
      </c>
      <c r="C19" s="103"/>
      <c r="D19" s="103"/>
      <c r="E19" s="206"/>
      <c r="F19" s="103">
        <f t="shared" si="0"/>
        <v>0</v>
      </c>
    </row>
    <row r="20" spans="1:6" ht="15.75" hidden="1">
      <c r="A20" s="4">
        <v>13050000</v>
      </c>
      <c r="B20" s="117" t="s">
        <v>219</v>
      </c>
      <c r="C20" s="103"/>
      <c r="D20" s="103"/>
      <c r="E20" s="206"/>
      <c r="F20" s="103">
        <f t="shared" si="0"/>
        <v>0</v>
      </c>
    </row>
    <row r="21" spans="1:6" ht="15.75" hidden="1">
      <c r="A21" s="4">
        <v>13050100</v>
      </c>
      <c r="B21" s="117" t="s">
        <v>249</v>
      </c>
      <c r="C21" s="103"/>
      <c r="D21" s="103"/>
      <c r="E21" s="206"/>
      <c r="F21" s="103">
        <f t="shared" si="0"/>
        <v>0</v>
      </c>
    </row>
    <row r="22" spans="1:6" ht="15.75" hidden="1">
      <c r="A22" s="4">
        <v>13050200</v>
      </c>
      <c r="B22" s="117" t="s">
        <v>250</v>
      </c>
      <c r="C22" s="103"/>
      <c r="D22" s="103"/>
      <c r="E22" s="206"/>
      <c r="F22" s="103">
        <f t="shared" si="0"/>
        <v>0</v>
      </c>
    </row>
    <row r="23" spans="1:6" ht="15.75" hidden="1">
      <c r="A23" s="4">
        <v>13050300</v>
      </c>
      <c r="B23" s="117" t="s">
        <v>251</v>
      </c>
      <c r="C23" s="103"/>
      <c r="D23" s="103"/>
      <c r="E23" s="206"/>
      <c r="F23" s="103">
        <f t="shared" si="0"/>
        <v>0</v>
      </c>
    </row>
    <row r="24" spans="1:6" ht="15.75" hidden="1">
      <c r="A24" s="4">
        <v>13050500</v>
      </c>
      <c r="B24" s="117" t="s">
        <v>309</v>
      </c>
      <c r="C24" s="103"/>
      <c r="D24" s="103"/>
      <c r="E24" s="206"/>
      <c r="F24" s="103">
        <f t="shared" si="0"/>
        <v>0</v>
      </c>
    </row>
    <row r="25" spans="1:6" ht="15.75" hidden="1">
      <c r="A25" s="106"/>
      <c r="B25" s="117"/>
      <c r="C25" s="103"/>
      <c r="D25" s="103"/>
      <c r="E25" s="206"/>
      <c r="F25" s="103">
        <f t="shared" si="0"/>
        <v>0</v>
      </c>
    </row>
    <row r="26" spans="1:6" ht="31.5" hidden="1">
      <c r="A26" s="4">
        <v>11011600</v>
      </c>
      <c r="B26" s="117" t="s">
        <v>492</v>
      </c>
      <c r="C26" s="103"/>
      <c r="D26" s="103"/>
      <c r="E26" s="206"/>
      <c r="F26" s="103"/>
    </row>
    <row r="27" spans="1:6" ht="15.75">
      <c r="A27" s="106">
        <v>20000000</v>
      </c>
      <c r="B27" s="110" t="s">
        <v>220</v>
      </c>
      <c r="C27" s="103">
        <v>27.1</v>
      </c>
      <c r="D27" s="103">
        <v>1427.6</v>
      </c>
      <c r="E27" s="206"/>
      <c r="F27" s="103">
        <f t="shared" si="0"/>
        <v>1454.6999999999998</v>
      </c>
    </row>
    <row r="28" spans="1:6" ht="19.5" customHeight="1">
      <c r="A28" s="106">
        <v>21000000</v>
      </c>
      <c r="B28" s="110" t="s">
        <v>156</v>
      </c>
      <c r="C28" s="103">
        <v>0.1</v>
      </c>
      <c r="D28" s="103"/>
      <c r="E28" s="206"/>
      <c r="F28" s="103"/>
    </row>
    <row r="29" spans="1:6" ht="43.5" customHeight="1">
      <c r="A29" s="115">
        <v>21010300</v>
      </c>
      <c r="B29" s="117" t="s">
        <v>491</v>
      </c>
      <c r="C29" s="103">
        <v>0.1</v>
      </c>
      <c r="D29" s="103"/>
      <c r="E29" s="206"/>
      <c r="F29" s="103">
        <f t="shared" si="0"/>
        <v>0.1</v>
      </c>
    </row>
    <row r="30" spans="1:6" ht="43.5" customHeight="1">
      <c r="A30" s="115">
        <v>22000000</v>
      </c>
      <c r="B30" s="117" t="s">
        <v>157</v>
      </c>
      <c r="C30" s="103">
        <v>3</v>
      </c>
      <c r="D30" s="103"/>
      <c r="E30" s="206"/>
      <c r="F30" s="103"/>
    </row>
    <row r="31" spans="1:6" ht="43.5" customHeight="1">
      <c r="A31" s="115">
        <v>22010300</v>
      </c>
      <c r="B31" s="117" t="s">
        <v>490</v>
      </c>
      <c r="C31" s="103">
        <v>3</v>
      </c>
      <c r="D31" s="103"/>
      <c r="E31" s="206"/>
      <c r="F31" s="103">
        <f t="shared" si="0"/>
        <v>3</v>
      </c>
    </row>
    <row r="32" spans="1:6" ht="21.75" customHeight="1">
      <c r="A32" s="115">
        <v>24060300</v>
      </c>
      <c r="B32" s="117" t="s">
        <v>371</v>
      </c>
      <c r="C32" s="103">
        <v>24</v>
      </c>
      <c r="D32" s="103"/>
      <c r="E32" s="206"/>
      <c r="F32" s="103">
        <f t="shared" si="0"/>
        <v>24</v>
      </c>
    </row>
    <row r="33" spans="1:6" ht="15.75">
      <c r="A33" s="4">
        <v>25000000</v>
      </c>
      <c r="B33" s="117" t="s">
        <v>252</v>
      </c>
      <c r="C33" s="103"/>
      <c r="D33" s="103">
        <v>1427.6</v>
      </c>
      <c r="E33" s="206"/>
      <c r="F33" s="103">
        <f t="shared" si="0"/>
        <v>1427.6</v>
      </c>
    </row>
    <row r="34" spans="1:6" ht="15.75">
      <c r="A34" s="4">
        <v>25010100</v>
      </c>
      <c r="B34" s="117" t="s">
        <v>26</v>
      </c>
      <c r="C34" s="114"/>
      <c r="D34" s="114">
        <v>1037.1</v>
      </c>
      <c r="E34" s="206"/>
      <c r="F34" s="103">
        <f t="shared" si="0"/>
        <v>1037.1</v>
      </c>
    </row>
    <row r="35" spans="1:6" ht="15.75">
      <c r="A35" s="4">
        <v>25010300</v>
      </c>
      <c r="B35" s="117" t="s">
        <v>27</v>
      </c>
      <c r="C35" s="114"/>
      <c r="D35" s="114">
        <v>390.5</v>
      </c>
      <c r="E35" s="206"/>
      <c r="F35" s="103">
        <f t="shared" si="0"/>
        <v>390.5</v>
      </c>
    </row>
    <row r="36" spans="1:6" ht="17.25" customHeight="1">
      <c r="A36" s="4"/>
      <c r="B36" s="117" t="s">
        <v>237</v>
      </c>
      <c r="C36" s="103">
        <f>C27+C12</f>
        <v>16413.3</v>
      </c>
      <c r="D36" s="103">
        <f>D27+D12</f>
        <v>1427.6</v>
      </c>
      <c r="E36" s="103"/>
      <c r="F36" s="103">
        <f aca="true" t="shared" si="1" ref="F36:F69">SUM(C36+D36)</f>
        <v>17840.899999999998</v>
      </c>
    </row>
    <row r="37" spans="1:6" ht="18.75" customHeight="1">
      <c r="A37" s="4">
        <v>40000000</v>
      </c>
      <c r="B37" s="110" t="s">
        <v>221</v>
      </c>
      <c r="C37" s="103">
        <f>C38+C42+C58+C59+C41+C56</f>
        <v>85606.5</v>
      </c>
      <c r="D37" s="103">
        <f>D38+D42+D58+D59</f>
        <v>560.9</v>
      </c>
      <c r="E37" s="103">
        <f>E38+E42+E58+E59</f>
        <v>3</v>
      </c>
      <c r="F37" s="103">
        <f t="shared" si="1"/>
        <v>86167.4</v>
      </c>
    </row>
    <row r="38" spans="1:6" ht="26.25" customHeight="1">
      <c r="A38" s="4">
        <v>41020100</v>
      </c>
      <c r="B38" s="117" t="s">
        <v>303</v>
      </c>
      <c r="C38" s="103">
        <v>42708.6</v>
      </c>
      <c r="D38" s="103"/>
      <c r="E38" s="103"/>
      <c r="F38" s="103">
        <f t="shared" si="1"/>
        <v>42708.6</v>
      </c>
    </row>
    <row r="39" spans="1:6" ht="56.25" customHeight="1" hidden="1">
      <c r="A39" s="4">
        <v>41020600</v>
      </c>
      <c r="B39" s="117" t="s">
        <v>262</v>
      </c>
      <c r="C39" s="103"/>
      <c r="D39" s="103"/>
      <c r="E39" s="103"/>
      <c r="F39" s="103">
        <f t="shared" si="1"/>
        <v>0</v>
      </c>
    </row>
    <row r="40" spans="1:6" ht="37.5" customHeight="1" hidden="1">
      <c r="A40" s="4">
        <v>41020600</v>
      </c>
      <c r="B40" s="117" t="s">
        <v>64</v>
      </c>
      <c r="C40" s="103"/>
      <c r="D40" s="103"/>
      <c r="E40" s="103"/>
      <c r="F40" s="103">
        <v>300</v>
      </c>
    </row>
    <row r="41" spans="1:6" ht="37.5" customHeight="1">
      <c r="A41" s="4">
        <v>41020900</v>
      </c>
      <c r="B41" s="117" t="s">
        <v>421</v>
      </c>
      <c r="C41" s="103">
        <v>359.1</v>
      </c>
      <c r="D41" s="103"/>
      <c r="E41" s="103"/>
      <c r="F41" s="103">
        <f t="shared" si="1"/>
        <v>359.1</v>
      </c>
    </row>
    <row r="42" spans="1:6" ht="15.75">
      <c r="A42" s="4">
        <v>41030000</v>
      </c>
      <c r="B42" s="117" t="s">
        <v>379</v>
      </c>
      <c r="C42" s="103">
        <f>SUM(C44:C55)</f>
        <v>40601.7</v>
      </c>
      <c r="D42" s="103">
        <f>SUM(D44:D55)</f>
        <v>557.9</v>
      </c>
      <c r="E42" s="103"/>
      <c r="F42" s="103">
        <f t="shared" si="1"/>
        <v>41159.6</v>
      </c>
    </row>
    <row r="43" spans="1:6" ht="15.75" hidden="1">
      <c r="A43" s="4"/>
      <c r="B43" s="115"/>
      <c r="C43" s="103"/>
      <c r="D43" s="103"/>
      <c r="E43" s="103"/>
      <c r="F43" s="103"/>
    </row>
    <row r="44" spans="1:6" ht="57.75" customHeight="1">
      <c r="A44" s="108">
        <v>41030600</v>
      </c>
      <c r="B44" s="107" t="s">
        <v>342</v>
      </c>
      <c r="C44" s="40">
        <v>31119.3</v>
      </c>
      <c r="D44" s="40"/>
      <c r="E44" s="103"/>
      <c r="F44" s="103">
        <f t="shared" si="1"/>
        <v>31119.3</v>
      </c>
    </row>
    <row r="45" spans="1:6" ht="84" customHeight="1">
      <c r="A45" s="257">
        <v>41030800</v>
      </c>
      <c r="B45" s="210" t="s">
        <v>6</v>
      </c>
      <c r="C45" s="259">
        <v>6082.3</v>
      </c>
      <c r="D45" s="259"/>
      <c r="E45" s="259"/>
      <c r="F45" s="103">
        <f t="shared" si="1"/>
        <v>6082.3</v>
      </c>
    </row>
    <row r="46" spans="1:6" ht="174.75" customHeight="1" hidden="1">
      <c r="A46" s="257"/>
      <c r="B46" s="210"/>
      <c r="C46" s="259"/>
      <c r="D46" s="259"/>
      <c r="E46" s="259"/>
      <c r="F46" s="103">
        <f t="shared" si="1"/>
        <v>0</v>
      </c>
    </row>
    <row r="47" spans="1:6" ht="0.75" customHeight="1" hidden="1">
      <c r="A47" s="257"/>
      <c r="B47" s="211"/>
      <c r="C47" s="259"/>
      <c r="D47" s="259"/>
      <c r="E47" s="259"/>
      <c r="F47" s="103">
        <f t="shared" si="1"/>
        <v>0</v>
      </c>
    </row>
    <row r="48" spans="1:6" ht="55.5" customHeight="1">
      <c r="A48" s="257">
        <v>41031000</v>
      </c>
      <c r="B48" s="212" t="s">
        <v>343</v>
      </c>
      <c r="C48" s="259">
        <v>1605.3</v>
      </c>
      <c r="D48" s="259"/>
      <c r="E48" s="259"/>
      <c r="F48" s="103">
        <f t="shared" si="1"/>
        <v>1605.3</v>
      </c>
    </row>
    <row r="49" spans="1:6" ht="0.75" customHeight="1" hidden="1">
      <c r="A49" s="257"/>
      <c r="B49" s="213"/>
      <c r="C49" s="259"/>
      <c r="D49" s="259"/>
      <c r="E49" s="259"/>
      <c r="F49" s="103">
        <f t="shared" si="1"/>
        <v>0</v>
      </c>
    </row>
    <row r="50" spans="1:6" ht="165" customHeight="1">
      <c r="A50" s="257">
        <v>41030900</v>
      </c>
      <c r="B50" s="107" t="s">
        <v>504</v>
      </c>
      <c r="C50" s="259">
        <v>1103.7</v>
      </c>
      <c r="D50" s="259"/>
      <c r="E50" s="259"/>
      <c r="F50" s="103">
        <f t="shared" si="1"/>
        <v>1103.7</v>
      </c>
    </row>
    <row r="51" spans="1:6" ht="42.75" customHeight="1" hidden="1">
      <c r="A51" s="257"/>
      <c r="B51" s="213"/>
      <c r="C51" s="259"/>
      <c r="D51" s="259"/>
      <c r="E51" s="259"/>
      <c r="F51" s="103">
        <f t="shared" si="1"/>
        <v>0</v>
      </c>
    </row>
    <row r="52" spans="1:6" ht="98.25" customHeight="1" hidden="1">
      <c r="A52" s="9">
        <v>41032300</v>
      </c>
      <c r="B52" s="214" t="s">
        <v>308</v>
      </c>
      <c r="C52" s="103"/>
      <c r="D52" s="103"/>
      <c r="E52" s="103"/>
      <c r="F52" s="103">
        <f t="shared" si="1"/>
        <v>0</v>
      </c>
    </row>
    <row r="53" spans="1:6" ht="98.25" customHeight="1" hidden="1">
      <c r="A53" s="9"/>
      <c r="B53" s="214"/>
      <c r="C53" s="103"/>
      <c r="D53" s="103"/>
      <c r="E53" s="103"/>
      <c r="F53" s="103"/>
    </row>
    <row r="54" spans="1:6" ht="89.25" customHeight="1">
      <c r="A54" s="4">
        <v>41035800</v>
      </c>
      <c r="B54" s="117" t="s">
        <v>5</v>
      </c>
      <c r="C54" s="103">
        <v>691.1</v>
      </c>
      <c r="D54" s="41"/>
      <c r="E54" s="41"/>
      <c r="F54" s="103">
        <f t="shared" si="1"/>
        <v>691.1</v>
      </c>
    </row>
    <row r="55" spans="1:6" ht="60" customHeight="1">
      <c r="A55" s="4">
        <v>41034400</v>
      </c>
      <c r="B55" s="117" t="s">
        <v>501</v>
      </c>
      <c r="C55" s="103"/>
      <c r="D55" s="41">
        <v>557.9</v>
      </c>
      <c r="E55" s="41"/>
      <c r="F55" s="103">
        <f t="shared" si="1"/>
        <v>557.9</v>
      </c>
    </row>
    <row r="56" spans="1:6" ht="50.25" customHeight="1">
      <c r="A56" s="9">
        <v>41035200</v>
      </c>
      <c r="B56" s="226" t="s">
        <v>422</v>
      </c>
      <c r="C56" s="103">
        <v>360.6</v>
      </c>
      <c r="D56" s="41"/>
      <c r="E56" s="41"/>
      <c r="F56" s="103">
        <f t="shared" si="1"/>
        <v>360.6</v>
      </c>
    </row>
    <row r="57" spans="1:6" ht="15.75">
      <c r="A57" s="4">
        <v>41010000</v>
      </c>
      <c r="B57" s="117" t="s">
        <v>159</v>
      </c>
      <c r="C57" s="103">
        <v>1231.3</v>
      </c>
      <c r="D57" s="103"/>
      <c r="E57" s="103"/>
      <c r="F57" s="103">
        <f>SUM(C57+D57)</f>
        <v>1231.3</v>
      </c>
    </row>
    <row r="58" spans="1:6" ht="49.5" customHeight="1">
      <c r="A58" s="4">
        <v>41010600</v>
      </c>
      <c r="B58" s="117" t="s">
        <v>158</v>
      </c>
      <c r="C58" s="103">
        <v>1231.3</v>
      </c>
      <c r="D58" s="103"/>
      <c r="E58" s="103"/>
      <c r="F58" s="103">
        <f t="shared" si="1"/>
        <v>1231.3</v>
      </c>
    </row>
    <row r="59" spans="1:6" ht="18.75" customHeight="1">
      <c r="A59" s="4">
        <v>41035000</v>
      </c>
      <c r="B59" s="215" t="s">
        <v>238</v>
      </c>
      <c r="C59" s="103">
        <v>345.2</v>
      </c>
      <c r="D59" s="103">
        <v>3</v>
      </c>
      <c r="E59" s="103">
        <v>3</v>
      </c>
      <c r="F59" s="103">
        <f t="shared" si="1"/>
        <v>348.2</v>
      </c>
    </row>
    <row r="60" spans="1:6" ht="12.75" customHeight="1" hidden="1">
      <c r="A60" s="4">
        <v>41035000</v>
      </c>
      <c r="B60" s="215" t="s">
        <v>238</v>
      </c>
      <c r="C60" s="103"/>
      <c r="D60" s="103"/>
      <c r="E60" s="103"/>
      <c r="F60" s="103">
        <f t="shared" si="1"/>
        <v>0</v>
      </c>
    </row>
    <row r="61" spans="1:6" ht="0.75" customHeight="1" hidden="1">
      <c r="A61" s="10"/>
      <c r="B61" s="1"/>
      <c r="C61" s="35"/>
      <c r="D61" s="35"/>
      <c r="E61" s="35"/>
      <c r="F61" s="103">
        <f t="shared" si="1"/>
        <v>0</v>
      </c>
    </row>
    <row r="62" spans="1:6" ht="0.75" customHeight="1" hidden="1">
      <c r="A62" s="4">
        <v>43000000</v>
      </c>
      <c r="B62" s="215" t="s">
        <v>253</v>
      </c>
      <c r="C62" s="103"/>
      <c r="D62" s="103"/>
      <c r="E62" s="103"/>
      <c r="F62" s="103">
        <f t="shared" si="1"/>
        <v>0</v>
      </c>
    </row>
    <row r="63" spans="1:6" ht="31.5" customHeight="1" hidden="1">
      <c r="A63" s="4">
        <v>43010000</v>
      </c>
      <c r="B63" s="215" t="s">
        <v>254</v>
      </c>
      <c r="C63" s="103"/>
      <c r="D63" s="103"/>
      <c r="E63" s="103"/>
      <c r="F63" s="103">
        <f t="shared" si="1"/>
        <v>0</v>
      </c>
    </row>
    <row r="64" spans="1:6" ht="32.25" customHeight="1" hidden="1">
      <c r="A64" s="4">
        <v>43010000</v>
      </c>
      <c r="B64" s="215" t="s">
        <v>317</v>
      </c>
      <c r="C64" s="103"/>
      <c r="D64" s="103"/>
      <c r="E64" s="103"/>
      <c r="F64" s="103">
        <f t="shared" si="1"/>
        <v>0</v>
      </c>
    </row>
    <row r="65" spans="1:6" ht="13.5" customHeight="1" hidden="1">
      <c r="A65" s="4"/>
      <c r="B65" s="215" t="s">
        <v>28</v>
      </c>
      <c r="C65" s="103"/>
      <c r="D65" s="103"/>
      <c r="E65" s="103"/>
      <c r="F65" s="103"/>
    </row>
    <row r="66" spans="1:6" ht="55.5" customHeight="1" hidden="1">
      <c r="A66" s="4"/>
      <c r="B66" s="215" t="s">
        <v>24</v>
      </c>
      <c r="C66" s="103"/>
      <c r="D66" s="103"/>
      <c r="E66" s="103"/>
      <c r="F66" s="103">
        <f t="shared" si="1"/>
        <v>0</v>
      </c>
    </row>
    <row r="67" spans="1:6" ht="48.75" customHeight="1" hidden="1">
      <c r="A67" s="4"/>
      <c r="B67" s="215" t="s">
        <v>23</v>
      </c>
      <c r="C67" s="103"/>
      <c r="D67" s="103"/>
      <c r="E67" s="103"/>
      <c r="F67" s="103">
        <f t="shared" si="1"/>
        <v>0</v>
      </c>
    </row>
    <row r="68" spans="1:6" ht="19.5" customHeight="1" hidden="1">
      <c r="A68" s="4"/>
      <c r="B68" s="215"/>
      <c r="C68" s="103"/>
      <c r="D68" s="103"/>
      <c r="E68" s="103"/>
      <c r="F68" s="103"/>
    </row>
    <row r="69" spans="1:6" ht="21.75" customHeight="1">
      <c r="A69" s="10"/>
      <c r="B69" s="117" t="s">
        <v>255</v>
      </c>
      <c r="C69" s="103">
        <f>SUM(C37+C36)</f>
        <v>102019.8</v>
      </c>
      <c r="D69" s="103">
        <f>SUM(D37+D36)</f>
        <v>1988.5</v>
      </c>
      <c r="E69" s="103">
        <f>SUM(E37+E36)</f>
        <v>3</v>
      </c>
      <c r="F69" s="103">
        <f t="shared" si="1"/>
        <v>104008.3</v>
      </c>
    </row>
    <row r="70" ht="12.75">
      <c r="B70" s="165"/>
    </row>
    <row r="71" ht="12.75">
      <c r="B71" s="165"/>
    </row>
  </sheetData>
  <mergeCells count="22">
    <mergeCell ref="A50:A51"/>
    <mergeCell ref="C50:C51"/>
    <mergeCell ref="D50:D51"/>
    <mergeCell ref="E50:E51"/>
    <mergeCell ref="A48:A49"/>
    <mergeCell ref="C48:C49"/>
    <mergeCell ref="D48:D49"/>
    <mergeCell ref="E48:E49"/>
    <mergeCell ref="A45:A47"/>
    <mergeCell ref="C45:C47"/>
    <mergeCell ref="D45:D47"/>
    <mergeCell ref="E45:E47"/>
    <mergeCell ref="A7:F7"/>
    <mergeCell ref="A9:A10"/>
    <mergeCell ref="B9:B10"/>
    <mergeCell ref="C9:C10"/>
    <mergeCell ref="D9:E9"/>
    <mergeCell ref="F9:F10"/>
    <mergeCell ref="C2:F2"/>
    <mergeCell ref="C3:F3"/>
    <mergeCell ref="C4:F4"/>
    <mergeCell ref="C5:F5"/>
  </mergeCells>
  <printOptions/>
  <pageMargins left="0.17" right="0.16" top="0.2" bottom="0.17" header="0.5" footer="0.5"/>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2:Q182"/>
  <sheetViews>
    <sheetView zoomScale="75" zoomScaleNormal="75" workbookViewId="0" topLeftCell="A4">
      <pane xSplit="1" ySplit="11" topLeftCell="B86" activePane="bottomRight" state="frozen"/>
      <selection pane="topLeft" activeCell="A4" sqref="A4"/>
      <selection pane="topRight" activeCell="B4" sqref="B4"/>
      <selection pane="bottomLeft" activeCell="A15" sqref="A15"/>
      <selection pane="bottomRight" activeCell="B9" sqref="B9"/>
    </sheetView>
  </sheetViews>
  <sheetFormatPr defaultColWidth="9.00390625" defaultRowHeight="12.75"/>
  <cols>
    <col min="1" max="1" width="10.625" style="28" customWidth="1"/>
    <col min="2" max="2" width="102.875" style="28" customWidth="1"/>
    <col min="3" max="3" width="13.875" style="28" customWidth="1"/>
    <col min="4" max="4" width="12.25390625" style="28" hidden="1" customWidth="1"/>
    <col min="5" max="5" width="13.625" style="28" customWidth="1"/>
    <col min="6" max="6" width="12.625" style="28" customWidth="1"/>
    <col min="7" max="7" width="10.75390625" style="28" hidden="1" customWidth="1"/>
    <col min="8" max="8" width="9.375" style="28" customWidth="1"/>
    <col min="9" max="9" width="12.625" style="28" customWidth="1"/>
    <col min="10" max="10" width="10.25390625" style="28" customWidth="1"/>
    <col min="11" max="11" width="9.375" style="28" hidden="1" customWidth="1"/>
    <col min="12" max="12" width="13.375" style="28" hidden="1" customWidth="1"/>
    <col min="13" max="13" width="12.875" style="28" customWidth="1"/>
    <col min="14" max="15" width="11.875" style="28" customWidth="1"/>
    <col min="16" max="17" width="15.125" style="28" customWidth="1"/>
    <col min="18" max="16384" width="9.125" style="28" customWidth="1"/>
  </cols>
  <sheetData>
    <row r="1" ht="15.75" hidden="1"/>
    <row r="2" ht="15.75" hidden="1">
      <c r="K2" s="28" t="s">
        <v>132</v>
      </c>
    </row>
    <row r="3" spans="10:15" ht="15.75" hidden="1">
      <c r="J3" s="61"/>
      <c r="K3" s="61" t="s">
        <v>105</v>
      </c>
      <c r="L3" s="61"/>
      <c r="M3" s="61"/>
      <c r="N3" s="61"/>
      <c r="O3" s="61"/>
    </row>
    <row r="4" spans="9:16" ht="18.75">
      <c r="I4" s="320" t="s">
        <v>233</v>
      </c>
      <c r="J4" s="320"/>
      <c r="K4" s="320"/>
      <c r="L4" s="320"/>
      <c r="M4" s="320"/>
      <c r="N4" s="320"/>
      <c r="O4" s="320"/>
      <c r="P4" s="320"/>
    </row>
    <row r="5" spans="9:16" ht="18.75">
      <c r="I5" s="14" t="s">
        <v>232</v>
      </c>
      <c r="J5" s="14"/>
      <c r="K5" s="14"/>
      <c r="L5" s="14"/>
      <c r="M5" s="14"/>
      <c r="N5" s="14"/>
      <c r="O5" s="14"/>
      <c r="P5" s="14"/>
    </row>
    <row r="6" spans="9:16" ht="18.75">
      <c r="I6" s="320" t="s">
        <v>160</v>
      </c>
      <c r="J6" s="320"/>
      <c r="K6" s="320"/>
      <c r="L6" s="320"/>
      <c r="M6" s="320"/>
      <c r="N6" s="320"/>
      <c r="O6" s="320"/>
      <c r="P6" s="320"/>
    </row>
    <row r="7" spans="10:15" ht="15.75" hidden="1">
      <c r="J7" s="61"/>
      <c r="K7" s="61"/>
      <c r="L7" s="61"/>
      <c r="M7" s="61"/>
      <c r="N7" s="61"/>
      <c r="O7" s="61"/>
    </row>
    <row r="8" spans="1:13" ht="38.25" customHeight="1">
      <c r="A8" s="22" t="s">
        <v>374</v>
      </c>
      <c r="B8" s="29"/>
      <c r="C8" s="29"/>
      <c r="D8" s="29"/>
      <c r="E8" s="29"/>
      <c r="F8" s="29"/>
      <c r="G8" s="29"/>
      <c r="H8" s="29"/>
      <c r="I8" s="29"/>
      <c r="J8" s="62"/>
      <c r="K8" s="62"/>
      <c r="L8" s="62"/>
      <c r="M8" s="62"/>
    </row>
    <row r="9" spans="12:14" ht="16.5" thickBot="1">
      <c r="L9" s="42" t="s">
        <v>106</v>
      </c>
      <c r="N9" s="28" t="s">
        <v>356</v>
      </c>
    </row>
    <row r="10" spans="1:17" ht="26.25" customHeight="1">
      <c r="A10" s="260" t="s">
        <v>48</v>
      </c>
      <c r="B10" s="263" t="s">
        <v>49</v>
      </c>
      <c r="C10" s="274" t="s">
        <v>107</v>
      </c>
      <c r="D10" s="275"/>
      <c r="E10" s="275"/>
      <c r="F10" s="275"/>
      <c r="G10" s="276"/>
      <c r="H10" s="277" t="s">
        <v>108</v>
      </c>
      <c r="I10" s="278"/>
      <c r="J10" s="278"/>
      <c r="K10" s="278"/>
      <c r="L10" s="278"/>
      <c r="M10" s="278"/>
      <c r="N10" s="278"/>
      <c r="O10" s="278"/>
      <c r="P10" s="279"/>
      <c r="Q10" s="269" t="s">
        <v>110</v>
      </c>
    </row>
    <row r="11" spans="1:17" ht="12.75" customHeight="1">
      <c r="A11" s="261"/>
      <c r="B11" s="264"/>
      <c r="C11" s="266" t="s">
        <v>84</v>
      </c>
      <c r="D11" s="266" t="s">
        <v>85</v>
      </c>
      <c r="E11" s="90" t="s">
        <v>109</v>
      </c>
      <c r="F11" s="91"/>
      <c r="G11" s="266" t="s">
        <v>86</v>
      </c>
      <c r="H11" s="266" t="s">
        <v>84</v>
      </c>
      <c r="I11" s="266" t="s">
        <v>85</v>
      </c>
      <c r="J11" s="272" t="s">
        <v>109</v>
      </c>
      <c r="K11" s="272"/>
      <c r="L11" s="272"/>
      <c r="M11" s="272"/>
      <c r="N11" s="266" t="s">
        <v>87</v>
      </c>
      <c r="O11" s="280" t="s">
        <v>61</v>
      </c>
      <c r="P11" s="281"/>
      <c r="Q11" s="270"/>
    </row>
    <row r="12" spans="1:17" ht="51" customHeight="1">
      <c r="A12" s="261"/>
      <c r="B12" s="264"/>
      <c r="C12" s="267"/>
      <c r="D12" s="267"/>
      <c r="E12" s="266" t="s">
        <v>147</v>
      </c>
      <c r="F12" s="266" t="s">
        <v>88</v>
      </c>
      <c r="G12" s="267"/>
      <c r="H12" s="267"/>
      <c r="I12" s="267"/>
      <c r="J12" s="267" t="s">
        <v>148</v>
      </c>
      <c r="K12" s="67" t="s">
        <v>111</v>
      </c>
      <c r="L12" s="67" t="s">
        <v>133</v>
      </c>
      <c r="M12" s="267" t="s">
        <v>88</v>
      </c>
      <c r="N12" s="267"/>
      <c r="O12" s="267" t="s">
        <v>62</v>
      </c>
      <c r="P12" s="26" t="s">
        <v>61</v>
      </c>
      <c r="Q12" s="270"/>
    </row>
    <row r="13" spans="1:17" ht="102" customHeight="1" thickBot="1">
      <c r="A13" s="262"/>
      <c r="B13" s="265"/>
      <c r="C13" s="268"/>
      <c r="D13" s="268"/>
      <c r="E13" s="268"/>
      <c r="F13" s="268"/>
      <c r="G13" s="268"/>
      <c r="H13" s="268"/>
      <c r="I13" s="268"/>
      <c r="J13" s="268"/>
      <c r="K13" s="86" t="s">
        <v>134</v>
      </c>
      <c r="L13" s="92">
        <v>2000</v>
      </c>
      <c r="M13" s="268"/>
      <c r="N13" s="268"/>
      <c r="O13" s="268"/>
      <c r="P13" s="98" t="s">
        <v>63</v>
      </c>
      <c r="Q13" s="271"/>
    </row>
    <row r="14" spans="1:17" s="89" customFormat="1" ht="10.5" customHeight="1" hidden="1">
      <c r="A14" s="32">
        <v>1</v>
      </c>
      <c r="B14" s="32">
        <v>2</v>
      </c>
      <c r="C14" s="32">
        <v>3</v>
      </c>
      <c r="D14" s="32">
        <v>4</v>
      </c>
      <c r="E14" s="32">
        <v>5</v>
      </c>
      <c r="F14" s="32">
        <v>6</v>
      </c>
      <c r="G14" s="32">
        <v>7</v>
      </c>
      <c r="H14" s="32">
        <v>8</v>
      </c>
      <c r="I14" s="32">
        <v>9</v>
      </c>
      <c r="J14" s="32">
        <v>10</v>
      </c>
      <c r="K14" s="32"/>
      <c r="L14" s="32"/>
      <c r="M14" s="32">
        <v>11</v>
      </c>
      <c r="N14" s="32">
        <v>12</v>
      </c>
      <c r="O14" s="32"/>
      <c r="P14" s="32">
        <v>13</v>
      </c>
      <c r="Q14" s="32" t="s">
        <v>89</v>
      </c>
    </row>
    <row r="15" spans="1:17" ht="15.75">
      <c r="A15" s="24" t="s">
        <v>167</v>
      </c>
      <c r="B15" s="23" t="s">
        <v>168</v>
      </c>
      <c r="C15" s="27">
        <f>C16</f>
        <v>882.2</v>
      </c>
      <c r="D15" s="27"/>
      <c r="E15" s="27">
        <f>E16</f>
        <v>578</v>
      </c>
      <c r="F15" s="27">
        <f>F16</f>
        <v>77.7</v>
      </c>
      <c r="G15" s="27"/>
      <c r="H15" s="93"/>
      <c r="I15" s="93"/>
      <c r="J15" s="93"/>
      <c r="K15" s="93"/>
      <c r="L15" s="93"/>
      <c r="M15" s="93"/>
      <c r="N15" s="93"/>
      <c r="O15" s="93"/>
      <c r="P15" s="93"/>
      <c r="Q15" s="13">
        <f aca="true" t="shared" si="0" ref="Q15:Q80">H15+C15</f>
        <v>882.2</v>
      </c>
    </row>
    <row r="16" spans="1:17" ht="15.75">
      <c r="A16" s="47" t="s">
        <v>113</v>
      </c>
      <c r="B16" s="17" t="s">
        <v>114</v>
      </c>
      <c r="C16" s="12">
        <v>882.2</v>
      </c>
      <c r="D16" s="12"/>
      <c r="E16" s="12">
        <v>578</v>
      </c>
      <c r="F16" s="12">
        <v>77.7</v>
      </c>
      <c r="G16" s="12"/>
      <c r="H16" s="34"/>
      <c r="I16" s="34"/>
      <c r="J16" s="34"/>
      <c r="K16" s="34"/>
      <c r="L16" s="34"/>
      <c r="M16" s="34"/>
      <c r="N16" s="34"/>
      <c r="O16" s="34"/>
      <c r="P16" s="34"/>
      <c r="Q16" s="13">
        <f t="shared" si="0"/>
        <v>882.2</v>
      </c>
    </row>
    <row r="17" spans="1:17" ht="15.75" hidden="1">
      <c r="A17" s="16"/>
      <c r="B17" s="17"/>
      <c r="C17" s="34"/>
      <c r="D17" s="34"/>
      <c r="E17" s="34"/>
      <c r="F17" s="34"/>
      <c r="G17" s="34"/>
      <c r="H17" s="34"/>
      <c r="I17" s="34"/>
      <c r="J17" s="34"/>
      <c r="K17" s="34"/>
      <c r="L17" s="34"/>
      <c r="M17" s="34"/>
      <c r="N17" s="34"/>
      <c r="O17" s="34"/>
      <c r="P17" s="34"/>
      <c r="Q17" s="13">
        <f t="shared" si="0"/>
        <v>0</v>
      </c>
    </row>
    <row r="18" spans="1:17" ht="36" hidden="1">
      <c r="A18" s="16"/>
      <c r="B18" s="100" t="s">
        <v>365</v>
      </c>
      <c r="C18" s="55"/>
      <c r="D18" s="55"/>
      <c r="E18" s="55"/>
      <c r="F18" s="55"/>
      <c r="G18" s="55"/>
      <c r="H18" s="34"/>
      <c r="I18" s="34"/>
      <c r="J18" s="34"/>
      <c r="K18" s="34"/>
      <c r="L18" s="34"/>
      <c r="M18" s="34"/>
      <c r="N18" s="34"/>
      <c r="O18" s="34"/>
      <c r="P18" s="34"/>
      <c r="Q18" s="13">
        <f t="shared" si="0"/>
        <v>0</v>
      </c>
    </row>
    <row r="19" spans="1:17" ht="15.75">
      <c r="A19" s="24" t="s">
        <v>154</v>
      </c>
      <c r="B19" s="23" t="s">
        <v>50</v>
      </c>
      <c r="C19" s="27">
        <f>C20</f>
        <v>177</v>
      </c>
      <c r="D19" s="27"/>
      <c r="E19" s="27">
        <f>E20</f>
        <v>125</v>
      </c>
      <c r="F19" s="27">
        <f>F20</f>
        <v>0</v>
      </c>
      <c r="G19" s="27"/>
      <c r="H19" s="27">
        <f aca="true" t="shared" si="1" ref="H19:P19">H20</f>
        <v>3</v>
      </c>
      <c r="I19" s="27">
        <f t="shared" si="1"/>
        <v>0</v>
      </c>
      <c r="J19" s="27">
        <f t="shared" si="1"/>
        <v>0</v>
      </c>
      <c r="K19" s="27">
        <f t="shared" si="1"/>
        <v>0</v>
      </c>
      <c r="L19" s="27">
        <f t="shared" si="1"/>
        <v>0</v>
      </c>
      <c r="M19" s="27">
        <f t="shared" si="1"/>
        <v>0</v>
      </c>
      <c r="N19" s="27">
        <f t="shared" si="1"/>
        <v>3</v>
      </c>
      <c r="O19" s="27">
        <f t="shared" si="1"/>
        <v>3</v>
      </c>
      <c r="P19" s="27">
        <f t="shared" si="1"/>
        <v>0</v>
      </c>
      <c r="Q19" s="13">
        <f t="shared" si="0"/>
        <v>180</v>
      </c>
    </row>
    <row r="20" spans="1:17" ht="15.75">
      <c r="A20" s="16" t="s">
        <v>143</v>
      </c>
      <c r="B20" s="17" t="s">
        <v>200</v>
      </c>
      <c r="C20" s="12">
        <v>177</v>
      </c>
      <c r="D20" s="12"/>
      <c r="E20" s="12">
        <v>125</v>
      </c>
      <c r="F20" s="12"/>
      <c r="G20" s="34"/>
      <c r="H20" s="34">
        <v>3</v>
      </c>
      <c r="I20" s="34"/>
      <c r="J20" s="34"/>
      <c r="K20" s="34"/>
      <c r="L20" s="34"/>
      <c r="M20" s="34"/>
      <c r="N20" s="34">
        <v>3</v>
      </c>
      <c r="O20" s="34">
        <v>3</v>
      </c>
      <c r="P20" s="34"/>
      <c r="Q20" s="13">
        <f t="shared" si="0"/>
        <v>180</v>
      </c>
    </row>
    <row r="21" spans="1:17" ht="15.75">
      <c r="A21" s="16"/>
      <c r="B21" s="154" t="s">
        <v>489</v>
      </c>
      <c r="C21" s="149">
        <v>177</v>
      </c>
      <c r="D21" s="149"/>
      <c r="E21" s="149">
        <v>125</v>
      </c>
      <c r="F21" s="149"/>
      <c r="G21" s="150"/>
      <c r="H21" s="150">
        <v>3</v>
      </c>
      <c r="I21" s="150"/>
      <c r="J21" s="150"/>
      <c r="K21" s="150"/>
      <c r="L21" s="150"/>
      <c r="M21" s="150"/>
      <c r="N21" s="150">
        <v>3</v>
      </c>
      <c r="O21" s="150">
        <v>3</v>
      </c>
      <c r="P21" s="150"/>
      <c r="Q21" s="13">
        <f t="shared" si="0"/>
        <v>180</v>
      </c>
    </row>
    <row r="22" spans="1:17" ht="15.75">
      <c r="A22" s="16" t="s">
        <v>135</v>
      </c>
      <c r="B22" s="23" t="s">
        <v>136</v>
      </c>
      <c r="C22" s="27">
        <f>SUM(C23+C29+C31+C32+C33+C34+C35+C36)</f>
        <v>34321.299999999996</v>
      </c>
      <c r="D22" s="13"/>
      <c r="E22" s="13">
        <f>SUM(E23+E29+E31+E32+E33+E34+E35+E36)</f>
        <v>23061.7</v>
      </c>
      <c r="F22" s="13">
        <f>SUM(F23+F29+F31+F32+F33+F34+F35+F36)</f>
        <v>1268</v>
      </c>
      <c r="G22" s="13"/>
      <c r="H22" s="13">
        <f>SUM(H23+H29+H31+H32+H33+H34+H35+H36)</f>
        <v>729.8</v>
      </c>
      <c r="I22" s="13">
        <f aca="true" t="shared" si="2" ref="I22:P22">SUM(I23+I29+I31+I32+I33+I34+I35+I36)</f>
        <v>704.8</v>
      </c>
      <c r="J22" s="13">
        <f t="shared" si="2"/>
        <v>0</v>
      </c>
      <c r="K22" s="13">
        <f t="shared" si="2"/>
        <v>0</v>
      </c>
      <c r="L22" s="13">
        <f t="shared" si="2"/>
        <v>0</v>
      </c>
      <c r="M22" s="13">
        <f t="shared" si="2"/>
        <v>0</v>
      </c>
      <c r="N22" s="13">
        <f t="shared" si="2"/>
        <v>25</v>
      </c>
      <c r="O22" s="13">
        <f t="shared" si="2"/>
        <v>25</v>
      </c>
      <c r="P22" s="13">
        <f t="shared" si="2"/>
        <v>25</v>
      </c>
      <c r="Q22" s="13">
        <f t="shared" si="0"/>
        <v>35051.1</v>
      </c>
    </row>
    <row r="23" spans="1:17" ht="15.75">
      <c r="A23" s="16" t="s">
        <v>115</v>
      </c>
      <c r="B23" s="17" t="s">
        <v>327</v>
      </c>
      <c r="C23" s="104">
        <v>31338.1</v>
      </c>
      <c r="D23" s="12"/>
      <c r="E23" s="105">
        <v>21406.6</v>
      </c>
      <c r="F23" s="12">
        <v>1254.1</v>
      </c>
      <c r="G23" s="12"/>
      <c r="H23" s="12">
        <v>729</v>
      </c>
      <c r="I23" s="12">
        <v>704</v>
      </c>
      <c r="J23" s="13"/>
      <c r="K23" s="13"/>
      <c r="L23" s="13"/>
      <c r="M23" s="13"/>
      <c r="N23" s="104">
        <v>25</v>
      </c>
      <c r="O23" s="104">
        <v>25</v>
      </c>
      <c r="P23" s="104">
        <v>25</v>
      </c>
      <c r="Q23" s="13">
        <f t="shared" si="0"/>
        <v>32067.1</v>
      </c>
    </row>
    <row r="24" spans="1:17" ht="15.75">
      <c r="A24" s="16"/>
      <c r="B24" s="17" t="s">
        <v>512</v>
      </c>
      <c r="C24" s="12"/>
      <c r="D24" s="12"/>
      <c r="E24" s="12"/>
      <c r="F24" s="12"/>
      <c r="G24" s="12"/>
      <c r="H24" s="13"/>
      <c r="I24" s="13"/>
      <c r="J24" s="13"/>
      <c r="K24" s="13"/>
      <c r="L24" s="13"/>
      <c r="M24" s="13"/>
      <c r="N24" s="27"/>
      <c r="O24" s="27"/>
      <c r="P24" s="27"/>
      <c r="Q24" s="13">
        <f t="shared" si="0"/>
        <v>0</v>
      </c>
    </row>
    <row r="25" spans="1:17" ht="15.75">
      <c r="A25" s="16"/>
      <c r="B25" s="59" t="s">
        <v>20</v>
      </c>
      <c r="C25" s="113">
        <v>168.2</v>
      </c>
      <c r="D25" s="113"/>
      <c r="E25" s="113">
        <v>83.5</v>
      </c>
      <c r="F25" s="113"/>
      <c r="G25" s="113"/>
      <c r="H25" s="113"/>
      <c r="I25" s="113"/>
      <c r="J25" s="113"/>
      <c r="K25" s="113"/>
      <c r="L25" s="113"/>
      <c r="M25" s="113"/>
      <c r="N25" s="118"/>
      <c r="O25" s="27"/>
      <c r="P25" s="27"/>
      <c r="Q25" s="13">
        <f t="shared" si="0"/>
        <v>168.2</v>
      </c>
    </row>
    <row r="26" spans="1:17" ht="31.5" hidden="1">
      <c r="A26" s="16"/>
      <c r="B26" s="54" t="s">
        <v>29</v>
      </c>
      <c r="C26" s="38"/>
      <c r="D26" s="38"/>
      <c r="E26" s="38"/>
      <c r="F26" s="38"/>
      <c r="G26" s="38"/>
      <c r="H26" s="13"/>
      <c r="I26" s="13"/>
      <c r="J26" s="13"/>
      <c r="K26" s="13"/>
      <c r="L26" s="13"/>
      <c r="M26" s="13"/>
      <c r="N26" s="27"/>
      <c r="O26" s="27"/>
      <c r="P26" s="27"/>
      <c r="Q26" s="13">
        <f t="shared" si="0"/>
        <v>0</v>
      </c>
    </row>
    <row r="27" spans="1:17" ht="31.5" hidden="1">
      <c r="A27" s="16"/>
      <c r="B27" s="33" t="s">
        <v>45</v>
      </c>
      <c r="C27" s="38"/>
      <c r="D27" s="38"/>
      <c r="E27" s="38"/>
      <c r="F27" s="38"/>
      <c r="G27" s="38"/>
      <c r="H27" s="13"/>
      <c r="I27" s="13"/>
      <c r="J27" s="13"/>
      <c r="K27" s="13"/>
      <c r="L27" s="13"/>
      <c r="M27" s="13"/>
      <c r="N27" s="27"/>
      <c r="O27" s="27"/>
      <c r="P27" s="27"/>
      <c r="Q27" s="13">
        <f t="shared" si="0"/>
        <v>0</v>
      </c>
    </row>
    <row r="28" spans="1:17" ht="31.5" hidden="1">
      <c r="A28" s="16"/>
      <c r="B28" s="33" t="s">
        <v>45</v>
      </c>
      <c r="C28" s="38"/>
      <c r="D28" s="38"/>
      <c r="E28" s="38"/>
      <c r="F28" s="38"/>
      <c r="G28" s="38"/>
      <c r="H28" s="13"/>
      <c r="I28" s="13"/>
      <c r="J28" s="13"/>
      <c r="K28" s="13"/>
      <c r="L28" s="13"/>
      <c r="M28" s="13"/>
      <c r="N28" s="27"/>
      <c r="O28" s="27"/>
      <c r="P28" s="27"/>
      <c r="Q28" s="13">
        <f t="shared" si="0"/>
        <v>0</v>
      </c>
    </row>
    <row r="29" spans="1:17" ht="15.75">
      <c r="A29" s="16" t="s">
        <v>301</v>
      </c>
      <c r="B29" s="17" t="s">
        <v>302</v>
      </c>
      <c r="C29" s="12">
        <v>691.1</v>
      </c>
      <c r="D29" s="12"/>
      <c r="E29" s="13"/>
      <c r="F29" s="13"/>
      <c r="G29" s="13"/>
      <c r="H29" s="13"/>
      <c r="I29" s="13"/>
      <c r="J29" s="13"/>
      <c r="K29" s="13"/>
      <c r="L29" s="13"/>
      <c r="M29" s="13"/>
      <c r="N29" s="27"/>
      <c r="O29" s="27"/>
      <c r="P29" s="27"/>
      <c r="Q29" s="13">
        <f t="shared" si="0"/>
        <v>691.1</v>
      </c>
    </row>
    <row r="30" spans="1:17" ht="15.75">
      <c r="A30" s="16"/>
      <c r="B30" s="30" t="s">
        <v>361</v>
      </c>
      <c r="C30" s="12">
        <v>691.1</v>
      </c>
      <c r="D30" s="12"/>
      <c r="E30" s="13"/>
      <c r="F30" s="13"/>
      <c r="G30" s="13"/>
      <c r="H30" s="13"/>
      <c r="I30" s="13"/>
      <c r="J30" s="13"/>
      <c r="K30" s="13"/>
      <c r="L30" s="13"/>
      <c r="M30" s="13"/>
      <c r="N30" s="27"/>
      <c r="O30" s="27"/>
      <c r="P30" s="27"/>
      <c r="Q30" s="13">
        <f t="shared" si="0"/>
        <v>691.1</v>
      </c>
    </row>
    <row r="31" spans="1:17" ht="15.75">
      <c r="A31" s="16" t="s">
        <v>231</v>
      </c>
      <c r="B31" s="17" t="s">
        <v>328</v>
      </c>
      <c r="C31" s="12">
        <v>1051.2</v>
      </c>
      <c r="D31" s="12"/>
      <c r="E31" s="12">
        <v>771.2</v>
      </c>
      <c r="F31" s="12"/>
      <c r="G31" s="12"/>
      <c r="H31" s="12"/>
      <c r="I31" s="12"/>
      <c r="J31" s="13"/>
      <c r="K31" s="13"/>
      <c r="L31" s="13"/>
      <c r="M31" s="13"/>
      <c r="N31" s="27"/>
      <c r="O31" s="27"/>
      <c r="P31" s="27"/>
      <c r="Q31" s="13">
        <f t="shared" si="0"/>
        <v>1051.2</v>
      </c>
    </row>
    <row r="32" spans="1:17" ht="15.75">
      <c r="A32" s="16" t="s">
        <v>116</v>
      </c>
      <c r="B32" s="17" t="s">
        <v>329</v>
      </c>
      <c r="C32" s="12">
        <v>558.8</v>
      </c>
      <c r="D32" s="12"/>
      <c r="E32" s="12">
        <v>410</v>
      </c>
      <c r="F32" s="12"/>
      <c r="G32" s="12"/>
      <c r="H32" s="12"/>
      <c r="I32" s="12"/>
      <c r="J32" s="13"/>
      <c r="K32" s="13"/>
      <c r="L32" s="13"/>
      <c r="M32" s="13"/>
      <c r="N32" s="27"/>
      <c r="O32" s="27"/>
      <c r="P32" s="27"/>
      <c r="Q32" s="13">
        <f t="shared" si="0"/>
        <v>558.8</v>
      </c>
    </row>
    <row r="33" spans="1:17" ht="15.75">
      <c r="A33" s="16" t="s">
        <v>117</v>
      </c>
      <c r="B33" s="17" t="s">
        <v>242</v>
      </c>
      <c r="C33" s="12">
        <v>447.8</v>
      </c>
      <c r="D33" s="12"/>
      <c r="E33" s="12">
        <v>328.5</v>
      </c>
      <c r="F33" s="12"/>
      <c r="G33" s="12"/>
      <c r="H33" s="12"/>
      <c r="I33" s="12"/>
      <c r="J33" s="13"/>
      <c r="K33" s="13"/>
      <c r="L33" s="13"/>
      <c r="M33" s="13"/>
      <c r="N33" s="27"/>
      <c r="O33" s="27"/>
      <c r="P33" s="27"/>
      <c r="Q33" s="13">
        <f t="shared" si="0"/>
        <v>447.8</v>
      </c>
    </row>
    <row r="34" spans="1:17" ht="24.75" customHeight="1">
      <c r="A34" s="16" t="s">
        <v>152</v>
      </c>
      <c r="B34" s="17" t="s">
        <v>330</v>
      </c>
      <c r="C34" s="12">
        <v>221.6</v>
      </c>
      <c r="D34" s="12"/>
      <c r="E34" s="34">
        <v>145.4</v>
      </c>
      <c r="F34" s="34">
        <v>13.9</v>
      </c>
      <c r="G34" s="34"/>
      <c r="H34" s="34">
        <v>0.8</v>
      </c>
      <c r="I34" s="34">
        <v>0.8</v>
      </c>
      <c r="J34" s="34"/>
      <c r="K34" s="34"/>
      <c r="L34" s="34"/>
      <c r="M34" s="34"/>
      <c r="N34" s="34"/>
      <c r="O34" s="34"/>
      <c r="P34" s="34"/>
      <c r="Q34" s="13">
        <f t="shared" si="0"/>
        <v>222.4</v>
      </c>
    </row>
    <row r="35" spans="1:17" ht="24.75" customHeight="1" hidden="1">
      <c r="A35" s="16" t="s">
        <v>278</v>
      </c>
      <c r="B35" s="17" t="s">
        <v>279</v>
      </c>
      <c r="C35" s="12"/>
      <c r="D35" s="12"/>
      <c r="E35" s="34"/>
      <c r="F35" s="34"/>
      <c r="G35" s="34"/>
      <c r="H35" s="34"/>
      <c r="I35" s="34"/>
      <c r="J35" s="34"/>
      <c r="K35" s="34"/>
      <c r="L35" s="34"/>
      <c r="M35" s="34"/>
      <c r="N35" s="34"/>
      <c r="O35" s="34"/>
      <c r="P35" s="34"/>
      <c r="Q35" s="13">
        <f t="shared" si="0"/>
        <v>0</v>
      </c>
    </row>
    <row r="36" spans="1:17" ht="31.5" customHeight="1">
      <c r="A36" s="16" t="s">
        <v>264</v>
      </c>
      <c r="B36" s="17" t="s">
        <v>265</v>
      </c>
      <c r="C36" s="12">
        <v>12.7</v>
      </c>
      <c r="D36" s="12"/>
      <c r="E36" s="34"/>
      <c r="F36" s="34"/>
      <c r="G36" s="34"/>
      <c r="H36" s="34"/>
      <c r="I36" s="34"/>
      <c r="J36" s="34"/>
      <c r="K36" s="34"/>
      <c r="L36" s="34"/>
      <c r="M36" s="34"/>
      <c r="N36" s="34"/>
      <c r="O36" s="34"/>
      <c r="P36" s="34"/>
      <c r="Q36" s="13">
        <f t="shared" si="0"/>
        <v>12.7</v>
      </c>
    </row>
    <row r="37" spans="1:17" ht="15.75">
      <c r="A37" s="16" t="s">
        <v>229</v>
      </c>
      <c r="B37" s="23" t="s">
        <v>137</v>
      </c>
      <c r="C37" s="27">
        <f>SUM(C38+C39+C41+C42)</f>
        <v>16223.7</v>
      </c>
      <c r="D37" s="13"/>
      <c r="E37" s="27">
        <f aca="true" t="shared" si="3" ref="E37:P37">SUM(E38+E39+E41+E42)</f>
        <v>9846.7</v>
      </c>
      <c r="F37" s="27">
        <f t="shared" si="3"/>
        <v>1661.4</v>
      </c>
      <c r="G37" s="27">
        <f t="shared" si="3"/>
        <v>0</v>
      </c>
      <c r="H37" s="27">
        <f t="shared" si="3"/>
        <v>390.3</v>
      </c>
      <c r="I37" s="27">
        <f t="shared" si="3"/>
        <v>336.3</v>
      </c>
      <c r="J37" s="27">
        <f t="shared" si="3"/>
        <v>0</v>
      </c>
      <c r="K37" s="27">
        <f t="shared" si="3"/>
        <v>0</v>
      </c>
      <c r="L37" s="27">
        <f t="shared" si="3"/>
        <v>0</v>
      </c>
      <c r="M37" s="27">
        <f t="shared" si="3"/>
        <v>113.3</v>
      </c>
      <c r="N37" s="27">
        <f t="shared" si="3"/>
        <v>54</v>
      </c>
      <c r="O37" s="27">
        <f t="shared" si="3"/>
        <v>0</v>
      </c>
      <c r="P37" s="27">
        <f t="shared" si="3"/>
        <v>0</v>
      </c>
      <c r="Q37" s="13">
        <f t="shared" si="0"/>
        <v>16614</v>
      </c>
    </row>
    <row r="38" spans="1:17" ht="15.75">
      <c r="A38" s="16" t="s">
        <v>118</v>
      </c>
      <c r="B38" s="17" t="s">
        <v>228</v>
      </c>
      <c r="C38" s="12">
        <v>13162</v>
      </c>
      <c r="D38" s="12"/>
      <c r="E38" s="12">
        <v>7833</v>
      </c>
      <c r="F38" s="12">
        <v>1466.3</v>
      </c>
      <c r="G38" s="12"/>
      <c r="H38" s="12">
        <v>390.3</v>
      </c>
      <c r="I38" s="12">
        <v>336.3</v>
      </c>
      <c r="J38" s="12"/>
      <c r="K38" s="12"/>
      <c r="L38" s="12"/>
      <c r="M38" s="12">
        <v>113.3</v>
      </c>
      <c r="N38" s="34">
        <v>54</v>
      </c>
      <c r="O38" s="34"/>
      <c r="P38" s="104"/>
      <c r="Q38" s="13">
        <f t="shared" si="0"/>
        <v>13552.3</v>
      </c>
    </row>
    <row r="39" spans="1:17" ht="15.75" hidden="1">
      <c r="A39" s="16" t="s">
        <v>118</v>
      </c>
      <c r="B39" s="17" t="s">
        <v>366</v>
      </c>
      <c r="C39" s="12"/>
      <c r="D39" s="12"/>
      <c r="E39" s="12"/>
      <c r="F39" s="12"/>
      <c r="G39" s="12"/>
      <c r="H39" s="12"/>
      <c r="I39" s="12"/>
      <c r="J39" s="12"/>
      <c r="K39" s="12"/>
      <c r="L39" s="12"/>
      <c r="M39" s="12"/>
      <c r="N39" s="34"/>
      <c r="O39" s="34"/>
      <c r="P39" s="104"/>
      <c r="Q39" s="13">
        <f t="shared" si="0"/>
        <v>0</v>
      </c>
    </row>
    <row r="40" spans="1:17" ht="47.25">
      <c r="A40" s="16"/>
      <c r="B40" s="226" t="s">
        <v>424</v>
      </c>
      <c r="C40" s="12">
        <v>360.6</v>
      </c>
      <c r="D40" s="12"/>
      <c r="E40" s="12">
        <v>150.2</v>
      </c>
      <c r="F40" s="12">
        <v>13.7</v>
      </c>
      <c r="G40" s="12"/>
      <c r="H40" s="12"/>
      <c r="I40" s="12"/>
      <c r="J40" s="12"/>
      <c r="K40" s="12"/>
      <c r="L40" s="12"/>
      <c r="M40" s="12"/>
      <c r="N40" s="34"/>
      <c r="O40" s="34"/>
      <c r="P40" s="104"/>
      <c r="Q40" s="13">
        <f t="shared" si="0"/>
        <v>360.6</v>
      </c>
    </row>
    <row r="41" spans="1:17" ht="15.75">
      <c r="A41" s="16" t="s">
        <v>57</v>
      </c>
      <c r="B41" s="17" t="s">
        <v>58</v>
      </c>
      <c r="C41" s="12">
        <v>1537.6</v>
      </c>
      <c r="D41" s="12"/>
      <c r="E41" s="12">
        <v>1020.5</v>
      </c>
      <c r="F41" s="12">
        <v>78.7</v>
      </c>
      <c r="G41" s="12"/>
      <c r="H41" s="12"/>
      <c r="I41" s="12"/>
      <c r="J41" s="12"/>
      <c r="K41" s="12"/>
      <c r="L41" s="12"/>
      <c r="M41" s="12"/>
      <c r="N41" s="34"/>
      <c r="O41" s="34"/>
      <c r="P41" s="104"/>
      <c r="Q41" s="13">
        <f t="shared" si="0"/>
        <v>1537.6</v>
      </c>
    </row>
    <row r="42" spans="1:17" ht="15.75">
      <c r="A42" s="16" t="s">
        <v>59</v>
      </c>
      <c r="B42" s="17" t="s">
        <v>60</v>
      </c>
      <c r="C42" s="12">
        <v>1524.1</v>
      </c>
      <c r="D42" s="12"/>
      <c r="E42" s="12">
        <v>993.2</v>
      </c>
      <c r="F42" s="12">
        <v>116.4</v>
      </c>
      <c r="G42" s="12"/>
      <c r="H42" s="12"/>
      <c r="I42" s="12"/>
      <c r="J42" s="12"/>
      <c r="K42" s="12"/>
      <c r="L42" s="12"/>
      <c r="M42" s="12"/>
      <c r="N42" s="34"/>
      <c r="O42" s="34"/>
      <c r="P42" s="104"/>
      <c r="Q42" s="13">
        <f t="shared" si="0"/>
        <v>1524.1</v>
      </c>
    </row>
    <row r="43" spans="1:17" ht="34.5" customHeight="1">
      <c r="A43" s="16" t="s">
        <v>138</v>
      </c>
      <c r="B43" s="23" t="s">
        <v>139</v>
      </c>
      <c r="C43" s="27">
        <f>C44+C46+C48+C50+C52+C54+C56+C58+C60+C62+C64+C66+C68+C70+C72+C74+C76+C78+C80+C82+C84+C86+C88+C90+C92+C95+C96+C97+C98+C99+C101+C100+C94</f>
        <v>42570.799999999996</v>
      </c>
      <c r="D43" s="27"/>
      <c r="E43" s="27">
        <f aca="true" t="shared" si="4" ref="E43:P43">E44+E46+E48+E50+E52+E54+E56+E58+E60+E62+E64+E66+E68+E70+E72+E74+E76+E78+E80+E82+E84+E86+E88+E90+E92+E95+E96+E97+E98+E99+E101+E100+E94</f>
        <v>2257.3</v>
      </c>
      <c r="F43" s="27">
        <f t="shared" si="4"/>
        <v>39.9</v>
      </c>
      <c r="G43" s="27">
        <f t="shared" si="4"/>
        <v>0</v>
      </c>
      <c r="H43" s="27">
        <f t="shared" si="4"/>
        <v>184</v>
      </c>
      <c r="I43" s="27">
        <f t="shared" si="4"/>
        <v>85</v>
      </c>
      <c r="J43" s="27">
        <f t="shared" si="4"/>
        <v>0</v>
      </c>
      <c r="K43" s="27">
        <f t="shared" si="4"/>
        <v>0</v>
      </c>
      <c r="L43" s="27">
        <f t="shared" si="4"/>
        <v>0</v>
      </c>
      <c r="M43" s="27">
        <f t="shared" si="4"/>
        <v>0</v>
      </c>
      <c r="N43" s="27">
        <f t="shared" si="4"/>
        <v>99</v>
      </c>
      <c r="O43" s="27">
        <f t="shared" si="4"/>
        <v>99</v>
      </c>
      <c r="P43" s="27">
        <f t="shared" si="4"/>
        <v>99</v>
      </c>
      <c r="Q43" s="13">
        <f t="shared" si="0"/>
        <v>42754.799999999996</v>
      </c>
    </row>
    <row r="44" spans="1:17" ht="125.25" customHeight="1">
      <c r="A44" s="2" t="s">
        <v>206</v>
      </c>
      <c r="B44" s="218" t="s">
        <v>376</v>
      </c>
      <c r="C44" s="104">
        <v>2115.6</v>
      </c>
      <c r="D44" s="104"/>
      <c r="E44" s="105"/>
      <c r="F44" s="12"/>
      <c r="G44" s="12"/>
      <c r="H44" s="12"/>
      <c r="I44" s="12"/>
      <c r="J44" s="34"/>
      <c r="K44" s="34"/>
      <c r="L44" s="34"/>
      <c r="M44" s="34"/>
      <c r="N44" s="34"/>
      <c r="O44" s="34"/>
      <c r="P44" s="34"/>
      <c r="Q44" s="13">
        <f t="shared" si="0"/>
        <v>2115.6</v>
      </c>
    </row>
    <row r="45" spans="1:17" ht="15.75">
      <c r="A45" s="2"/>
      <c r="B45" s="181" t="s">
        <v>361</v>
      </c>
      <c r="C45" s="104">
        <v>2115.6</v>
      </c>
      <c r="D45" s="104"/>
      <c r="E45" s="105"/>
      <c r="F45" s="12"/>
      <c r="G45" s="12"/>
      <c r="H45" s="12"/>
      <c r="I45" s="12"/>
      <c r="J45" s="34"/>
      <c r="K45" s="34"/>
      <c r="L45" s="34"/>
      <c r="M45" s="34"/>
      <c r="N45" s="34"/>
      <c r="O45" s="34"/>
      <c r="P45" s="34"/>
      <c r="Q45" s="13">
        <f t="shared" si="0"/>
        <v>2115.6</v>
      </c>
    </row>
    <row r="46" spans="1:17" ht="102.75" customHeight="1">
      <c r="A46" s="2" t="s">
        <v>207</v>
      </c>
      <c r="B46" s="218" t="s">
        <v>377</v>
      </c>
      <c r="C46" s="104">
        <v>410.9</v>
      </c>
      <c r="D46" s="104"/>
      <c r="E46" s="104"/>
      <c r="F46" s="34"/>
      <c r="G46" s="34"/>
      <c r="H46" s="34"/>
      <c r="I46" s="34"/>
      <c r="J46" s="34"/>
      <c r="K46" s="34"/>
      <c r="L46" s="34"/>
      <c r="M46" s="34"/>
      <c r="N46" s="34"/>
      <c r="O46" s="34"/>
      <c r="P46" s="34"/>
      <c r="Q46" s="13">
        <f t="shared" si="0"/>
        <v>410.9</v>
      </c>
    </row>
    <row r="47" spans="1:17" ht="15.75">
      <c r="A47" s="2"/>
      <c r="B47" s="181" t="s">
        <v>361</v>
      </c>
      <c r="C47" s="104">
        <v>410.9</v>
      </c>
      <c r="D47" s="104"/>
      <c r="E47" s="104"/>
      <c r="F47" s="34"/>
      <c r="G47" s="34"/>
      <c r="H47" s="34"/>
      <c r="I47" s="34"/>
      <c r="J47" s="34"/>
      <c r="K47" s="34"/>
      <c r="L47" s="34"/>
      <c r="M47" s="34"/>
      <c r="N47" s="34"/>
      <c r="O47" s="34"/>
      <c r="P47" s="34"/>
      <c r="Q47" s="13">
        <f t="shared" si="0"/>
        <v>410.9</v>
      </c>
    </row>
    <row r="48" spans="1:17" ht="120.75" customHeight="1">
      <c r="A48" s="2" t="s">
        <v>17</v>
      </c>
      <c r="B48" s="115" t="s">
        <v>521</v>
      </c>
      <c r="C48" s="104">
        <v>70.1</v>
      </c>
      <c r="D48" s="104"/>
      <c r="E48" s="105"/>
      <c r="F48" s="12"/>
      <c r="G48" s="12"/>
      <c r="H48" s="12"/>
      <c r="I48" s="12"/>
      <c r="J48" s="34"/>
      <c r="K48" s="34"/>
      <c r="L48" s="34"/>
      <c r="M48" s="34"/>
      <c r="N48" s="34"/>
      <c r="O48" s="34"/>
      <c r="P48" s="34"/>
      <c r="Q48" s="13">
        <f t="shared" si="0"/>
        <v>70.1</v>
      </c>
    </row>
    <row r="49" spans="1:17" ht="15.75">
      <c r="A49" s="2"/>
      <c r="B49" s="181"/>
      <c r="C49" s="104">
        <v>70.1</v>
      </c>
      <c r="D49" s="104"/>
      <c r="E49" s="105"/>
      <c r="F49" s="12"/>
      <c r="G49" s="12"/>
      <c r="H49" s="12"/>
      <c r="I49" s="12"/>
      <c r="J49" s="34"/>
      <c r="K49" s="34"/>
      <c r="L49" s="34"/>
      <c r="M49" s="34"/>
      <c r="N49" s="34"/>
      <c r="O49" s="34"/>
      <c r="P49" s="34"/>
      <c r="Q49" s="13">
        <f t="shared" si="0"/>
        <v>70.1</v>
      </c>
    </row>
    <row r="50" spans="1:17" ht="354.75" customHeight="1">
      <c r="A50" s="2" t="s">
        <v>208</v>
      </c>
      <c r="B50" s="219" t="s">
        <v>368</v>
      </c>
      <c r="C50" s="104">
        <v>487.1</v>
      </c>
      <c r="D50" s="104"/>
      <c r="E50" s="105"/>
      <c r="F50" s="12"/>
      <c r="G50" s="12"/>
      <c r="H50" s="12"/>
      <c r="I50" s="12"/>
      <c r="J50" s="34"/>
      <c r="K50" s="34"/>
      <c r="L50" s="34"/>
      <c r="M50" s="34"/>
      <c r="N50" s="34"/>
      <c r="O50" s="34"/>
      <c r="P50" s="34"/>
      <c r="Q50" s="13">
        <f t="shared" si="0"/>
        <v>487.1</v>
      </c>
    </row>
    <row r="51" spans="1:17" ht="15.75">
      <c r="A51" s="2"/>
      <c r="B51" s="181" t="s">
        <v>361</v>
      </c>
      <c r="C51" s="105">
        <v>487.1</v>
      </c>
      <c r="D51" s="105"/>
      <c r="E51" s="104"/>
      <c r="F51" s="34"/>
      <c r="G51" s="34"/>
      <c r="H51" s="34"/>
      <c r="I51" s="34"/>
      <c r="J51" s="34"/>
      <c r="K51" s="34"/>
      <c r="L51" s="34"/>
      <c r="M51" s="34"/>
      <c r="N51" s="34"/>
      <c r="O51" s="34"/>
      <c r="P51" s="34"/>
      <c r="Q51" s="13">
        <f t="shared" si="0"/>
        <v>487.1</v>
      </c>
    </row>
    <row r="52" spans="1:17" ht="210" customHeight="1">
      <c r="A52" s="2" t="s">
        <v>209</v>
      </c>
      <c r="B52" s="218" t="s">
        <v>487</v>
      </c>
      <c r="C52" s="104">
        <v>10.1</v>
      </c>
      <c r="D52" s="104"/>
      <c r="E52" s="104"/>
      <c r="F52" s="34"/>
      <c r="G52" s="34"/>
      <c r="H52" s="34"/>
      <c r="I52" s="34"/>
      <c r="J52" s="34"/>
      <c r="K52" s="34"/>
      <c r="L52" s="34"/>
      <c r="M52" s="34"/>
      <c r="N52" s="34"/>
      <c r="O52" s="34"/>
      <c r="P52" s="34"/>
      <c r="Q52" s="13">
        <f t="shared" si="0"/>
        <v>10.1</v>
      </c>
    </row>
    <row r="53" spans="1:17" ht="15.75">
      <c r="A53" s="2"/>
      <c r="B53" s="181" t="s">
        <v>361</v>
      </c>
      <c r="C53" s="104">
        <v>10.1</v>
      </c>
      <c r="D53" s="104"/>
      <c r="E53" s="104"/>
      <c r="F53" s="34"/>
      <c r="G53" s="34"/>
      <c r="H53" s="12"/>
      <c r="I53" s="12"/>
      <c r="J53" s="34"/>
      <c r="K53" s="34"/>
      <c r="L53" s="34"/>
      <c r="M53" s="34"/>
      <c r="N53" s="34"/>
      <c r="O53" s="34"/>
      <c r="P53" s="34"/>
      <c r="Q53" s="13">
        <f t="shared" si="0"/>
        <v>10.1</v>
      </c>
    </row>
    <row r="54" spans="1:17" ht="51.75" customHeight="1">
      <c r="A54" s="2" t="s">
        <v>210</v>
      </c>
      <c r="B54" s="218" t="s">
        <v>0</v>
      </c>
      <c r="C54" s="104">
        <v>418</v>
      </c>
      <c r="D54" s="104"/>
      <c r="E54" s="104"/>
      <c r="F54" s="34"/>
      <c r="G54" s="34"/>
      <c r="H54" s="12"/>
      <c r="I54" s="12"/>
      <c r="J54" s="34"/>
      <c r="K54" s="34"/>
      <c r="L54" s="34"/>
      <c r="M54" s="34"/>
      <c r="N54" s="34"/>
      <c r="O54" s="34"/>
      <c r="P54" s="34"/>
      <c r="Q54" s="13">
        <f t="shared" si="0"/>
        <v>418</v>
      </c>
    </row>
    <row r="55" spans="1:17" ht="15.75">
      <c r="A55" s="2"/>
      <c r="B55" s="181" t="s">
        <v>361</v>
      </c>
      <c r="C55" s="104">
        <v>418</v>
      </c>
      <c r="D55" s="104"/>
      <c r="E55" s="104"/>
      <c r="F55" s="34"/>
      <c r="G55" s="34"/>
      <c r="H55" s="58"/>
      <c r="I55" s="34"/>
      <c r="J55" s="34"/>
      <c r="K55" s="34"/>
      <c r="L55" s="34"/>
      <c r="M55" s="34"/>
      <c r="N55" s="34"/>
      <c r="O55" s="34"/>
      <c r="P55" s="34"/>
      <c r="Q55" s="13">
        <f t="shared" si="0"/>
        <v>418</v>
      </c>
    </row>
    <row r="56" spans="1:17" ht="58.5" customHeight="1">
      <c r="A56" s="2" t="s">
        <v>211</v>
      </c>
      <c r="B56" s="218" t="s">
        <v>511</v>
      </c>
      <c r="C56" s="104">
        <v>32.4</v>
      </c>
      <c r="D56" s="104"/>
      <c r="E56" s="104"/>
      <c r="F56" s="34"/>
      <c r="G56" s="34"/>
      <c r="H56" s="58"/>
      <c r="I56" s="34"/>
      <c r="J56" s="34"/>
      <c r="K56" s="34"/>
      <c r="L56" s="34"/>
      <c r="M56" s="34"/>
      <c r="N56" s="34"/>
      <c r="O56" s="34"/>
      <c r="P56" s="34"/>
      <c r="Q56" s="13">
        <f t="shared" si="0"/>
        <v>32.4</v>
      </c>
    </row>
    <row r="57" spans="1:17" ht="15.75">
      <c r="A57" s="2"/>
      <c r="B57" s="181" t="s">
        <v>361</v>
      </c>
      <c r="C57" s="104">
        <v>32.4</v>
      </c>
      <c r="D57" s="105"/>
      <c r="E57" s="104"/>
      <c r="F57" s="34"/>
      <c r="G57" s="34"/>
      <c r="H57" s="34"/>
      <c r="I57" s="34"/>
      <c r="J57" s="34"/>
      <c r="K57" s="34"/>
      <c r="L57" s="34"/>
      <c r="M57" s="34"/>
      <c r="N57" s="34"/>
      <c r="O57" s="34"/>
      <c r="P57" s="34"/>
      <c r="Q57" s="13">
        <f t="shared" si="0"/>
        <v>32.4</v>
      </c>
    </row>
    <row r="58" spans="1:17" ht="52.5" customHeight="1">
      <c r="A58" s="2" t="s">
        <v>213</v>
      </c>
      <c r="B58" s="115" t="s">
        <v>1</v>
      </c>
      <c r="C58" s="105">
        <v>7</v>
      </c>
      <c r="D58" s="105"/>
      <c r="E58" s="104"/>
      <c r="F58" s="34"/>
      <c r="G58" s="34"/>
      <c r="H58" s="34"/>
      <c r="I58" s="34"/>
      <c r="J58" s="34"/>
      <c r="K58" s="34"/>
      <c r="L58" s="34"/>
      <c r="M58" s="34"/>
      <c r="N58" s="34"/>
      <c r="O58" s="34"/>
      <c r="P58" s="34"/>
      <c r="Q58" s="13">
        <f t="shared" si="0"/>
        <v>7</v>
      </c>
    </row>
    <row r="59" spans="1:17" ht="15.75">
      <c r="A59" s="2"/>
      <c r="B59" s="181" t="s">
        <v>361</v>
      </c>
      <c r="C59" s="105">
        <v>7</v>
      </c>
      <c r="D59" s="104"/>
      <c r="E59" s="104"/>
      <c r="F59" s="34"/>
      <c r="G59" s="34"/>
      <c r="H59" s="12"/>
      <c r="I59" s="12"/>
      <c r="J59" s="34"/>
      <c r="K59" s="34"/>
      <c r="L59" s="34"/>
      <c r="M59" s="34"/>
      <c r="N59" s="34"/>
      <c r="O59" s="34"/>
      <c r="P59" s="34"/>
      <c r="Q59" s="13">
        <f t="shared" si="0"/>
        <v>7</v>
      </c>
    </row>
    <row r="60" spans="1:17" ht="93.75" customHeight="1">
      <c r="A60" s="125" t="s">
        <v>268</v>
      </c>
      <c r="B60" s="115" t="s">
        <v>66</v>
      </c>
      <c r="C60" s="104">
        <v>1208.7</v>
      </c>
      <c r="D60" s="104"/>
      <c r="E60" s="104"/>
      <c r="F60" s="34"/>
      <c r="G60" s="34"/>
      <c r="H60" s="34"/>
      <c r="I60" s="34"/>
      <c r="J60" s="34"/>
      <c r="K60" s="34"/>
      <c r="L60" s="34"/>
      <c r="M60" s="34"/>
      <c r="N60" s="34"/>
      <c r="O60" s="34"/>
      <c r="P60" s="34"/>
      <c r="Q60" s="13">
        <f t="shared" si="0"/>
        <v>1208.7</v>
      </c>
    </row>
    <row r="61" spans="1:17" ht="15.75">
      <c r="A61" s="2"/>
      <c r="B61" s="181" t="s">
        <v>361</v>
      </c>
      <c r="C61" s="104">
        <v>1208.7</v>
      </c>
      <c r="D61" s="105"/>
      <c r="E61" s="104"/>
      <c r="F61" s="34"/>
      <c r="G61" s="34"/>
      <c r="H61" s="34"/>
      <c r="I61" s="34"/>
      <c r="J61" s="34"/>
      <c r="K61" s="34"/>
      <c r="L61" s="34"/>
      <c r="M61" s="34"/>
      <c r="N61" s="34"/>
      <c r="O61" s="34"/>
      <c r="P61" s="34"/>
      <c r="Q61" s="13">
        <f t="shared" si="0"/>
        <v>1208.7</v>
      </c>
    </row>
    <row r="62" spans="1:17" ht="105.75" customHeight="1">
      <c r="A62" s="125" t="s">
        <v>269</v>
      </c>
      <c r="B62" s="107" t="s">
        <v>67</v>
      </c>
      <c r="C62" s="104">
        <v>181.4</v>
      </c>
      <c r="D62" s="105"/>
      <c r="E62" s="104"/>
      <c r="F62" s="34"/>
      <c r="G62" s="34"/>
      <c r="H62" s="34"/>
      <c r="I62" s="34"/>
      <c r="J62" s="34"/>
      <c r="K62" s="34"/>
      <c r="L62" s="34"/>
      <c r="M62" s="34"/>
      <c r="N62" s="34"/>
      <c r="O62" s="34"/>
      <c r="P62" s="34"/>
      <c r="Q62" s="13">
        <f t="shared" si="0"/>
        <v>181.4</v>
      </c>
    </row>
    <row r="63" spans="1:17" ht="15.75">
      <c r="A63" s="2"/>
      <c r="B63" s="181" t="s">
        <v>361</v>
      </c>
      <c r="C63" s="104">
        <v>181.4</v>
      </c>
      <c r="D63" s="105"/>
      <c r="E63" s="104"/>
      <c r="F63" s="34"/>
      <c r="G63" s="34"/>
      <c r="H63" s="34"/>
      <c r="I63" s="34"/>
      <c r="J63" s="34"/>
      <c r="K63" s="34"/>
      <c r="L63" s="34"/>
      <c r="M63" s="34"/>
      <c r="N63" s="34"/>
      <c r="O63" s="34"/>
      <c r="P63" s="34"/>
      <c r="Q63" s="13">
        <f t="shared" si="0"/>
        <v>181.4</v>
      </c>
    </row>
    <row r="64" spans="1:17" ht="15.75">
      <c r="A64" s="2" t="s">
        <v>344</v>
      </c>
      <c r="B64" s="115" t="s">
        <v>345</v>
      </c>
      <c r="C64" s="105">
        <v>180.6</v>
      </c>
      <c r="D64" s="105"/>
      <c r="E64" s="104"/>
      <c r="F64" s="27"/>
      <c r="G64" s="27"/>
      <c r="H64" s="27"/>
      <c r="I64" s="27"/>
      <c r="J64" s="27"/>
      <c r="K64" s="27"/>
      <c r="L64" s="27"/>
      <c r="M64" s="27"/>
      <c r="N64" s="27"/>
      <c r="O64" s="27"/>
      <c r="P64" s="27"/>
      <c r="Q64" s="13">
        <f t="shared" si="0"/>
        <v>180.6</v>
      </c>
    </row>
    <row r="65" spans="1:17" ht="15.75">
      <c r="A65" s="2"/>
      <c r="B65" s="181" t="s">
        <v>361</v>
      </c>
      <c r="C65" s="105">
        <v>180.6</v>
      </c>
      <c r="D65" s="105"/>
      <c r="E65" s="104"/>
      <c r="F65" s="34"/>
      <c r="G65" s="34"/>
      <c r="H65" s="34"/>
      <c r="I65" s="34"/>
      <c r="J65" s="34"/>
      <c r="K65" s="34"/>
      <c r="L65" s="34"/>
      <c r="M65" s="34"/>
      <c r="N65" s="34"/>
      <c r="O65" s="34"/>
      <c r="P65" s="34"/>
      <c r="Q65" s="13">
        <f t="shared" si="0"/>
        <v>180.6</v>
      </c>
    </row>
    <row r="66" spans="1:17" ht="15.75">
      <c r="A66" s="2" t="s">
        <v>18</v>
      </c>
      <c r="B66" s="115" t="s">
        <v>2</v>
      </c>
      <c r="C66" s="105">
        <v>122.4</v>
      </c>
      <c r="D66" s="105"/>
      <c r="E66" s="104"/>
      <c r="F66" s="34"/>
      <c r="G66" s="34"/>
      <c r="H66" s="34"/>
      <c r="I66" s="34"/>
      <c r="J66" s="34"/>
      <c r="K66" s="34"/>
      <c r="L66" s="34"/>
      <c r="M66" s="34"/>
      <c r="N66" s="34"/>
      <c r="O66" s="34"/>
      <c r="P66" s="34"/>
      <c r="Q66" s="13">
        <f t="shared" si="0"/>
        <v>122.4</v>
      </c>
    </row>
    <row r="67" spans="1:17" ht="15.75">
      <c r="A67" s="2"/>
      <c r="B67" s="181" t="s">
        <v>361</v>
      </c>
      <c r="C67" s="105">
        <v>122.4</v>
      </c>
      <c r="D67" s="104"/>
      <c r="E67" s="104"/>
      <c r="F67" s="34"/>
      <c r="G67" s="34"/>
      <c r="H67" s="34"/>
      <c r="I67" s="34"/>
      <c r="J67" s="34"/>
      <c r="K67" s="34"/>
      <c r="L67" s="34"/>
      <c r="M67" s="34"/>
      <c r="N67" s="34"/>
      <c r="O67" s="34"/>
      <c r="P67" s="34"/>
      <c r="Q67" s="13">
        <f t="shared" si="0"/>
        <v>122.4</v>
      </c>
    </row>
    <row r="68" spans="1:17" ht="15.75">
      <c r="A68" s="2" t="s">
        <v>19</v>
      </c>
      <c r="B68" s="115" t="s">
        <v>3</v>
      </c>
      <c r="C68" s="105">
        <v>117.9</v>
      </c>
      <c r="D68" s="105"/>
      <c r="E68" s="104"/>
      <c r="F68" s="34"/>
      <c r="G68" s="34"/>
      <c r="H68" s="34"/>
      <c r="I68" s="34"/>
      <c r="J68" s="34"/>
      <c r="K68" s="34"/>
      <c r="L68" s="34"/>
      <c r="M68" s="34"/>
      <c r="N68" s="34"/>
      <c r="O68" s="34"/>
      <c r="P68" s="34"/>
      <c r="Q68" s="13">
        <f t="shared" si="0"/>
        <v>117.9</v>
      </c>
    </row>
    <row r="69" spans="1:17" ht="15.75">
      <c r="A69" s="2"/>
      <c r="B69" s="181" t="s">
        <v>361</v>
      </c>
      <c r="C69" s="105">
        <v>117.9</v>
      </c>
      <c r="D69" s="105"/>
      <c r="E69" s="104"/>
      <c r="F69" s="34"/>
      <c r="G69" s="34"/>
      <c r="H69" s="34"/>
      <c r="I69" s="34"/>
      <c r="J69" s="34"/>
      <c r="K69" s="34"/>
      <c r="L69" s="34"/>
      <c r="M69" s="34"/>
      <c r="N69" s="34"/>
      <c r="O69" s="34"/>
      <c r="P69" s="34"/>
      <c r="Q69" s="13">
        <f t="shared" si="0"/>
        <v>117.9</v>
      </c>
    </row>
    <row r="70" spans="1:17" ht="15.75">
      <c r="A70" s="125" t="s">
        <v>298</v>
      </c>
      <c r="B70" s="115" t="s">
        <v>68</v>
      </c>
      <c r="C70" s="104">
        <v>321.5</v>
      </c>
      <c r="D70" s="104"/>
      <c r="E70" s="104"/>
      <c r="F70" s="34"/>
      <c r="G70" s="34"/>
      <c r="H70" s="34"/>
      <c r="I70" s="34"/>
      <c r="J70" s="34"/>
      <c r="K70" s="34"/>
      <c r="L70" s="34"/>
      <c r="M70" s="34"/>
      <c r="N70" s="34"/>
      <c r="O70" s="34"/>
      <c r="P70" s="34"/>
      <c r="Q70" s="13">
        <f t="shared" si="0"/>
        <v>321.5</v>
      </c>
    </row>
    <row r="71" spans="1:17" ht="15.75">
      <c r="A71" s="2"/>
      <c r="B71" s="181" t="s">
        <v>361</v>
      </c>
      <c r="C71" s="104">
        <v>321.5</v>
      </c>
      <c r="D71" s="104"/>
      <c r="E71" s="104"/>
      <c r="F71" s="34"/>
      <c r="G71" s="34"/>
      <c r="H71" s="34"/>
      <c r="I71" s="34"/>
      <c r="J71" s="34"/>
      <c r="K71" s="34"/>
      <c r="L71" s="34"/>
      <c r="M71" s="34"/>
      <c r="N71" s="34"/>
      <c r="O71" s="34"/>
      <c r="P71" s="34"/>
      <c r="Q71" s="13">
        <f t="shared" si="0"/>
        <v>321.5</v>
      </c>
    </row>
    <row r="72" spans="1:17" ht="15.75">
      <c r="A72" s="125" t="s">
        <v>170</v>
      </c>
      <c r="B72" s="115" t="s">
        <v>69</v>
      </c>
      <c r="C72" s="104">
        <v>5488.8</v>
      </c>
      <c r="D72" s="104"/>
      <c r="E72" s="104"/>
      <c r="F72" s="34"/>
      <c r="G72" s="34"/>
      <c r="H72" s="34"/>
      <c r="I72" s="34"/>
      <c r="J72" s="34"/>
      <c r="K72" s="34"/>
      <c r="L72" s="34"/>
      <c r="M72" s="34"/>
      <c r="N72" s="34"/>
      <c r="O72" s="34"/>
      <c r="P72" s="34"/>
      <c r="Q72" s="13">
        <f t="shared" si="0"/>
        <v>5488.8</v>
      </c>
    </row>
    <row r="73" spans="1:17" ht="15.75">
      <c r="A73" s="2"/>
      <c r="B73" s="181" t="s">
        <v>361</v>
      </c>
      <c r="C73" s="104">
        <v>5488.8</v>
      </c>
      <c r="D73" s="104"/>
      <c r="E73" s="104"/>
      <c r="F73" s="34"/>
      <c r="G73" s="34"/>
      <c r="H73" s="34"/>
      <c r="I73" s="34"/>
      <c r="J73" s="34"/>
      <c r="K73" s="34"/>
      <c r="L73" s="34"/>
      <c r="M73" s="34"/>
      <c r="N73" s="34"/>
      <c r="O73" s="34"/>
      <c r="P73" s="34"/>
      <c r="Q73" s="13">
        <f t="shared" si="0"/>
        <v>5488.8</v>
      </c>
    </row>
    <row r="74" spans="1:17" ht="15.75">
      <c r="A74" s="125" t="s">
        <v>171</v>
      </c>
      <c r="B74" s="218" t="s">
        <v>4</v>
      </c>
      <c r="C74" s="104">
        <v>12879.3</v>
      </c>
      <c r="D74" s="104"/>
      <c r="E74" s="104"/>
      <c r="F74" s="34"/>
      <c r="G74" s="34"/>
      <c r="H74" s="34"/>
      <c r="I74" s="34"/>
      <c r="J74" s="34"/>
      <c r="K74" s="34"/>
      <c r="L74" s="34"/>
      <c r="M74" s="34"/>
      <c r="N74" s="34"/>
      <c r="O74" s="34"/>
      <c r="P74" s="34"/>
      <c r="Q74" s="13">
        <f t="shared" si="0"/>
        <v>12879.3</v>
      </c>
    </row>
    <row r="75" spans="1:17" ht="15.75">
      <c r="A75" s="2"/>
      <c r="B75" s="181" t="s">
        <v>361</v>
      </c>
      <c r="C75" s="104">
        <v>12879.3</v>
      </c>
      <c r="D75" s="104"/>
      <c r="E75" s="104"/>
      <c r="F75" s="34"/>
      <c r="G75" s="34"/>
      <c r="H75" s="34"/>
      <c r="I75" s="34"/>
      <c r="J75" s="34"/>
      <c r="K75" s="34"/>
      <c r="L75" s="34"/>
      <c r="M75" s="34"/>
      <c r="N75" s="34"/>
      <c r="O75" s="34"/>
      <c r="P75" s="34"/>
      <c r="Q75" s="13">
        <f t="shared" si="0"/>
        <v>12879.3</v>
      </c>
    </row>
    <row r="76" spans="1:17" ht="15.75">
      <c r="A76" s="125" t="s">
        <v>172</v>
      </c>
      <c r="B76" s="218" t="s">
        <v>70</v>
      </c>
      <c r="C76" s="104">
        <v>1380.3</v>
      </c>
      <c r="D76" s="104"/>
      <c r="E76" s="105"/>
      <c r="F76" s="34"/>
      <c r="G76" s="34"/>
      <c r="H76" s="34"/>
      <c r="I76" s="34"/>
      <c r="J76" s="34"/>
      <c r="K76" s="34"/>
      <c r="L76" s="34"/>
      <c r="M76" s="34"/>
      <c r="N76" s="34"/>
      <c r="O76" s="34"/>
      <c r="P76" s="34"/>
      <c r="Q76" s="13">
        <f t="shared" si="0"/>
        <v>1380.3</v>
      </c>
    </row>
    <row r="77" spans="1:17" ht="15.75">
      <c r="A77" s="2"/>
      <c r="B77" s="181" t="s">
        <v>361</v>
      </c>
      <c r="C77" s="104">
        <v>1380.3</v>
      </c>
      <c r="D77" s="104"/>
      <c r="E77" s="104"/>
      <c r="F77" s="34"/>
      <c r="G77" s="34"/>
      <c r="H77" s="34"/>
      <c r="I77" s="34"/>
      <c r="J77" s="34"/>
      <c r="K77" s="34"/>
      <c r="L77" s="34"/>
      <c r="M77" s="34"/>
      <c r="N77" s="34"/>
      <c r="O77" s="34"/>
      <c r="P77" s="34"/>
      <c r="Q77" s="13">
        <f t="shared" si="0"/>
        <v>1380.3</v>
      </c>
    </row>
    <row r="78" spans="1:17" ht="15.75">
      <c r="A78" s="125" t="s">
        <v>173</v>
      </c>
      <c r="B78" s="218" t="s">
        <v>226</v>
      </c>
      <c r="C78" s="104">
        <v>3164.8</v>
      </c>
      <c r="D78" s="104"/>
      <c r="E78" s="104"/>
      <c r="F78" s="34"/>
      <c r="G78" s="34"/>
      <c r="H78" s="34"/>
      <c r="I78" s="34"/>
      <c r="J78" s="34"/>
      <c r="K78" s="34"/>
      <c r="L78" s="34"/>
      <c r="M78" s="34"/>
      <c r="N78" s="34"/>
      <c r="O78" s="34"/>
      <c r="P78" s="34"/>
      <c r="Q78" s="13">
        <f t="shared" si="0"/>
        <v>3164.8</v>
      </c>
    </row>
    <row r="79" spans="1:17" ht="15.75">
      <c r="A79" s="2"/>
      <c r="B79" s="181" t="s">
        <v>361</v>
      </c>
      <c r="C79" s="104">
        <v>3164.8</v>
      </c>
      <c r="D79" s="104"/>
      <c r="E79" s="104"/>
      <c r="F79" s="34"/>
      <c r="G79" s="34"/>
      <c r="H79" s="34"/>
      <c r="I79" s="34"/>
      <c r="J79" s="34"/>
      <c r="K79" s="34"/>
      <c r="L79" s="34"/>
      <c r="M79" s="34"/>
      <c r="N79" s="34"/>
      <c r="O79" s="34"/>
      <c r="P79" s="34"/>
      <c r="Q79" s="13">
        <f t="shared" si="0"/>
        <v>3164.8</v>
      </c>
    </row>
    <row r="80" spans="1:17" ht="15.75">
      <c r="A80" s="125" t="s">
        <v>299</v>
      </c>
      <c r="B80" s="218" t="s">
        <v>300</v>
      </c>
      <c r="C80" s="104">
        <v>794.3</v>
      </c>
      <c r="D80" s="104"/>
      <c r="E80" s="104"/>
      <c r="F80" s="34"/>
      <c r="G80" s="34"/>
      <c r="H80" s="34"/>
      <c r="I80" s="34"/>
      <c r="J80" s="34"/>
      <c r="K80" s="34"/>
      <c r="L80" s="34"/>
      <c r="M80" s="34"/>
      <c r="N80" s="34"/>
      <c r="O80" s="34"/>
      <c r="P80" s="34"/>
      <c r="Q80" s="13">
        <f t="shared" si="0"/>
        <v>794.3</v>
      </c>
    </row>
    <row r="81" spans="1:17" ht="15.75">
      <c r="A81" s="2"/>
      <c r="B81" s="181" t="s">
        <v>361</v>
      </c>
      <c r="C81" s="104">
        <v>794.3</v>
      </c>
      <c r="D81" s="104"/>
      <c r="E81" s="104"/>
      <c r="F81" s="34"/>
      <c r="G81" s="34"/>
      <c r="H81" s="34"/>
      <c r="I81" s="34"/>
      <c r="J81" s="34"/>
      <c r="K81" s="34"/>
      <c r="L81" s="34"/>
      <c r="M81" s="34"/>
      <c r="N81" s="34"/>
      <c r="O81" s="34"/>
      <c r="P81" s="34"/>
      <c r="Q81" s="13">
        <f aca="true" t="shared" si="5" ref="Q81:Q149">H81+C81</f>
        <v>794.3</v>
      </c>
    </row>
    <row r="82" spans="1:17" ht="15.75">
      <c r="A82" s="125" t="s">
        <v>71</v>
      </c>
      <c r="B82" s="218" t="s">
        <v>72</v>
      </c>
      <c r="C82" s="104">
        <v>50.9</v>
      </c>
      <c r="D82" s="104"/>
      <c r="E82" s="104"/>
      <c r="F82" s="34"/>
      <c r="G82" s="34"/>
      <c r="H82" s="34"/>
      <c r="I82" s="34"/>
      <c r="J82" s="34"/>
      <c r="K82" s="34"/>
      <c r="L82" s="34"/>
      <c r="M82" s="34"/>
      <c r="N82" s="34"/>
      <c r="O82" s="34"/>
      <c r="P82" s="34"/>
      <c r="Q82" s="13">
        <f t="shared" si="5"/>
        <v>50.9</v>
      </c>
    </row>
    <row r="83" spans="1:17" ht="15.75">
      <c r="A83" s="2"/>
      <c r="B83" s="181" t="s">
        <v>361</v>
      </c>
      <c r="C83" s="104">
        <v>50.9</v>
      </c>
      <c r="D83" s="104"/>
      <c r="E83" s="104"/>
      <c r="F83" s="34"/>
      <c r="G83" s="34"/>
      <c r="H83" s="34"/>
      <c r="I83" s="34"/>
      <c r="J83" s="34"/>
      <c r="K83" s="34"/>
      <c r="L83" s="34"/>
      <c r="M83" s="34"/>
      <c r="N83" s="34"/>
      <c r="O83" s="34"/>
      <c r="P83" s="34"/>
      <c r="Q83" s="13">
        <f t="shared" si="5"/>
        <v>50.9</v>
      </c>
    </row>
    <row r="84" spans="1:17" ht="15.75">
      <c r="A84" s="125" t="s">
        <v>222</v>
      </c>
      <c r="B84" s="218" t="s">
        <v>227</v>
      </c>
      <c r="C84" s="104">
        <v>3084.6</v>
      </c>
      <c r="D84" s="104"/>
      <c r="E84" s="104"/>
      <c r="F84" s="34"/>
      <c r="G84" s="34"/>
      <c r="H84" s="34"/>
      <c r="I84" s="34"/>
      <c r="J84" s="34"/>
      <c r="K84" s="34"/>
      <c r="L84" s="34"/>
      <c r="M84" s="34"/>
      <c r="N84" s="34"/>
      <c r="O84" s="34"/>
      <c r="P84" s="34"/>
      <c r="Q84" s="13">
        <f t="shared" si="5"/>
        <v>3084.6</v>
      </c>
    </row>
    <row r="85" spans="1:17" ht="15.75">
      <c r="A85" s="2"/>
      <c r="B85" s="181" t="s">
        <v>361</v>
      </c>
      <c r="C85" s="104">
        <v>3084.6</v>
      </c>
      <c r="D85" s="104"/>
      <c r="E85" s="104"/>
      <c r="F85" s="34"/>
      <c r="G85" s="34"/>
      <c r="H85" s="34"/>
      <c r="I85" s="34"/>
      <c r="J85" s="34"/>
      <c r="K85" s="34"/>
      <c r="L85" s="34"/>
      <c r="M85" s="34"/>
      <c r="N85" s="34"/>
      <c r="O85" s="34"/>
      <c r="P85" s="34"/>
      <c r="Q85" s="13">
        <f t="shared" si="5"/>
        <v>3084.6</v>
      </c>
    </row>
    <row r="86" spans="1:17" ht="15.75">
      <c r="A86" s="125" t="s">
        <v>119</v>
      </c>
      <c r="B86" s="218" t="s">
        <v>73</v>
      </c>
      <c r="C86" s="104">
        <v>1730.5</v>
      </c>
      <c r="D86" s="104"/>
      <c r="E86" s="105"/>
      <c r="F86" s="12"/>
      <c r="G86" s="12"/>
      <c r="H86" s="12"/>
      <c r="I86" s="12"/>
      <c r="J86" s="34"/>
      <c r="K86" s="34"/>
      <c r="L86" s="34"/>
      <c r="M86" s="34"/>
      <c r="N86" s="34"/>
      <c r="O86" s="34"/>
      <c r="P86" s="34"/>
      <c r="Q86" s="13">
        <f t="shared" si="5"/>
        <v>1730.5</v>
      </c>
    </row>
    <row r="87" spans="1:17" ht="15.75">
      <c r="A87" s="2"/>
      <c r="B87" s="181" t="s">
        <v>361</v>
      </c>
      <c r="C87" s="104">
        <v>1730.5</v>
      </c>
      <c r="D87" s="104"/>
      <c r="E87" s="105"/>
      <c r="F87" s="12"/>
      <c r="G87" s="12"/>
      <c r="H87" s="12"/>
      <c r="I87" s="12"/>
      <c r="J87" s="34"/>
      <c r="K87" s="34"/>
      <c r="L87" s="34"/>
      <c r="M87" s="34"/>
      <c r="N87" s="34"/>
      <c r="O87" s="34"/>
      <c r="P87" s="34"/>
      <c r="Q87" s="13">
        <f t="shared" si="5"/>
        <v>1730.5</v>
      </c>
    </row>
    <row r="88" spans="1:17" ht="31.5">
      <c r="A88" s="125" t="s">
        <v>74</v>
      </c>
      <c r="B88" s="218" t="s">
        <v>75</v>
      </c>
      <c r="C88" s="104">
        <v>852.6</v>
      </c>
      <c r="D88" s="104"/>
      <c r="E88" s="105"/>
      <c r="F88" s="12"/>
      <c r="G88" s="12"/>
      <c r="H88" s="12"/>
      <c r="I88" s="12"/>
      <c r="J88" s="34"/>
      <c r="K88" s="34"/>
      <c r="L88" s="34"/>
      <c r="M88" s="34"/>
      <c r="N88" s="34"/>
      <c r="O88" s="34"/>
      <c r="P88" s="34"/>
      <c r="Q88" s="13">
        <f t="shared" si="5"/>
        <v>852.6</v>
      </c>
    </row>
    <row r="89" spans="1:17" ht="15.75">
      <c r="A89" s="2"/>
      <c r="B89" s="181" t="s">
        <v>361</v>
      </c>
      <c r="C89" s="104">
        <v>852.6</v>
      </c>
      <c r="D89" s="104"/>
      <c r="E89" s="105"/>
      <c r="F89" s="12"/>
      <c r="G89" s="12"/>
      <c r="H89" s="12"/>
      <c r="I89" s="12"/>
      <c r="J89" s="34"/>
      <c r="K89" s="34"/>
      <c r="L89" s="34"/>
      <c r="M89" s="34"/>
      <c r="N89" s="34"/>
      <c r="O89" s="34"/>
      <c r="P89" s="34"/>
      <c r="Q89" s="13">
        <f t="shared" si="5"/>
        <v>852.6</v>
      </c>
    </row>
    <row r="90" spans="1:17" ht="15.75">
      <c r="A90" s="2" t="s">
        <v>146</v>
      </c>
      <c r="B90" s="220" t="s">
        <v>76</v>
      </c>
      <c r="C90" s="104">
        <v>3954.8</v>
      </c>
      <c r="D90" s="105"/>
      <c r="E90" s="104"/>
      <c r="F90" s="34"/>
      <c r="G90" s="34"/>
      <c r="H90" s="34"/>
      <c r="I90" s="34"/>
      <c r="J90" s="34"/>
      <c r="K90" s="34"/>
      <c r="L90" s="34"/>
      <c r="M90" s="34"/>
      <c r="N90" s="34"/>
      <c r="O90" s="34"/>
      <c r="P90" s="34"/>
      <c r="Q90" s="13">
        <f t="shared" si="5"/>
        <v>3954.8</v>
      </c>
    </row>
    <row r="91" spans="1:17" ht="15.75">
      <c r="A91" s="2"/>
      <c r="B91" s="181" t="s">
        <v>361</v>
      </c>
      <c r="C91" s="104">
        <v>3954.8</v>
      </c>
      <c r="D91" s="105"/>
      <c r="E91" s="105"/>
      <c r="F91" s="12"/>
      <c r="G91" s="12"/>
      <c r="H91" s="34"/>
      <c r="I91" s="34"/>
      <c r="J91" s="34"/>
      <c r="K91" s="34"/>
      <c r="L91" s="34"/>
      <c r="M91" s="34"/>
      <c r="N91" s="34"/>
      <c r="O91" s="34"/>
      <c r="P91" s="34"/>
      <c r="Q91" s="13">
        <f t="shared" si="5"/>
        <v>3954.8</v>
      </c>
    </row>
    <row r="92" spans="1:17" ht="15.75">
      <c r="A92" s="2" t="s">
        <v>175</v>
      </c>
      <c r="B92" s="115" t="s">
        <v>263</v>
      </c>
      <c r="C92" s="104">
        <v>475.1</v>
      </c>
      <c r="D92" s="105"/>
      <c r="E92" s="104">
        <v>335</v>
      </c>
      <c r="F92" s="34">
        <v>8.6</v>
      </c>
      <c r="G92" s="34"/>
      <c r="H92" s="34"/>
      <c r="I92" s="34"/>
      <c r="J92" s="34"/>
      <c r="K92" s="34"/>
      <c r="L92" s="34"/>
      <c r="M92" s="34"/>
      <c r="N92" s="34"/>
      <c r="O92" s="34"/>
      <c r="P92" s="34"/>
      <c r="Q92" s="13">
        <f t="shared" si="5"/>
        <v>475.1</v>
      </c>
    </row>
    <row r="93" spans="1:17" ht="30">
      <c r="A93" s="2"/>
      <c r="B93" s="201" t="s">
        <v>423</v>
      </c>
      <c r="C93" s="150">
        <v>359.1</v>
      </c>
      <c r="D93" s="149"/>
      <c r="E93" s="150">
        <v>253</v>
      </c>
      <c r="F93" s="150">
        <v>7</v>
      </c>
      <c r="G93" s="150"/>
      <c r="H93" s="150"/>
      <c r="I93" s="150"/>
      <c r="J93" s="150"/>
      <c r="K93" s="150"/>
      <c r="L93" s="150"/>
      <c r="M93" s="150"/>
      <c r="N93" s="150"/>
      <c r="O93" s="34"/>
      <c r="P93" s="34"/>
      <c r="Q93" s="13">
        <f t="shared" si="5"/>
        <v>359.1</v>
      </c>
    </row>
    <row r="94" spans="1:17" ht="15.75">
      <c r="A94" s="2" t="s">
        <v>215</v>
      </c>
      <c r="B94" s="115" t="s">
        <v>495</v>
      </c>
      <c r="C94" s="105">
        <v>3</v>
      </c>
      <c r="D94" s="105"/>
      <c r="E94" s="104"/>
      <c r="F94" s="34"/>
      <c r="G94" s="34"/>
      <c r="H94" s="34"/>
      <c r="I94" s="34"/>
      <c r="J94" s="34"/>
      <c r="K94" s="34"/>
      <c r="L94" s="34"/>
      <c r="M94" s="34"/>
      <c r="N94" s="34"/>
      <c r="O94" s="34"/>
      <c r="P94" s="34"/>
      <c r="Q94" s="13">
        <f t="shared" si="5"/>
        <v>3</v>
      </c>
    </row>
    <row r="95" spans="1:17" ht="15.75">
      <c r="A95" s="2" t="s">
        <v>120</v>
      </c>
      <c r="B95" s="115" t="s">
        <v>370</v>
      </c>
      <c r="C95" s="105">
        <v>2699.7</v>
      </c>
      <c r="D95" s="104"/>
      <c r="E95" s="104">
        <v>1922.3</v>
      </c>
      <c r="F95" s="34">
        <v>31.3</v>
      </c>
      <c r="G95" s="34"/>
      <c r="H95" s="34">
        <v>184</v>
      </c>
      <c r="I95" s="34">
        <v>85</v>
      </c>
      <c r="J95" s="34"/>
      <c r="K95" s="34"/>
      <c r="L95" s="34"/>
      <c r="M95" s="34"/>
      <c r="N95" s="34">
        <v>99</v>
      </c>
      <c r="O95" s="34">
        <v>99</v>
      </c>
      <c r="P95" s="34">
        <v>99</v>
      </c>
      <c r="Q95" s="13">
        <f t="shared" si="5"/>
        <v>2883.7</v>
      </c>
    </row>
    <row r="96" spans="1:17" ht="15.75">
      <c r="A96" s="2" t="s">
        <v>223</v>
      </c>
      <c r="B96" s="115" t="s">
        <v>224</v>
      </c>
      <c r="C96" s="105">
        <v>17.5</v>
      </c>
      <c r="D96" s="104"/>
      <c r="E96" s="104"/>
      <c r="F96" s="34"/>
      <c r="G96" s="34"/>
      <c r="H96" s="34"/>
      <c r="I96" s="34"/>
      <c r="J96" s="34"/>
      <c r="K96" s="34"/>
      <c r="L96" s="34"/>
      <c r="M96" s="34"/>
      <c r="N96" s="34"/>
      <c r="O96" s="34"/>
      <c r="P96" s="34"/>
      <c r="Q96" s="13">
        <f t="shared" si="5"/>
        <v>17.5</v>
      </c>
    </row>
    <row r="97" spans="1:17" ht="31.5">
      <c r="A97" s="2" t="s">
        <v>304</v>
      </c>
      <c r="B97" s="115" t="s">
        <v>349</v>
      </c>
      <c r="C97" s="105">
        <v>50</v>
      </c>
      <c r="D97" s="104"/>
      <c r="E97" s="104"/>
      <c r="F97" s="34"/>
      <c r="G97" s="34"/>
      <c r="H97" s="34"/>
      <c r="I97" s="34"/>
      <c r="J97" s="34"/>
      <c r="K97" s="34"/>
      <c r="L97" s="34"/>
      <c r="M97" s="34"/>
      <c r="N97" s="34"/>
      <c r="O97" s="34"/>
      <c r="P97" s="34"/>
      <c r="Q97" s="13">
        <f t="shared" si="5"/>
        <v>50</v>
      </c>
    </row>
    <row r="98" spans="1:17" ht="15.75">
      <c r="A98" s="2" t="s">
        <v>174</v>
      </c>
      <c r="B98" s="115" t="s">
        <v>241</v>
      </c>
      <c r="C98" s="105">
        <v>137.4</v>
      </c>
      <c r="D98" s="104"/>
      <c r="E98" s="104"/>
      <c r="F98" s="34"/>
      <c r="G98" s="34"/>
      <c r="H98" s="34"/>
      <c r="I98" s="34"/>
      <c r="J98" s="34"/>
      <c r="K98" s="34"/>
      <c r="L98" s="34"/>
      <c r="M98" s="34"/>
      <c r="N98" s="34"/>
      <c r="O98" s="34"/>
      <c r="P98" s="34"/>
      <c r="Q98" s="13">
        <f t="shared" si="5"/>
        <v>137.4</v>
      </c>
    </row>
    <row r="99" spans="1:17" ht="15.75">
      <c r="A99" s="2" t="s">
        <v>77</v>
      </c>
      <c r="B99" s="115" t="s">
        <v>78</v>
      </c>
      <c r="C99" s="105">
        <v>13.4</v>
      </c>
      <c r="D99" s="105"/>
      <c r="E99" s="105"/>
      <c r="F99" s="12"/>
      <c r="G99" s="34"/>
      <c r="H99" s="34"/>
      <c r="I99" s="34"/>
      <c r="J99" s="34"/>
      <c r="K99" s="34"/>
      <c r="L99" s="34"/>
      <c r="M99" s="34"/>
      <c r="N99" s="34"/>
      <c r="O99" s="34"/>
      <c r="P99" s="34"/>
      <c r="Q99" s="13">
        <f t="shared" si="5"/>
        <v>13.4</v>
      </c>
    </row>
    <row r="100" spans="1:17" ht="47.25">
      <c r="A100" s="2" t="s">
        <v>500</v>
      </c>
      <c r="B100" s="115" t="s">
        <v>506</v>
      </c>
      <c r="C100" s="105">
        <v>70.1</v>
      </c>
      <c r="D100" s="105"/>
      <c r="E100" s="105"/>
      <c r="F100" s="12"/>
      <c r="G100" s="34"/>
      <c r="H100" s="34"/>
      <c r="I100" s="34"/>
      <c r="J100" s="34"/>
      <c r="K100" s="34"/>
      <c r="L100" s="34"/>
      <c r="M100" s="34"/>
      <c r="N100" s="34"/>
      <c r="O100" s="34"/>
      <c r="P100" s="34"/>
      <c r="Q100" s="13">
        <f t="shared" si="5"/>
        <v>70.1</v>
      </c>
    </row>
    <row r="101" spans="1:17" ht="15.75">
      <c r="A101" s="16" t="s">
        <v>121</v>
      </c>
      <c r="B101" s="17" t="s">
        <v>257</v>
      </c>
      <c r="C101" s="12">
        <v>40</v>
      </c>
      <c r="D101" s="12"/>
      <c r="E101" s="12"/>
      <c r="F101" s="12"/>
      <c r="G101" s="34"/>
      <c r="H101" s="34"/>
      <c r="I101" s="34"/>
      <c r="J101" s="34"/>
      <c r="K101" s="34"/>
      <c r="L101" s="34"/>
      <c r="M101" s="34"/>
      <c r="N101" s="34"/>
      <c r="O101" s="34"/>
      <c r="P101" s="34"/>
      <c r="Q101" s="13">
        <f t="shared" si="5"/>
        <v>40</v>
      </c>
    </row>
    <row r="102" spans="1:17" ht="15.75" hidden="1">
      <c r="A102" s="16"/>
      <c r="B102" s="17"/>
      <c r="C102" s="12"/>
      <c r="D102" s="12"/>
      <c r="E102" s="12"/>
      <c r="F102" s="12"/>
      <c r="G102" s="34"/>
      <c r="H102" s="34"/>
      <c r="I102" s="34"/>
      <c r="J102" s="34"/>
      <c r="K102" s="34"/>
      <c r="L102" s="34"/>
      <c r="M102" s="34"/>
      <c r="N102" s="34"/>
      <c r="O102" s="34"/>
      <c r="P102" s="34"/>
      <c r="Q102" s="13">
        <f t="shared" si="5"/>
        <v>0</v>
      </c>
    </row>
    <row r="103" spans="1:17" ht="15.75" hidden="1">
      <c r="A103" s="16"/>
      <c r="B103" s="17"/>
      <c r="C103" s="34"/>
      <c r="D103" s="34"/>
      <c r="E103" s="34"/>
      <c r="F103" s="34"/>
      <c r="G103" s="34"/>
      <c r="H103" s="34"/>
      <c r="I103" s="34"/>
      <c r="J103" s="34"/>
      <c r="K103" s="34"/>
      <c r="L103" s="34"/>
      <c r="M103" s="34"/>
      <c r="N103" s="34"/>
      <c r="O103" s="34"/>
      <c r="P103" s="34"/>
      <c r="Q103" s="13">
        <f t="shared" si="5"/>
        <v>0</v>
      </c>
    </row>
    <row r="104" spans="1:17" ht="15.75" hidden="1">
      <c r="A104" s="16"/>
      <c r="B104" s="17"/>
      <c r="C104" s="12"/>
      <c r="D104" s="12"/>
      <c r="E104" s="12"/>
      <c r="F104" s="12"/>
      <c r="G104" s="12"/>
      <c r="H104" s="12"/>
      <c r="I104" s="12"/>
      <c r="J104" s="12"/>
      <c r="K104" s="12"/>
      <c r="L104" s="12"/>
      <c r="M104" s="12"/>
      <c r="N104" s="12"/>
      <c r="O104" s="12"/>
      <c r="P104" s="34"/>
      <c r="Q104" s="13">
        <f t="shared" si="5"/>
        <v>0</v>
      </c>
    </row>
    <row r="105" spans="1:17" ht="15.75" hidden="1">
      <c r="A105" s="16"/>
      <c r="B105" s="17"/>
      <c r="C105" s="12"/>
      <c r="D105" s="12"/>
      <c r="E105" s="34"/>
      <c r="F105" s="34"/>
      <c r="G105" s="34"/>
      <c r="H105" s="34"/>
      <c r="I105" s="34"/>
      <c r="J105" s="34"/>
      <c r="K105" s="34"/>
      <c r="L105" s="34"/>
      <c r="M105" s="34"/>
      <c r="N105" s="34"/>
      <c r="O105" s="34"/>
      <c r="P105" s="34"/>
      <c r="Q105" s="13">
        <f t="shared" si="5"/>
        <v>0</v>
      </c>
    </row>
    <row r="106" spans="1:17" ht="15.75" hidden="1">
      <c r="A106" s="16"/>
      <c r="B106" s="56"/>
      <c r="C106" s="34"/>
      <c r="D106" s="34"/>
      <c r="E106" s="34"/>
      <c r="F106" s="34"/>
      <c r="G106" s="34"/>
      <c r="H106" s="34"/>
      <c r="I106" s="34"/>
      <c r="J106" s="34"/>
      <c r="K106" s="34"/>
      <c r="L106" s="34"/>
      <c r="M106" s="34"/>
      <c r="N106" s="34"/>
      <c r="O106" s="34"/>
      <c r="P106" s="34"/>
      <c r="Q106" s="13">
        <f t="shared" si="5"/>
        <v>0</v>
      </c>
    </row>
    <row r="107" spans="1:17" ht="15.75" hidden="1">
      <c r="A107" s="16"/>
      <c r="B107" s="30"/>
      <c r="C107" s="34"/>
      <c r="D107" s="34"/>
      <c r="E107" s="34"/>
      <c r="F107" s="34"/>
      <c r="G107" s="34"/>
      <c r="H107" s="34"/>
      <c r="I107" s="34"/>
      <c r="J107" s="34"/>
      <c r="K107" s="34"/>
      <c r="L107" s="34"/>
      <c r="M107" s="34"/>
      <c r="N107" s="34"/>
      <c r="O107" s="34"/>
      <c r="P107" s="34"/>
      <c r="Q107" s="13">
        <f t="shared" si="5"/>
        <v>0</v>
      </c>
    </row>
    <row r="108" spans="1:17" ht="15.75">
      <c r="A108" s="25">
        <v>110000</v>
      </c>
      <c r="B108" s="23" t="s">
        <v>140</v>
      </c>
      <c r="C108" s="13">
        <f aca="true" t="shared" si="6" ref="C108:P108">SUM(C110:C114)</f>
        <v>2800</v>
      </c>
      <c r="D108" s="13"/>
      <c r="E108" s="13">
        <f t="shared" si="6"/>
        <v>1884.6</v>
      </c>
      <c r="F108" s="13">
        <f t="shared" si="6"/>
        <v>206.1</v>
      </c>
      <c r="G108" s="13"/>
      <c r="H108" s="13">
        <f t="shared" si="6"/>
        <v>247.5</v>
      </c>
      <c r="I108" s="13">
        <f t="shared" si="6"/>
        <v>192.5</v>
      </c>
      <c r="J108" s="13">
        <f t="shared" si="6"/>
        <v>14.4</v>
      </c>
      <c r="K108" s="13">
        <f t="shared" si="6"/>
        <v>0</v>
      </c>
      <c r="L108" s="13">
        <f t="shared" si="6"/>
        <v>0</v>
      </c>
      <c r="M108" s="13">
        <f t="shared" si="6"/>
        <v>82</v>
      </c>
      <c r="N108" s="13">
        <f t="shared" si="6"/>
        <v>55</v>
      </c>
      <c r="O108" s="13">
        <f t="shared" si="6"/>
        <v>0</v>
      </c>
      <c r="P108" s="13">
        <f t="shared" si="6"/>
        <v>0</v>
      </c>
      <c r="Q108" s="13">
        <f t="shared" si="5"/>
        <v>3047.5</v>
      </c>
    </row>
    <row r="109" spans="1:17" ht="15.75" hidden="1">
      <c r="A109" s="57">
        <v>1</v>
      </c>
      <c r="B109" s="57">
        <v>2</v>
      </c>
      <c r="C109" s="58"/>
      <c r="D109" s="34"/>
      <c r="E109" s="34"/>
      <c r="F109" s="34"/>
      <c r="G109" s="34"/>
      <c r="H109" s="58"/>
      <c r="I109" s="34"/>
      <c r="J109" s="34"/>
      <c r="K109" s="34"/>
      <c r="L109" s="34"/>
      <c r="M109" s="34"/>
      <c r="N109" s="34"/>
      <c r="O109" s="34"/>
      <c r="P109" s="34"/>
      <c r="Q109" s="13">
        <f t="shared" si="5"/>
        <v>0</v>
      </c>
    </row>
    <row r="110" spans="1:17" ht="15.75">
      <c r="A110" s="16" t="s">
        <v>122</v>
      </c>
      <c r="B110" s="17" t="s">
        <v>123</v>
      </c>
      <c r="C110" s="58">
        <v>720.4</v>
      </c>
      <c r="D110" s="34"/>
      <c r="E110" s="34">
        <v>484.1</v>
      </c>
      <c r="F110" s="34">
        <v>50.5</v>
      </c>
      <c r="G110" s="34"/>
      <c r="H110" s="58">
        <v>12.6</v>
      </c>
      <c r="I110" s="34">
        <v>7.6</v>
      </c>
      <c r="J110" s="34"/>
      <c r="K110" s="34"/>
      <c r="L110" s="34"/>
      <c r="M110" s="34"/>
      <c r="N110" s="34">
        <v>5</v>
      </c>
      <c r="O110" s="34"/>
      <c r="P110" s="34"/>
      <c r="Q110" s="13">
        <f t="shared" si="5"/>
        <v>733</v>
      </c>
    </row>
    <row r="111" spans="1:17" ht="15.75">
      <c r="A111" s="16" t="s">
        <v>124</v>
      </c>
      <c r="B111" s="17" t="s">
        <v>334</v>
      </c>
      <c r="C111" s="58">
        <v>140.6</v>
      </c>
      <c r="D111" s="34"/>
      <c r="E111" s="34">
        <v>98.8</v>
      </c>
      <c r="F111" s="34">
        <v>1.1</v>
      </c>
      <c r="G111" s="34"/>
      <c r="H111" s="58">
        <v>1.9</v>
      </c>
      <c r="I111" s="34">
        <v>1.9</v>
      </c>
      <c r="J111" s="34"/>
      <c r="K111" s="34"/>
      <c r="L111" s="34"/>
      <c r="M111" s="34"/>
      <c r="N111" s="34"/>
      <c r="O111" s="34"/>
      <c r="P111" s="34"/>
      <c r="Q111" s="13">
        <f t="shared" si="5"/>
        <v>142.5</v>
      </c>
    </row>
    <row r="112" spans="1:17" ht="15.75">
      <c r="A112" s="16" t="s">
        <v>125</v>
      </c>
      <c r="B112" s="17" t="s">
        <v>335</v>
      </c>
      <c r="C112" s="58">
        <v>883</v>
      </c>
      <c r="D112" s="34"/>
      <c r="E112" s="34">
        <v>534.5</v>
      </c>
      <c r="F112" s="34">
        <v>154.5</v>
      </c>
      <c r="G112" s="34"/>
      <c r="H112" s="58">
        <v>138.4</v>
      </c>
      <c r="I112" s="34">
        <v>98.4</v>
      </c>
      <c r="J112" s="34"/>
      <c r="K112" s="34"/>
      <c r="L112" s="34"/>
      <c r="M112" s="34">
        <v>37</v>
      </c>
      <c r="N112" s="34">
        <v>40</v>
      </c>
      <c r="O112" s="34"/>
      <c r="P112" s="34"/>
      <c r="Q112" s="13">
        <f t="shared" si="5"/>
        <v>1021.4</v>
      </c>
    </row>
    <row r="113" spans="1:17" ht="15.75">
      <c r="A113" s="16" t="s">
        <v>126</v>
      </c>
      <c r="B113" s="17" t="s">
        <v>245</v>
      </c>
      <c r="C113" s="58">
        <v>867.7</v>
      </c>
      <c r="D113" s="34"/>
      <c r="E113" s="34">
        <v>636.6</v>
      </c>
      <c r="F113" s="34"/>
      <c r="G113" s="34"/>
      <c r="H113" s="58">
        <v>94.6</v>
      </c>
      <c r="I113" s="34">
        <v>84.6</v>
      </c>
      <c r="J113" s="34">
        <v>14.4</v>
      </c>
      <c r="K113" s="34"/>
      <c r="L113" s="34"/>
      <c r="M113" s="34">
        <v>45</v>
      </c>
      <c r="N113" s="34">
        <v>10</v>
      </c>
      <c r="O113" s="34"/>
      <c r="P113" s="34"/>
      <c r="Q113" s="13">
        <f t="shared" si="5"/>
        <v>962.3000000000001</v>
      </c>
    </row>
    <row r="114" spans="1:17" ht="15.75">
      <c r="A114" s="16" t="s">
        <v>153</v>
      </c>
      <c r="B114" s="17" t="s">
        <v>336</v>
      </c>
      <c r="C114" s="58">
        <v>188.3</v>
      </c>
      <c r="D114" s="34"/>
      <c r="E114" s="34">
        <v>130.6</v>
      </c>
      <c r="F114" s="34"/>
      <c r="G114" s="34"/>
      <c r="H114" s="58"/>
      <c r="I114" s="34"/>
      <c r="J114" s="34"/>
      <c r="K114" s="34"/>
      <c r="L114" s="34"/>
      <c r="M114" s="34"/>
      <c r="N114" s="34"/>
      <c r="O114" s="34"/>
      <c r="P114" s="34"/>
      <c r="Q114" s="13">
        <f t="shared" si="5"/>
        <v>188.3</v>
      </c>
    </row>
    <row r="115" spans="1:17" ht="15.75" hidden="1">
      <c r="A115" s="57"/>
      <c r="B115" s="57"/>
      <c r="C115" s="58"/>
      <c r="D115" s="34"/>
      <c r="E115" s="34"/>
      <c r="F115" s="34"/>
      <c r="G115" s="34"/>
      <c r="H115" s="58"/>
      <c r="I115" s="34"/>
      <c r="J115" s="34"/>
      <c r="K115" s="34"/>
      <c r="L115" s="34"/>
      <c r="M115" s="34"/>
      <c r="N115" s="34"/>
      <c r="O115" s="34"/>
      <c r="P115" s="34"/>
      <c r="Q115" s="13">
        <f t="shared" si="5"/>
        <v>0</v>
      </c>
    </row>
    <row r="116" spans="1:17" ht="15.75">
      <c r="A116" s="26">
        <v>120000</v>
      </c>
      <c r="B116" s="23" t="s">
        <v>166</v>
      </c>
      <c r="C116" s="27">
        <f>C117</f>
        <v>39.6</v>
      </c>
      <c r="D116" s="27"/>
      <c r="E116" s="27"/>
      <c r="F116" s="27"/>
      <c r="G116" s="27"/>
      <c r="H116" s="27"/>
      <c r="I116" s="27"/>
      <c r="J116" s="27"/>
      <c r="K116" s="27"/>
      <c r="L116" s="27"/>
      <c r="M116" s="27"/>
      <c r="N116" s="27"/>
      <c r="O116" s="27"/>
      <c r="P116" s="27"/>
      <c r="Q116" s="13">
        <f t="shared" si="5"/>
        <v>39.6</v>
      </c>
    </row>
    <row r="117" spans="1:17" ht="15.75">
      <c r="A117" s="46" t="s">
        <v>149</v>
      </c>
      <c r="B117" s="75" t="s">
        <v>318</v>
      </c>
      <c r="C117" s="34">
        <v>39.6</v>
      </c>
      <c r="D117" s="34"/>
      <c r="E117" s="34"/>
      <c r="F117" s="34"/>
      <c r="G117" s="34"/>
      <c r="H117" s="34"/>
      <c r="I117" s="34"/>
      <c r="J117" s="34"/>
      <c r="K117" s="34"/>
      <c r="L117" s="34"/>
      <c r="M117" s="34"/>
      <c r="N117" s="34"/>
      <c r="O117" s="34"/>
      <c r="P117" s="34"/>
      <c r="Q117" s="13">
        <f t="shared" si="5"/>
        <v>39.6</v>
      </c>
    </row>
    <row r="118" spans="1:17" ht="15.75">
      <c r="A118" s="46" t="s">
        <v>141</v>
      </c>
      <c r="B118" s="23" t="s">
        <v>142</v>
      </c>
      <c r="C118" s="27">
        <f>C122+C124+C126+C127+C128+C129+C125+C123</f>
        <v>934.2</v>
      </c>
      <c r="D118" s="27"/>
      <c r="E118" s="27">
        <f aca="true" t="shared" si="7" ref="E118:M118">E122+E124+E126+E127+E128+E129+E125+E123</f>
        <v>507.3</v>
      </c>
      <c r="F118" s="27">
        <f t="shared" si="7"/>
        <v>40</v>
      </c>
      <c r="G118" s="27">
        <f t="shared" si="7"/>
        <v>0</v>
      </c>
      <c r="H118" s="27">
        <f t="shared" si="7"/>
        <v>0</v>
      </c>
      <c r="I118" s="27">
        <f t="shared" si="7"/>
        <v>0</v>
      </c>
      <c r="J118" s="27">
        <f t="shared" si="7"/>
        <v>0</v>
      </c>
      <c r="K118" s="27">
        <f t="shared" si="7"/>
        <v>0</v>
      </c>
      <c r="L118" s="27">
        <f t="shared" si="7"/>
        <v>0</v>
      </c>
      <c r="M118" s="27">
        <f t="shared" si="7"/>
        <v>0</v>
      </c>
      <c r="N118" s="27">
        <f>N122+N124+N126+N127+N128+N129+N125</f>
        <v>0</v>
      </c>
      <c r="O118" s="27">
        <f>O122+O124+O126+O127+O128+O129+O125</f>
        <v>0</v>
      </c>
      <c r="P118" s="27">
        <f>P122+P124+P126+P127+P128+P129+P125</f>
        <v>0</v>
      </c>
      <c r="Q118" s="13">
        <f t="shared" si="5"/>
        <v>934.2</v>
      </c>
    </row>
    <row r="119" spans="1:17" ht="15.75" hidden="1">
      <c r="A119" s="46" t="s">
        <v>203</v>
      </c>
      <c r="B119" s="23" t="s">
        <v>204</v>
      </c>
      <c r="C119" s="27"/>
      <c r="D119" s="27"/>
      <c r="E119" s="27"/>
      <c r="F119" s="27"/>
      <c r="G119" s="27"/>
      <c r="H119" s="34"/>
      <c r="I119" s="34"/>
      <c r="J119" s="34"/>
      <c r="K119" s="34"/>
      <c r="L119" s="34"/>
      <c r="M119" s="34"/>
      <c r="N119" s="34"/>
      <c r="O119" s="34"/>
      <c r="P119" s="34"/>
      <c r="Q119" s="13">
        <f t="shared" si="5"/>
        <v>0</v>
      </c>
    </row>
    <row r="120" spans="1:17" ht="15.75" hidden="1">
      <c r="A120" s="46" t="s">
        <v>129</v>
      </c>
      <c r="B120" s="17" t="s">
        <v>169</v>
      </c>
      <c r="C120" s="34"/>
      <c r="D120" s="34"/>
      <c r="E120" s="34"/>
      <c r="F120" s="34"/>
      <c r="G120" s="34"/>
      <c r="H120" s="34"/>
      <c r="I120" s="34"/>
      <c r="J120" s="34"/>
      <c r="K120" s="34"/>
      <c r="L120" s="34"/>
      <c r="M120" s="34"/>
      <c r="N120" s="34"/>
      <c r="O120" s="34"/>
      <c r="P120" s="34"/>
      <c r="Q120" s="13">
        <f t="shared" si="5"/>
        <v>0</v>
      </c>
    </row>
    <row r="121" spans="1:17" ht="15.75" hidden="1">
      <c r="A121" s="46" t="s">
        <v>176</v>
      </c>
      <c r="B121" s="17" t="s">
        <v>177</v>
      </c>
      <c r="C121" s="34"/>
      <c r="D121" s="34"/>
      <c r="E121" s="34"/>
      <c r="F121" s="34"/>
      <c r="G121" s="34"/>
      <c r="H121" s="34"/>
      <c r="I121" s="34"/>
      <c r="J121" s="34"/>
      <c r="K121" s="34"/>
      <c r="L121" s="34"/>
      <c r="M121" s="34"/>
      <c r="N121" s="34"/>
      <c r="O121" s="34"/>
      <c r="P121" s="34"/>
      <c r="Q121" s="13">
        <f t="shared" si="5"/>
        <v>0</v>
      </c>
    </row>
    <row r="122" spans="1:17" ht="15.75">
      <c r="A122" s="16" t="s">
        <v>127</v>
      </c>
      <c r="B122" s="17" t="s">
        <v>151</v>
      </c>
      <c r="C122" s="12">
        <v>20</v>
      </c>
      <c r="D122" s="12"/>
      <c r="E122" s="12"/>
      <c r="F122" s="12"/>
      <c r="G122" s="34"/>
      <c r="H122" s="34"/>
      <c r="I122" s="34"/>
      <c r="J122" s="34"/>
      <c r="K122" s="34"/>
      <c r="L122" s="34"/>
      <c r="M122" s="34"/>
      <c r="N122" s="34"/>
      <c r="O122" s="34"/>
      <c r="P122" s="34"/>
      <c r="Q122" s="13">
        <f t="shared" si="5"/>
        <v>20</v>
      </c>
    </row>
    <row r="123" spans="1:17" ht="15.75">
      <c r="A123" s="16" t="s">
        <v>378</v>
      </c>
      <c r="B123" s="200" t="s">
        <v>131</v>
      </c>
      <c r="C123" s="12">
        <v>15</v>
      </c>
      <c r="D123" s="12"/>
      <c r="E123" s="12"/>
      <c r="F123" s="12"/>
      <c r="G123" s="34"/>
      <c r="H123" s="34"/>
      <c r="I123" s="34"/>
      <c r="J123" s="34"/>
      <c r="K123" s="34"/>
      <c r="L123" s="34"/>
      <c r="M123" s="34"/>
      <c r="N123" s="34"/>
      <c r="O123" s="34"/>
      <c r="P123" s="34"/>
      <c r="Q123" s="13">
        <f t="shared" si="5"/>
        <v>15</v>
      </c>
    </row>
    <row r="124" spans="1:17" ht="15.75">
      <c r="A124" s="16" t="s">
        <v>493</v>
      </c>
      <c r="B124" s="17" t="s">
        <v>494</v>
      </c>
      <c r="C124" s="12">
        <v>32.8</v>
      </c>
      <c r="D124" s="12"/>
      <c r="E124" s="12">
        <v>23.8</v>
      </c>
      <c r="F124" s="12"/>
      <c r="G124" s="34"/>
      <c r="H124" s="34"/>
      <c r="I124" s="34"/>
      <c r="J124" s="34"/>
      <c r="K124" s="34"/>
      <c r="L124" s="34"/>
      <c r="M124" s="34"/>
      <c r="N124" s="34"/>
      <c r="O124" s="34"/>
      <c r="P124" s="34"/>
      <c r="Q124" s="13">
        <f t="shared" si="5"/>
        <v>32.8</v>
      </c>
    </row>
    <row r="125" spans="1:17" ht="15.75">
      <c r="A125" s="16" t="s">
        <v>216</v>
      </c>
      <c r="B125" s="17" t="s">
        <v>261</v>
      </c>
      <c r="C125" s="12">
        <v>699.2</v>
      </c>
      <c r="D125" s="12"/>
      <c r="E125" s="12">
        <v>483.5</v>
      </c>
      <c r="F125" s="12">
        <v>40</v>
      </c>
      <c r="G125" s="34"/>
      <c r="H125" s="34"/>
      <c r="I125" s="34"/>
      <c r="J125" s="34"/>
      <c r="K125" s="34"/>
      <c r="L125" s="34"/>
      <c r="M125" s="34"/>
      <c r="N125" s="34"/>
      <c r="O125" s="34"/>
      <c r="P125" s="34"/>
      <c r="Q125" s="13">
        <f t="shared" si="5"/>
        <v>699.2</v>
      </c>
    </row>
    <row r="126" spans="1:17" ht="31.5">
      <c r="A126" s="16" t="s">
        <v>248</v>
      </c>
      <c r="B126" s="17" t="s">
        <v>322</v>
      </c>
      <c r="C126" s="12">
        <v>41.8</v>
      </c>
      <c r="D126" s="12"/>
      <c r="E126" s="12"/>
      <c r="F126" s="12"/>
      <c r="G126" s="34"/>
      <c r="H126" s="34"/>
      <c r="I126" s="34"/>
      <c r="J126" s="34"/>
      <c r="K126" s="34"/>
      <c r="L126" s="34"/>
      <c r="M126" s="34"/>
      <c r="N126" s="34"/>
      <c r="O126" s="34"/>
      <c r="P126" s="34"/>
      <c r="Q126" s="13">
        <f t="shared" si="5"/>
        <v>41.8</v>
      </c>
    </row>
    <row r="127" spans="1:17" ht="31.5">
      <c r="A127" s="16" t="s">
        <v>128</v>
      </c>
      <c r="B127" s="17" t="s">
        <v>246</v>
      </c>
      <c r="C127" s="12">
        <v>38.9</v>
      </c>
      <c r="D127" s="12"/>
      <c r="E127" s="12"/>
      <c r="F127" s="12"/>
      <c r="G127" s="34"/>
      <c r="H127" s="34"/>
      <c r="I127" s="34"/>
      <c r="J127" s="34"/>
      <c r="K127" s="34"/>
      <c r="L127" s="34"/>
      <c r="M127" s="34"/>
      <c r="N127" s="34"/>
      <c r="O127" s="34"/>
      <c r="P127" s="34"/>
      <c r="Q127" s="13">
        <f t="shared" si="5"/>
        <v>38.9</v>
      </c>
    </row>
    <row r="128" spans="1:17" ht="31.5">
      <c r="A128" s="16" t="s">
        <v>225</v>
      </c>
      <c r="B128" s="17" t="s">
        <v>323</v>
      </c>
      <c r="C128" s="12">
        <v>86.5</v>
      </c>
      <c r="D128" s="12"/>
      <c r="E128" s="12"/>
      <c r="F128" s="12"/>
      <c r="G128" s="34"/>
      <c r="H128" s="34"/>
      <c r="I128" s="34"/>
      <c r="J128" s="34"/>
      <c r="K128" s="34"/>
      <c r="L128" s="34"/>
      <c r="M128" s="34"/>
      <c r="N128" s="34"/>
      <c r="O128" s="34"/>
      <c r="P128" s="34"/>
      <c r="Q128" s="13">
        <f t="shared" si="5"/>
        <v>86.5</v>
      </c>
    </row>
    <row r="129" spans="1:17" ht="15.75" hidden="1">
      <c r="A129" s="16"/>
      <c r="B129" s="17"/>
      <c r="C129" s="12"/>
      <c r="D129" s="12"/>
      <c r="E129" s="12"/>
      <c r="F129" s="12"/>
      <c r="G129" s="12"/>
      <c r="H129" s="34"/>
      <c r="I129" s="34"/>
      <c r="J129" s="34"/>
      <c r="K129" s="34"/>
      <c r="L129" s="34"/>
      <c r="M129" s="34"/>
      <c r="N129" s="34"/>
      <c r="O129" s="34"/>
      <c r="P129" s="34"/>
      <c r="Q129" s="13">
        <f t="shared" si="5"/>
        <v>0</v>
      </c>
    </row>
    <row r="130" spans="1:17" ht="15.75" hidden="1">
      <c r="A130" s="24" t="s">
        <v>353</v>
      </c>
      <c r="B130" s="23" t="s">
        <v>354</v>
      </c>
      <c r="C130" s="13"/>
      <c r="D130" s="13"/>
      <c r="E130" s="13"/>
      <c r="F130" s="13"/>
      <c r="G130" s="13"/>
      <c r="H130" s="27"/>
      <c r="I130" s="27"/>
      <c r="J130" s="27"/>
      <c r="K130" s="27"/>
      <c r="L130" s="27"/>
      <c r="M130" s="27"/>
      <c r="N130" s="27"/>
      <c r="O130" s="27"/>
      <c r="P130" s="27"/>
      <c r="Q130" s="13">
        <f t="shared" si="5"/>
        <v>0</v>
      </c>
    </row>
    <row r="131" spans="1:17" ht="15.75" hidden="1">
      <c r="A131" s="16" t="s">
        <v>81</v>
      </c>
      <c r="B131" s="17" t="s">
        <v>83</v>
      </c>
      <c r="C131" s="12"/>
      <c r="D131" s="12"/>
      <c r="E131" s="12"/>
      <c r="F131" s="12"/>
      <c r="G131" s="12"/>
      <c r="H131" s="34"/>
      <c r="I131" s="34"/>
      <c r="J131" s="34"/>
      <c r="K131" s="34"/>
      <c r="L131" s="34"/>
      <c r="M131" s="34"/>
      <c r="N131" s="34"/>
      <c r="O131" s="34"/>
      <c r="P131" s="34"/>
      <c r="Q131" s="13">
        <f t="shared" si="5"/>
        <v>0</v>
      </c>
    </row>
    <row r="132" spans="1:17" ht="15.75">
      <c r="A132" s="152" t="s">
        <v>203</v>
      </c>
      <c r="B132" s="23" t="s">
        <v>284</v>
      </c>
      <c r="C132" s="153">
        <v>4</v>
      </c>
      <c r="D132" s="153"/>
      <c r="E132" s="153"/>
      <c r="F132" s="153"/>
      <c r="G132" s="12"/>
      <c r="H132" s="34"/>
      <c r="I132" s="34"/>
      <c r="J132" s="34"/>
      <c r="K132" s="34"/>
      <c r="L132" s="34"/>
      <c r="M132" s="34"/>
      <c r="N132" s="34"/>
      <c r="O132" s="34"/>
      <c r="P132" s="34"/>
      <c r="Q132" s="13">
        <f t="shared" si="5"/>
        <v>4</v>
      </c>
    </row>
    <row r="133" spans="1:17" ht="23.25" customHeight="1">
      <c r="A133" s="2" t="s">
        <v>176</v>
      </c>
      <c r="B133" s="17" t="s">
        <v>285</v>
      </c>
      <c r="C133" s="105">
        <v>4</v>
      </c>
      <c r="D133" s="153"/>
      <c r="E133" s="153"/>
      <c r="F133" s="153"/>
      <c r="G133" s="12"/>
      <c r="H133" s="34"/>
      <c r="I133" s="34"/>
      <c r="J133" s="34"/>
      <c r="K133" s="34"/>
      <c r="L133" s="34"/>
      <c r="M133" s="34"/>
      <c r="N133" s="34"/>
      <c r="O133" s="34"/>
      <c r="P133" s="34"/>
      <c r="Q133" s="13">
        <f t="shared" si="5"/>
        <v>4</v>
      </c>
    </row>
    <row r="134" spans="1:17" ht="23.25" customHeight="1">
      <c r="A134" s="2"/>
      <c r="B134" s="59" t="s">
        <v>286</v>
      </c>
      <c r="C134" s="149">
        <v>4</v>
      </c>
      <c r="D134" s="153"/>
      <c r="E134" s="153"/>
      <c r="F134" s="153"/>
      <c r="G134" s="12"/>
      <c r="H134" s="34"/>
      <c r="I134" s="34"/>
      <c r="J134" s="34"/>
      <c r="K134" s="34"/>
      <c r="L134" s="34"/>
      <c r="M134" s="34"/>
      <c r="N134" s="34"/>
      <c r="O134" s="34"/>
      <c r="P134" s="34"/>
      <c r="Q134" s="13">
        <f t="shared" si="5"/>
        <v>4</v>
      </c>
    </row>
    <row r="135" spans="1:17" ht="15.75">
      <c r="A135" s="217" t="s">
        <v>202</v>
      </c>
      <c r="B135" s="151" t="s">
        <v>51</v>
      </c>
      <c r="C135" s="116">
        <f>SUM(C136+C138)</f>
        <v>846</v>
      </c>
      <c r="D135" s="116"/>
      <c r="E135" s="116">
        <f aca="true" t="shared" si="8" ref="E135:P135">E136+E138</f>
        <v>0</v>
      </c>
      <c r="F135" s="116">
        <f t="shared" si="8"/>
        <v>0</v>
      </c>
      <c r="G135" s="27"/>
      <c r="H135" s="27">
        <f t="shared" si="8"/>
        <v>0</v>
      </c>
      <c r="I135" s="27">
        <f t="shared" si="8"/>
        <v>0</v>
      </c>
      <c r="J135" s="27">
        <f t="shared" si="8"/>
        <v>0</v>
      </c>
      <c r="K135" s="27">
        <f t="shared" si="8"/>
        <v>0</v>
      </c>
      <c r="L135" s="27">
        <f t="shared" si="8"/>
        <v>0</v>
      </c>
      <c r="M135" s="27">
        <f t="shared" si="8"/>
        <v>0</v>
      </c>
      <c r="N135" s="27">
        <f t="shared" si="8"/>
        <v>0</v>
      </c>
      <c r="O135" s="27">
        <f t="shared" si="8"/>
        <v>0</v>
      </c>
      <c r="P135" s="27">
        <f t="shared" si="8"/>
        <v>0</v>
      </c>
      <c r="Q135" s="13">
        <f t="shared" si="5"/>
        <v>846</v>
      </c>
    </row>
    <row r="136" spans="1:17" ht="31.5">
      <c r="A136" s="125" t="s">
        <v>145</v>
      </c>
      <c r="B136" s="115" t="s">
        <v>305</v>
      </c>
      <c r="C136" s="221">
        <v>588.2</v>
      </c>
      <c r="D136" s="105"/>
      <c r="E136" s="104"/>
      <c r="F136" s="104"/>
      <c r="G136" s="34"/>
      <c r="H136" s="34"/>
      <c r="I136" s="34"/>
      <c r="J136" s="34"/>
      <c r="K136" s="34"/>
      <c r="L136" s="34"/>
      <c r="M136" s="34"/>
      <c r="N136" s="34"/>
      <c r="O136" s="34"/>
      <c r="P136" s="34"/>
      <c r="Q136" s="13">
        <f t="shared" si="5"/>
        <v>588.2</v>
      </c>
    </row>
    <row r="137" spans="1:17" ht="15.75">
      <c r="A137" s="125"/>
      <c r="B137" s="181" t="s">
        <v>361</v>
      </c>
      <c r="C137" s="222">
        <v>588.2</v>
      </c>
      <c r="D137" s="105"/>
      <c r="E137" s="104"/>
      <c r="F137" s="104"/>
      <c r="G137" s="34"/>
      <c r="H137" s="34"/>
      <c r="I137" s="34"/>
      <c r="J137" s="34"/>
      <c r="K137" s="34"/>
      <c r="L137" s="34"/>
      <c r="M137" s="34"/>
      <c r="N137" s="34"/>
      <c r="O137" s="34"/>
      <c r="P137" s="34"/>
      <c r="Q137" s="13">
        <f t="shared" si="5"/>
        <v>588.2</v>
      </c>
    </row>
    <row r="138" spans="1:17" ht="15.75">
      <c r="A138" s="125" t="s">
        <v>212</v>
      </c>
      <c r="B138" s="115" t="s">
        <v>347</v>
      </c>
      <c r="C138" s="105">
        <v>257.8</v>
      </c>
      <c r="D138" s="105"/>
      <c r="E138" s="104"/>
      <c r="F138" s="104"/>
      <c r="G138" s="34"/>
      <c r="H138" s="34"/>
      <c r="I138" s="34"/>
      <c r="J138" s="34"/>
      <c r="K138" s="34"/>
      <c r="L138" s="34"/>
      <c r="M138" s="34"/>
      <c r="N138" s="34"/>
      <c r="O138" s="34"/>
      <c r="P138" s="34"/>
      <c r="Q138" s="13">
        <f t="shared" si="5"/>
        <v>257.8</v>
      </c>
    </row>
    <row r="139" spans="1:17" ht="15.75">
      <c r="A139" s="125"/>
      <c r="B139" s="181" t="s">
        <v>361</v>
      </c>
      <c r="C139" s="222">
        <v>257.8</v>
      </c>
      <c r="D139" s="105"/>
      <c r="E139" s="104"/>
      <c r="F139" s="104"/>
      <c r="G139" s="34"/>
      <c r="H139" s="34"/>
      <c r="I139" s="34"/>
      <c r="J139" s="34"/>
      <c r="K139" s="34"/>
      <c r="L139" s="34"/>
      <c r="M139" s="34"/>
      <c r="N139" s="34"/>
      <c r="O139" s="34"/>
      <c r="P139" s="34"/>
      <c r="Q139" s="13">
        <f t="shared" si="5"/>
        <v>257.8</v>
      </c>
    </row>
    <row r="140" spans="1:17" ht="15.75" hidden="1">
      <c r="A140" s="217" t="s">
        <v>277</v>
      </c>
      <c r="B140" s="151" t="s">
        <v>52</v>
      </c>
      <c r="C140" s="116"/>
      <c r="D140" s="116"/>
      <c r="E140" s="104"/>
      <c r="F140" s="104"/>
      <c r="G140" s="34"/>
      <c r="H140" s="27"/>
      <c r="I140" s="27"/>
      <c r="J140" s="27"/>
      <c r="K140" s="27"/>
      <c r="L140" s="27"/>
      <c r="M140" s="27"/>
      <c r="N140" s="27"/>
      <c r="O140" s="27"/>
      <c r="P140" s="27"/>
      <c r="Q140" s="13">
        <f t="shared" si="5"/>
        <v>0</v>
      </c>
    </row>
    <row r="141" spans="1:17" ht="15.75" hidden="1">
      <c r="A141" s="2" t="s">
        <v>275</v>
      </c>
      <c r="B141" s="115" t="s">
        <v>276</v>
      </c>
      <c r="C141" s="105"/>
      <c r="D141" s="105"/>
      <c r="E141" s="104"/>
      <c r="F141" s="104"/>
      <c r="G141" s="34"/>
      <c r="H141" s="34"/>
      <c r="I141" s="34"/>
      <c r="J141" s="34"/>
      <c r="K141" s="34"/>
      <c r="L141" s="34"/>
      <c r="M141" s="34"/>
      <c r="N141" s="34"/>
      <c r="O141" s="34"/>
      <c r="P141" s="34"/>
      <c r="Q141" s="13">
        <f t="shared" si="5"/>
        <v>0</v>
      </c>
    </row>
    <row r="142" spans="1:17" ht="15.75" hidden="1">
      <c r="A142" s="2"/>
      <c r="B142" s="181"/>
      <c r="C142" s="105"/>
      <c r="D142" s="105"/>
      <c r="E142" s="104"/>
      <c r="F142" s="104"/>
      <c r="G142" s="34"/>
      <c r="H142" s="34"/>
      <c r="I142" s="34"/>
      <c r="J142" s="34"/>
      <c r="K142" s="34"/>
      <c r="L142" s="34"/>
      <c r="M142" s="34"/>
      <c r="N142" s="34"/>
      <c r="O142" s="34"/>
      <c r="P142" s="34"/>
      <c r="Q142" s="13">
        <f t="shared" si="5"/>
        <v>0</v>
      </c>
    </row>
    <row r="143" spans="1:17" ht="15.75" hidden="1">
      <c r="A143" s="217" t="s">
        <v>205</v>
      </c>
      <c r="B143" s="151" t="s">
        <v>53</v>
      </c>
      <c r="C143" s="116">
        <f aca="true" t="shared" si="9" ref="C143:P143">C144</f>
        <v>0</v>
      </c>
      <c r="D143" s="116"/>
      <c r="E143" s="116">
        <f t="shared" si="9"/>
        <v>0</v>
      </c>
      <c r="F143" s="116">
        <f t="shared" si="9"/>
        <v>0</v>
      </c>
      <c r="G143" s="27"/>
      <c r="H143" s="27">
        <f t="shared" si="9"/>
        <v>0</v>
      </c>
      <c r="I143" s="27">
        <f t="shared" si="9"/>
        <v>0</v>
      </c>
      <c r="J143" s="27">
        <f t="shared" si="9"/>
        <v>0</v>
      </c>
      <c r="K143" s="27">
        <f t="shared" si="9"/>
        <v>0</v>
      </c>
      <c r="L143" s="27">
        <f t="shared" si="9"/>
        <v>0</v>
      </c>
      <c r="M143" s="27">
        <f t="shared" si="9"/>
        <v>0</v>
      </c>
      <c r="N143" s="27">
        <f t="shared" si="9"/>
        <v>0</v>
      </c>
      <c r="O143" s="27">
        <f t="shared" si="9"/>
        <v>0</v>
      </c>
      <c r="P143" s="27">
        <f t="shared" si="9"/>
        <v>0</v>
      </c>
      <c r="Q143" s="13">
        <f t="shared" si="5"/>
        <v>0</v>
      </c>
    </row>
    <row r="144" spans="1:17" ht="15.75" hidden="1">
      <c r="A144" s="125" t="s">
        <v>178</v>
      </c>
      <c r="B144" s="115" t="s">
        <v>54</v>
      </c>
      <c r="C144" s="104"/>
      <c r="D144" s="104"/>
      <c r="E144" s="104"/>
      <c r="F144" s="104"/>
      <c r="G144" s="34"/>
      <c r="H144" s="34"/>
      <c r="I144" s="34"/>
      <c r="J144" s="34"/>
      <c r="K144" s="34"/>
      <c r="L144" s="34"/>
      <c r="M144" s="34"/>
      <c r="N144" s="34"/>
      <c r="O144" s="34"/>
      <c r="P144" s="34"/>
      <c r="Q144" s="13">
        <f t="shared" si="5"/>
        <v>0</v>
      </c>
    </row>
    <row r="145" spans="1:17" ht="15.75" hidden="1">
      <c r="A145" s="217" t="s">
        <v>352</v>
      </c>
      <c r="B145" s="151" t="s">
        <v>355</v>
      </c>
      <c r="C145" s="116"/>
      <c r="D145" s="116"/>
      <c r="E145" s="116"/>
      <c r="F145" s="116"/>
      <c r="G145" s="27"/>
      <c r="H145" s="27"/>
      <c r="I145" s="27"/>
      <c r="J145" s="27"/>
      <c r="K145" s="27"/>
      <c r="L145" s="27"/>
      <c r="M145" s="27"/>
      <c r="N145" s="27"/>
      <c r="O145" s="27"/>
      <c r="P145" s="27"/>
      <c r="Q145" s="13">
        <f t="shared" si="5"/>
        <v>0</v>
      </c>
    </row>
    <row r="146" spans="1:17" ht="15.75" hidden="1">
      <c r="A146" s="4">
        <v>240601</v>
      </c>
      <c r="B146" s="115" t="s">
        <v>324</v>
      </c>
      <c r="C146" s="216"/>
      <c r="D146" s="104"/>
      <c r="E146" s="104"/>
      <c r="F146" s="104"/>
      <c r="G146" s="34"/>
      <c r="H146" s="34"/>
      <c r="I146" s="34"/>
      <c r="J146" s="34"/>
      <c r="K146" s="34"/>
      <c r="L146" s="34"/>
      <c r="M146" s="34"/>
      <c r="N146" s="34"/>
      <c r="O146" s="34"/>
      <c r="P146" s="34"/>
      <c r="Q146" s="13">
        <f t="shared" si="5"/>
        <v>0</v>
      </c>
    </row>
    <row r="147" spans="1:17" ht="15.75">
      <c r="A147" s="191">
        <v>250000</v>
      </c>
      <c r="B147" s="151" t="s">
        <v>55</v>
      </c>
      <c r="C147" s="116">
        <f>C148+C153</f>
        <v>202</v>
      </c>
      <c r="D147" s="116"/>
      <c r="E147" s="116">
        <f>E148+E155+E156+E157+E158+E149</f>
        <v>0</v>
      </c>
      <c r="F147" s="116">
        <f>F148+F155+F156+F157+F158+F149</f>
        <v>0</v>
      </c>
      <c r="G147" s="27"/>
      <c r="H147" s="27">
        <f>H148+H155+H156+H157+H158+H149</f>
        <v>0</v>
      </c>
      <c r="I147" s="27">
        <f aca="true" t="shared" si="10" ref="I147:P147">I148+I155+I156+I157+I158</f>
        <v>0</v>
      </c>
      <c r="J147" s="27">
        <f t="shared" si="10"/>
        <v>0</v>
      </c>
      <c r="K147" s="27">
        <f t="shared" si="10"/>
        <v>0</v>
      </c>
      <c r="L147" s="27">
        <f t="shared" si="10"/>
        <v>0</v>
      </c>
      <c r="M147" s="27">
        <f t="shared" si="10"/>
        <v>0</v>
      </c>
      <c r="N147" s="27">
        <f t="shared" si="10"/>
        <v>0</v>
      </c>
      <c r="O147" s="27">
        <f t="shared" si="10"/>
        <v>0</v>
      </c>
      <c r="P147" s="27">
        <f t="shared" si="10"/>
        <v>0</v>
      </c>
      <c r="Q147" s="13">
        <f t="shared" si="5"/>
        <v>202</v>
      </c>
    </row>
    <row r="148" spans="1:17" ht="15.75">
      <c r="A148" s="4">
        <v>250102</v>
      </c>
      <c r="B148" s="115" t="s">
        <v>130</v>
      </c>
      <c r="C148" s="104">
        <v>30</v>
      </c>
      <c r="D148" s="104"/>
      <c r="E148" s="104"/>
      <c r="F148" s="104"/>
      <c r="G148" s="34"/>
      <c r="H148" s="34"/>
      <c r="I148" s="34"/>
      <c r="J148" s="34"/>
      <c r="K148" s="34"/>
      <c r="L148" s="34"/>
      <c r="M148" s="34"/>
      <c r="N148" s="34"/>
      <c r="O148" s="34"/>
      <c r="P148" s="34"/>
      <c r="Q148" s="13">
        <f t="shared" si="5"/>
        <v>30</v>
      </c>
    </row>
    <row r="149" spans="1:17" ht="15.75" hidden="1">
      <c r="A149" s="26">
        <v>250344</v>
      </c>
      <c r="B149" s="17" t="s">
        <v>513</v>
      </c>
      <c r="C149" s="34"/>
      <c r="D149" s="34"/>
      <c r="E149" s="34"/>
      <c r="F149" s="34"/>
      <c r="G149" s="34"/>
      <c r="H149" s="34"/>
      <c r="I149" s="34"/>
      <c r="J149" s="34"/>
      <c r="K149" s="34"/>
      <c r="L149" s="34"/>
      <c r="M149" s="34"/>
      <c r="N149" s="34"/>
      <c r="O149" s="34"/>
      <c r="P149" s="34"/>
      <c r="Q149" s="13">
        <f t="shared" si="5"/>
        <v>0</v>
      </c>
    </row>
    <row r="150" spans="1:17" ht="15.75" hidden="1">
      <c r="A150" s="26"/>
      <c r="B150" s="48" t="s">
        <v>273</v>
      </c>
      <c r="C150" s="12"/>
      <c r="D150" s="12"/>
      <c r="E150" s="34"/>
      <c r="F150" s="34"/>
      <c r="G150" s="34"/>
      <c r="H150" s="34"/>
      <c r="I150" s="34"/>
      <c r="J150" s="34"/>
      <c r="K150" s="34"/>
      <c r="L150" s="34"/>
      <c r="M150" s="34"/>
      <c r="N150" s="34"/>
      <c r="O150" s="34"/>
      <c r="P150" s="34"/>
      <c r="Q150" s="13">
        <f aca="true" t="shared" si="11" ref="Q150:Q173">H150+C150</f>
        <v>0</v>
      </c>
    </row>
    <row r="151" spans="1:17" ht="47.25" hidden="1">
      <c r="A151" s="26"/>
      <c r="B151" s="37" t="s">
        <v>274</v>
      </c>
      <c r="C151" s="38"/>
      <c r="D151" s="38"/>
      <c r="E151" s="34"/>
      <c r="F151" s="34"/>
      <c r="G151" s="34"/>
      <c r="H151" s="34"/>
      <c r="I151" s="34"/>
      <c r="J151" s="34"/>
      <c r="K151" s="34"/>
      <c r="L151" s="34"/>
      <c r="M151" s="34"/>
      <c r="N151" s="34"/>
      <c r="O151" s="34"/>
      <c r="P151" s="34"/>
      <c r="Q151" s="13">
        <f t="shared" si="11"/>
        <v>0</v>
      </c>
    </row>
    <row r="152" spans="1:17" ht="31.5" hidden="1">
      <c r="A152" s="26"/>
      <c r="B152" s="39" t="s">
        <v>340</v>
      </c>
      <c r="C152" s="38"/>
      <c r="D152" s="38"/>
      <c r="E152" s="34"/>
      <c r="F152" s="34"/>
      <c r="G152" s="34"/>
      <c r="H152" s="34"/>
      <c r="I152" s="34"/>
      <c r="J152" s="34"/>
      <c r="K152" s="34"/>
      <c r="L152" s="34"/>
      <c r="M152" s="34"/>
      <c r="N152" s="34"/>
      <c r="O152" s="34"/>
      <c r="P152" s="34"/>
      <c r="Q152" s="13">
        <f t="shared" si="11"/>
        <v>0</v>
      </c>
    </row>
    <row r="153" spans="1:17" ht="15.75">
      <c r="A153" s="26">
        <v>250404</v>
      </c>
      <c r="B153" s="78" t="s">
        <v>290</v>
      </c>
      <c r="C153" s="105">
        <v>172</v>
      </c>
      <c r="D153" s="38"/>
      <c r="E153" s="34"/>
      <c r="F153" s="34"/>
      <c r="G153" s="34"/>
      <c r="H153" s="34"/>
      <c r="I153" s="34"/>
      <c r="J153" s="34"/>
      <c r="K153" s="34"/>
      <c r="L153" s="34"/>
      <c r="M153" s="34"/>
      <c r="N153" s="34"/>
      <c r="O153" s="34"/>
      <c r="P153" s="34"/>
      <c r="Q153" s="13">
        <f t="shared" si="11"/>
        <v>172</v>
      </c>
    </row>
    <row r="154" spans="1:17" ht="15.75">
      <c r="A154" s="26"/>
      <c r="B154" s="78" t="s">
        <v>512</v>
      </c>
      <c r="C154" s="105"/>
      <c r="D154" s="38"/>
      <c r="E154" s="34"/>
      <c r="F154" s="34"/>
      <c r="G154" s="34"/>
      <c r="H154" s="34"/>
      <c r="I154" s="34"/>
      <c r="J154" s="34"/>
      <c r="K154" s="34"/>
      <c r="L154" s="34"/>
      <c r="M154" s="34"/>
      <c r="N154" s="34"/>
      <c r="O154" s="34"/>
      <c r="P154" s="34"/>
      <c r="Q154" s="13">
        <f t="shared" si="11"/>
        <v>0</v>
      </c>
    </row>
    <row r="155" spans="1:17" ht="15.75">
      <c r="A155" s="26"/>
      <c r="B155" s="17" t="s">
        <v>291</v>
      </c>
      <c r="C155" s="34">
        <v>150</v>
      </c>
      <c r="D155" s="34"/>
      <c r="E155" s="34"/>
      <c r="F155" s="34"/>
      <c r="G155" s="34"/>
      <c r="H155" s="34"/>
      <c r="I155" s="34"/>
      <c r="J155" s="34"/>
      <c r="K155" s="34"/>
      <c r="L155" s="34"/>
      <c r="M155" s="34"/>
      <c r="N155" s="34"/>
      <c r="O155" s="34"/>
      <c r="P155" s="34"/>
      <c r="Q155" s="13">
        <f t="shared" si="11"/>
        <v>150</v>
      </c>
    </row>
    <row r="156" spans="1:17" ht="20.25" customHeight="1">
      <c r="A156" s="26"/>
      <c r="B156" s="17" t="s">
        <v>292</v>
      </c>
      <c r="C156" s="34">
        <v>22</v>
      </c>
      <c r="D156" s="34"/>
      <c r="E156" s="34"/>
      <c r="F156" s="34"/>
      <c r="G156" s="34"/>
      <c r="H156" s="34"/>
      <c r="I156" s="34"/>
      <c r="J156" s="34"/>
      <c r="K156" s="34"/>
      <c r="L156" s="34"/>
      <c r="M156" s="34"/>
      <c r="N156" s="34"/>
      <c r="O156" s="34"/>
      <c r="P156" s="34"/>
      <c r="Q156" s="13">
        <f t="shared" si="11"/>
        <v>22</v>
      </c>
    </row>
    <row r="157" spans="1:17" ht="33.75" customHeight="1" hidden="1">
      <c r="A157" s="26">
        <v>250404</v>
      </c>
      <c r="B157" s="17" t="s">
        <v>297</v>
      </c>
      <c r="C157" s="34"/>
      <c r="D157" s="34"/>
      <c r="E157" s="34"/>
      <c r="F157" s="34"/>
      <c r="G157" s="34"/>
      <c r="H157" s="34"/>
      <c r="I157" s="34"/>
      <c r="J157" s="34"/>
      <c r="K157" s="34"/>
      <c r="L157" s="34"/>
      <c r="M157" s="34"/>
      <c r="N157" s="34"/>
      <c r="O157" s="34"/>
      <c r="P157" s="34"/>
      <c r="Q157" s="13">
        <f t="shared" si="11"/>
        <v>0</v>
      </c>
    </row>
    <row r="158" spans="1:17" ht="58.5" customHeight="1" hidden="1">
      <c r="A158" s="16" t="s">
        <v>271</v>
      </c>
      <c r="B158" s="48" t="s">
        <v>272</v>
      </c>
      <c r="C158" s="12"/>
      <c r="D158" s="12"/>
      <c r="E158" s="34"/>
      <c r="F158" s="34"/>
      <c r="G158" s="34"/>
      <c r="H158" s="34"/>
      <c r="I158" s="34"/>
      <c r="J158" s="34"/>
      <c r="K158" s="34"/>
      <c r="L158" s="34"/>
      <c r="M158" s="34"/>
      <c r="N158" s="34"/>
      <c r="O158" s="34"/>
      <c r="P158" s="34"/>
      <c r="Q158" s="13">
        <f t="shared" si="11"/>
        <v>0</v>
      </c>
    </row>
    <row r="159" spans="1:17" ht="14.25" customHeight="1" hidden="1">
      <c r="A159" s="16"/>
      <c r="B159" s="48" t="s">
        <v>273</v>
      </c>
      <c r="C159" s="12"/>
      <c r="D159" s="12"/>
      <c r="E159" s="34"/>
      <c r="F159" s="34"/>
      <c r="G159" s="34"/>
      <c r="H159" s="34"/>
      <c r="I159" s="34"/>
      <c r="J159" s="34"/>
      <c r="K159" s="34"/>
      <c r="L159" s="34"/>
      <c r="M159" s="34"/>
      <c r="N159" s="34"/>
      <c r="O159" s="34"/>
      <c r="P159" s="34"/>
      <c r="Q159" s="13">
        <f t="shared" si="11"/>
        <v>0</v>
      </c>
    </row>
    <row r="160" spans="1:17" ht="83.25" customHeight="1" hidden="1">
      <c r="A160" s="16"/>
      <c r="B160" s="48" t="s">
        <v>274</v>
      </c>
      <c r="C160" s="12"/>
      <c r="D160" s="12"/>
      <c r="E160" s="34"/>
      <c r="F160" s="34"/>
      <c r="G160" s="34"/>
      <c r="H160" s="34"/>
      <c r="I160" s="34"/>
      <c r="J160" s="34"/>
      <c r="K160" s="34"/>
      <c r="L160" s="34"/>
      <c r="M160" s="34"/>
      <c r="N160" s="34"/>
      <c r="O160" s="34"/>
      <c r="P160" s="34"/>
      <c r="Q160" s="13">
        <f t="shared" si="11"/>
        <v>0</v>
      </c>
    </row>
    <row r="161" spans="1:17" ht="23.25" customHeight="1" hidden="1">
      <c r="A161" s="49"/>
      <c r="B161" s="94" t="s">
        <v>340</v>
      </c>
      <c r="C161" s="12"/>
      <c r="D161" s="12"/>
      <c r="E161" s="34"/>
      <c r="F161" s="34"/>
      <c r="G161" s="34"/>
      <c r="H161" s="34"/>
      <c r="I161" s="34"/>
      <c r="J161" s="34"/>
      <c r="K161" s="34"/>
      <c r="L161" s="34"/>
      <c r="M161" s="34"/>
      <c r="N161" s="34"/>
      <c r="O161" s="34"/>
      <c r="P161" s="34"/>
      <c r="Q161" s="13">
        <f t="shared" si="11"/>
        <v>0</v>
      </c>
    </row>
    <row r="162" spans="1:17" ht="15.75">
      <c r="A162" s="25"/>
      <c r="B162" s="23" t="s">
        <v>90</v>
      </c>
      <c r="C162" s="27">
        <f>SUM(C147+C145+C143+C140+C135+C130+C118+C116+C108+C43+C37+C22+C19+C15)+C132</f>
        <v>99000.8</v>
      </c>
      <c r="D162" s="27"/>
      <c r="E162" s="27">
        <f aca="true" t="shared" si="12" ref="E162:J162">SUM(E147+E145+E143+E140+E135+E130+E118+E116+E108+E43+E37+E22+E19+E15)</f>
        <v>38260.600000000006</v>
      </c>
      <c r="F162" s="27">
        <f t="shared" si="12"/>
        <v>3293.1</v>
      </c>
      <c r="G162" s="27">
        <f t="shared" si="12"/>
        <v>0</v>
      </c>
      <c r="H162" s="27">
        <f t="shared" si="12"/>
        <v>1554.6</v>
      </c>
      <c r="I162" s="27">
        <f t="shared" si="12"/>
        <v>1318.6</v>
      </c>
      <c r="J162" s="27">
        <f t="shared" si="12"/>
        <v>14.4</v>
      </c>
      <c r="K162" s="27">
        <f aca="true" t="shared" si="13" ref="K162:P162">K15+K19+K22+K37+K43+K108+K116+K118+K135+K140+K143+K147+K145+K130</f>
        <v>0</v>
      </c>
      <c r="L162" s="27">
        <f t="shared" si="13"/>
        <v>0</v>
      </c>
      <c r="M162" s="27">
        <f t="shared" si="13"/>
        <v>195.3</v>
      </c>
      <c r="N162" s="27">
        <f t="shared" si="13"/>
        <v>236</v>
      </c>
      <c r="O162" s="27">
        <f t="shared" si="13"/>
        <v>127</v>
      </c>
      <c r="P162" s="27">
        <f t="shared" si="13"/>
        <v>124</v>
      </c>
      <c r="Q162" s="13">
        <f t="shared" si="11"/>
        <v>100555.40000000001</v>
      </c>
    </row>
    <row r="163" spans="1:17" ht="15.75" hidden="1">
      <c r="A163" s="26"/>
      <c r="B163" s="26"/>
      <c r="C163" s="34"/>
      <c r="D163" s="34"/>
      <c r="E163" s="34"/>
      <c r="F163" s="34"/>
      <c r="G163" s="34"/>
      <c r="H163" s="34"/>
      <c r="I163" s="34"/>
      <c r="J163" s="34"/>
      <c r="K163" s="34"/>
      <c r="L163" s="34"/>
      <c r="M163" s="34"/>
      <c r="N163" s="34"/>
      <c r="O163" s="34"/>
      <c r="P163" s="34"/>
      <c r="Q163" s="13">
        <f t="shared" si="11"/>
        <v>0</v>
      </c>
    </row>
    <row r="164" spans="1:17" ht="15.75">
      <c r="A164" s="26"/>
      <c r="B164" s="23" t="s">
        <v>91</v>
      </c>
      <c r="C164" s="27">
        <f>SUM(C165+C168+C172)</f>
        <v>2895</v>
      </c>
      <c r="D164" s="27"/>
      <c r="E164" s="27">
        <f aca="true" t="shared" si="14" ref="E164:P164">SUM(E165+E168+E172)</f>
        <v>0</v>
      </c>
      <c r="F164" s="27">
        <f t="shared" si="14"/>
        <v>0</v>
      </c>
      <c r="G164" s="27">
        <f t="shared" si="14"/>
        <v>0</v>
      </c>
      <c r="H164" s="27">
        <f t="shared" si="14"/>
        <v>557.9</v>
      </c>
      <c r="I164" s="27">
        <f t="shared" si="14"/>
        <v>178.5</v>
      </c>
      <c r="J164" s="27">
        <f t="shared" si="14"/>
        <v>0</v>
      </c>
      <c r="K164" s="27">
        <f t="shared" si="14"/>
        <v>0</v>
      </c>
      <c r="L164" s="27">
        <f t="shared" si="14"/>
        <v>0</v>
      </c>
      <c r="M164" s="27">
        <f t="shared" si="14"/>
        <v>0</v>
      </c>
      <c r="N164" s="27">
        <f t="shared" si="14"/>
        <v>379.4</v>
      </c>
      <c r="O164" s="27">
        <f t="shared" si="14"/>
        <v>0</v>
      </c>
      <c r="P164" s="27">
        <f t="shared" si="14"/>
        <v>0</v>
      </c>
      <c r="Q164" s="13">
        <f t="shared" si="11"/>
        <v>3452.9</v>
      </c>
    </row>
    <row r="165" spans="1:17" ht="42.75" customHeight="1">
      <c r="A165" s="26">
        <v>250311</v>
      </c>
      <c r="B165" s="65" t="s">
        <v>258</v>
      </c>
      <c r="C165" s="34">
        <v>2895</v>
      </c>
      <c r="D165" s="34"/>
      <c r="E165" s="34"/>
      <c r="F165" s="34"/>
      <c r="G165" s="34"/>
      <c r="H165" s="34"/>
      <c r="I165" s="34"/>
      <c r="J165" s="34"/>
      <c r="K165" s="34"/>
      <c r="L165" s="34"/>
      <c r="M165" s="34"/>
      <c r="N165" s="34"/>
      <c r="O165" s="34"/>
      <c r="P165" s="34"/>
      <c r="Q165" s="13">
        <f t="shared" si="11"/>
        <v>2895</v>
      </c>
    </row>
    <row r="166" spans="1:17" ht="15.75" hidden="1">
      <c r="A166" s="51"/>
      <c r="B166" s="82"/>
      <c r="C166" s="95"/>
      <c r="D166" s="95"/>
      <c r="E166" s="34"/>
      <c r="F166" s="34"/>
      <c r="G166" s="34"/>
      <c r="H166" s="34"/>
      <c r="I166" s="34"/>
      <c r="J166" s="34"/>
      <c r="K166" s="34"/>
      <c r="L166" s="34"/>
      <c r="M166" s="34"/>
      <c r="N166" s="34"/>
      <c r="O166" s="34"/>
      <c r="P166" s="34"/>
      <c r="Q166" s="13">
        <f t="shared" si="11"/>
        <v>0</v>
      </c>
    </row>
    <row r="167" spans="1:17" ht="63" hidden="1">
      <c r="A167" s="51">
        <v>250343</v>
      </c>
      <c r="B167" s="83" t="s">
        <v>308</v>
      </c>
      <c r="C167" s="95"/>
      <c r="D167" s="95"/>
      <c r="E167" s="34"/>
      <c r="F167" s="34"/>
      <c r="G167" s="34"/>
      <c r="H167" s="34"/>
      <c r="I167" s="34"/>
      <c r="J167" s="34"/>
      <c r="K167" s="34"/>
      <c r="L167" s="34"/>
      <c r="M167" s="34"/>
      <c r="N167" s="34"/>
      <c r="O167" s="34"/>
      <c r="P167" s="34"/>
      <c r="Q167" s="13">
        <f t="shared" si="11"/>
        <v>0</v>
      </c>
    </row>
    <row r="168" spans="1:17" ht="31.5">
      <c r="A168" s="26">
        <v>250354</v>
      </c>
      <c r="B168" s="101" t="s">
        <v>488</v>
      </c>
      <c r="C168" s="95"/>
      <c r="D168" s="95"/>
      <c r="E168" s="34"/>
      <c r="F168" s="34"/>
      <c r="G168" s="34"/>
      <c r="H168" s="34">
        <v>557.9</v>
      </c>
      <c r="I168" s="34">
        <v>178.5</v>
      </c>
      <c r="J168" s="34"/>
      <c r="K168" s="34"/>
      <c r="L168" s="34"/>
      <c r="M168" s="34"/>
      <c r="N168" s="34">
        <v>379.4</v>
      </c>
      <c r="O168" s="34"/>
      <c r="P168" s="34"/>
      <c r="Q168" s="13">
        <f t="shared" si="11"/>
        <v>557.9</v>
      </c>
    </row>
    <row r="169" spans="1:17" ht="15.75" hidden="1">
      <c r="A169" s="51"/>
      <c r="B169" s="33"/>
      <c r="C169" s="95"/>
      <c r="D169" s="95"/>
      <c r="E169" s="34"/>
      <c r="F169" s="34"/>
      <c r="G169" s="34"/>
      <c r="H169" s="34"/>
      <c r="I169" s="34"/>
      <c r="J169" s="34"/>
      <c r="K169" s="34"/>
      <c r="L169" s="34"/>
      <c r="M169" s="34"/>
      <c r="N169" s="34"/>
      <c r="O169" s="34"/>
      <c r="P169" s="34"/>
      <c r="Q169" s="13">
        <f t="shared" si="11"/>
        <v>0</v>
      </c>
    </row>
    <row r="170" spans="1:17" ht="47.25" hidden="1">
      <c r="A170" s="51">
        <v>250343</v>
      </c>
      <c r="B170" s="17" t="s">
        <v>331</v>
      </c>
      <c r="C170" s="95"/>
      <c r="D170" s="95"/>
      <c r="E170" s="34"/>
      <c r="F170" s="34"/>
      <c r="G170" s="34"/>
      <c r="H170" s="34"/>
      <c r="I170" s="34"/>
      <c r="J170" s="34"/>
      <c r="K170" s="34"/>
      <c r="L170" s="34"/>
      <c r="M170" s="34"/>
      <c r="N170" s="34"/>
      <c r="O170" s="34"/>
      <c r="P170" s="34"/>
      <c r="Q170" s="13">
        <f t="shared" si="11"/>
        <v>0</v>
      </c>
    </row>
    <row r="171" spans="1:17" ht="47.25" hidden="1">
      <c r="A171" s="51"/>
      <c r="B171" s="37" t="s">
        <v>44</v>
      </c>
      <c r="C171" s="95"/>
      <c r="D171" s="95"/>
      <c r="E171" s="34"/>
      <c r="F171" s="34"/>
      <c r="G171" s="34"/>
      <c r="H171" s="34"/>
      <c r="I171" s="34"/>
      <c r="J171" s="34"/>
      <c r="K171" s="34"/>
      <c r="L171" s="34"/>
      <c r="M171" s="34"/>
      <c r="N171" s="34"/>
      <c r="O171" s="34"/>
      <c r="P171" s="34"/>
      <c r="Q171" s="13">
        <f t="shared" si="11"/>
        <v>0</v>
      </c>
    </row>
    <row r="172" spans="1:17" ht="60" customHeight="1" hidden="1">
      <c r="A172" s="51"/>
      <c r="B172" s="17" t="s">
        <v>364</v>
      </c>
      <c r="C172" s="95"/>
      <c r="D172" s="95"/>
      <c r="E172" s="34"/>
      <c r="F172" s="34"/>
      <c r="G172" s="34"/>
      <c r="H172" s="34"/>
      <c r="I172" s="34"/>
      <c r="J172" s="34"/>
      <c r="K172" s="34"/>
      <c r="L172" s="34"/>
      <c r="M172" s="34"/>
      <c r="N172" s="34"/>
      <c r="O172" s="34"/>
      <c r="P172" s="34"/>
      <c r="Q172" s="13">
        <f t="shared" si="11"/>
        <v>0</v>
      </c>
    </row>
    <row r="173" spans="1:17" ht="15.75">
      <c r="A173" s="26"/>
      <c r="B173" s="52"/>
      <c r="C173" s="27">
        <f>C162+C164</f>
        <v>101895.8</v>
      </c>
      <c r="D173" s="27"/>
      <c r="E173" s="27">
        <f aca="true" t="shared" si="15" ref="E173:P173">E162+E164</f>
        <v>38260.600000000006</v>
      </c>
      <c r="F173" s="27">
        <f t="shared" si="15"/>
        <v>3293.1</v>
      </c>
      <c r="G173" s="27"/>
      <c r="H173" s="27">
        <f t="shared" si="15"/>
        <v>2112.5</v>
      </c>
      <c r="I173" s="27">
        <f t="shared" si="15"/>
        <v>1497.1</v>
      </c>
      <c r="J173" s="27">
        <f t="shared" si="15"/>
        <v>14.4</v>
      </c>
      <c r="K173" s="27">
        <f t="shared" si="15"/>
        <v>0</v>
      </c>
      <c r="L173" s="27">
        <f t="shared" si="15"/>
        <v>0</v>
      </c>
      <c r="M173" s="27">
        <f t="shared" si="15"/>
        <v>195.3</v>
      </c>
      <c r="N173" s="27">
        <f t="shared" si="15"/>
        <v>615.4</v>
      </c>
      <c r="O173" s="27">
        <f t="shared" si="15"/>
        <v>127</v>
      </c>
      <c r="P173" s="27">
        <f t="shared" si="15"/>
        <v>124</v>
      </c>
      <c r="Q173" s="13">
        <f t="shared" si="11"/>
        <v>104008.3</v>
      </c>
    </row>
    <row r="174" spans="1:17" ht="15.75">
      <c r="A174" s="89"/>
      <c r="B174" s="89"/>
      <c r="C174" s="96"/>
      <c r="D174" s="96"/>
      <c r="E174" s="96"/>
      <c r="F174" s="96"/>
      <c r="G174" s="96"/>
      <c r="H174" s="96"/>
      <c r="I174" s="96"/>
      <c r="J174" s="96"/>
      <c r="K174" s="96"/>
      <c r="L174" s="96"/>
      <c r="M174" s="96"/>
      <c r="N174" s="96"/>
      <c r="O174" s="96"/>
      <c r="P174" s="96"/>
      <c r="Q174" s="97"/>
    </row>
    <row r="175" spans="1:2" ht="15.75">
      <c r="A175" s="89"/>
      <c r="B175" s="89"/>
    </row>
    <row r="176" ht="15.75">
      <c r="A176" s="89"/>
    </row>
    <row r="177" spans="1:2" ht="15.75">
      <c r="A177" s="89"/>
      <c r="B177" s="89"/>
    </row>
    <row r="178" spans="1:2" ht="15.75">
      <c r="A178" s="89"/>
      <c r="B178" s="89"/>
    </row>
    <row r="179" spans="1:2" ht="15.75">
      <c r="A179" s="89"/>
      <c r="B179" s="89"/>
    </row>
    <row r="180" spans="1:2" ht="15.75">
      <c r="A180" s="89"/>
      <c r="B180" s="89"/>
    </row>
    <row r="181" spans="1:2" ht="15.75">
      <c r="A181" s="89"/>
      <c r="B181" s="89"/>
    </row>
    <row r="182" spans="1:2" ht="15.75">
      <c r="A182" s="89"/>
      <c r="B182" s="89"/>
    </row>
  </sheetData>
  <mergeCells count="20">
    <mergeCell ref="F12:F13"/>
    <mergeCell ref="G11:G13"/>
    <mergeCell ref="I4:P4"/>
    <mergeCell ref="I6:P6"/>
    <mergeCell ref="C10:G10"/>
    <mergeCell ref="H10:P10"/>
    <mergeCell ref="O11:P11"/>
    <mergeCell ref="O12:O13"/>
    <mergeCell ref="Q10:Q13"/>
    <mergeCell ref="H11:H13"/>
    <mergeCell ref="J11:M11"/>
    <mergeCell ref="I11:I13"/>
    <mergeCell ref="J12:J13"/>
    <mergeCell ref="M12:M13"/>
    <mergeCell ref="N11:N13"/>
    <mergeCell ref="A10:A13"/>
    <mergeCell ref="B10:B13"/>
    <mergeCell ref="C11:C13"/>
    <mergeCell ref="E12:E13"/>
    <mergeCell ref="D11:D13"/>
  </mergeCells>
  <printOptions/>
  <pageMargins left="0.18" right="0.13" top="0.13" bottom="0.13" header="0.13" footer="0.13"/>
  <pageSetup fitToHeight="5" fitToWidth="1" horizontalDpi="120" verticalDpi="120" orientation="landscape" paperSize="9" scale="56" r:id="rId1"/>
</worksheet>
</file>

<file path=xl/worksheets/sheet3.xml><?xml version="1.0" encoding="utf-8"?>
<worksheet xmlns="http://schemas.openxmlformats.org/spreadsheetml/2006/main" xmlns:r="http://schemas.openxmlformats.org/officeDocument/2006/relationships">
  <dimension ref="A3:Q196"/>
  <sheetViews>
    <sheetView zoomScale="75" zoomScaleNormal="75" workbookViewId="0" topLeftCell="A3">
      <pane xSplit="1" ySplit="19" topLeftCell="C156" activePane="bottomRight" state="frozen"/>
      <selection pane="topLeft" activeCell="A3" sqref="A3"/>
      <selection pane="topRight" activeCell="B3" sqref="B3"/>
      <selection pane="bottomLeft" activeCell="A18" sqref="A18"/>
      <selection pane="bottomRight" activeCell="H7" sqref="H7"/>
    </sheetView>
  </sheetViews>
  <sheetFormatPr defaultColWidth="9.00390625" defaultRowHeight="12.75"/>
  <cols>
    <col min="1" max="1" width="16.625" style="28" customWidth="1"/>
    <col min="2" max="2" width="92.00390625" style="28" customWidth="1"/>
    <col min="3" max="3" width="13.875" style="28" customWidth="1"/>
    <col min="4" max="4" width="13.875" style="28" hidden="1" customWidth="1"/>
    <col min="5" max="6" width="14.625" style="28" customWidth="1"/>
    <col min="7" max="7" width="9.375" style="28" hidden="1" customWidth="1"/>
    <col min="8" max="8" width="9.875" style="28" customWidth="1"/>
    <col min="9" max="10" width="10.125" style="28" customWidth="1"/>
    <col min="11" max="11" width="12.125" style="28" customWidth="1"/>
    <col min="12" max="12" width="13.00390625" style="28" customWidth="1"/>
    <col min="13" max="13" width="10.125" style="28" customWidth="1"/>
    <col min="14" max="14" width="15.00390625" style="28" customWidth="1"/>
    <col min="15" max="15" width="14.00390625" style="28" customWidth="1"/>
    <col min="16" max="16384" width="9.125" style="28" customWidth="1"/>
  </cols>
  <sheetData>
    <row r="1" ht="15.75" hidden="1"/>
    <row r="2" ht="15.75" hidden="1"/>
    <row r="3" spans="8:13" ht="15.75">
      <c r="H3" s="273" t="s">
        <v>230</v>
      </c>
      <c r="I3" s="273"/>
      <c r="J3" s="273"/>
      <c r="K3" s="273"/>
      <c r="L3" s="273"/>
      <c r="M3" s="43"/>
    </row>
    <row r="4" ht="15.75">
      <c r="H4" s="28" t="s">
        <v>232</v>
      </c>
    </row>
    <row r="5" spans="8:13" ht="14.25" customHeight="1">
      <c r="H5" s="273" t="s">
        <v>161</v>
      </c>
      <c r="I5" s="273"/>
      <c r="J5" s="273"/>
      <c r="K5" s="273"/>
      <c r="L5" s="273"/>
      <c r="M5" s="43"/>
    </row>
    <row r="6" spans="9:11" ht="15.75" hidden="1">
      <c r="I6" s="61"/>
      <c r="J6" s="61"/>
      <c r="K6" s="61"/>
    </row>
    <row r="7" ht="15.75">
      <c r="B7" s="42"/>
    </row>
    <row r="8" spans="1:14" ht="15.75">
      <c r="A8" s="63" t="s">
        <v>372</v>
      </c>
      <c r="B8" s="64"/>
      <c r="C8" s="62"/>
      <c r="D8" s="62"/>
      <c r="E8" s="62"/>
      <c r="F8" s="62"/>
      <c r="G8" s="62"/>
      <c r="H8" s="62"/>
      <c r="I8" s="62"/>
      <c r="J8" s="62"/>
      <c r="K8" s="62"/>
      <c r="L8" s="62"/>
      <c r="M8" s="62"/>
      <c r="N8" s="62"/>
    </row>
    <row r="9" spans="1:14" ht="15.75" hidden="1">
      <c r="A9" s="63"/>
      <c r="B9" s="64"/>
      <c r="C9" s="62"/>
      <c r="D9" s="62"/>
      <c r="E9" s="62"/>
      <c r="F9" s="62"/>
      <c r="G9" s="62"/>
      <c r="H9" s="62"/>
      <c r="I9" s="62"/>
      <c r="J9" s="62"/>
      <c r="K9" s="62"/>
      <c r="L9" s="62"/>
      <c r="M9" s="62"/>
      <c r="N9" s="62"/>
    </row>
    <row r="10" spans="1:14" ht="15.75" hidden="1">
      <c r="A10" s="63"/>
      <c r="B10" s="64"/>
      <c r="C10" s="62"/>
      <c r="D10" s="62"/>
      <c r="E10" s="62"/>
      <c r="F10" s="62"/>
      <c r="G10" s="62"/>
      <c r="H10" s="62"/>
      <c r="I10" s="62"/>
      <c r="J10" s="62"/>
      <c r="K10" s="62"/>
      <c r="L10" s="62"/>
      <c r="M10" s="62"/>
      <c r="N10" s="62"/>
    </row>
    <row r="11" ht="12.75" customHeight="1">
      <c r="L11" s="28" t="s">
        <v>106</v>
      </c>
    </row>
    <row r="12" ht="12.75" customHeight="1" thickBot="1"/>
    <row r="13" spans="1:15" ht="49.5" customHeight="1">
      <c r="A13" s="26" t="s">
        <v>498</v>
      </c>
      <c r="B13" s="45" t="s">
        <v>93</v>
      </c>
      <c r="C13" s="249" t="s">
        <v>107</v>
      </c>
      <c r="D13" s="250"/>
      <c r="E13" s="250"/>
      <c r="F13" s="250"/>
      <c r="G13" s="251"/>
      <c r="H13" s="283" t="s">
        <v>108</v>
      </c>
      <c r="I13" s="283"/>
      <c r="J13" s="283"/>
      <c r="K13" s="283"/>
      <c r="L13" s="283"/>
      <c r="M13" s="283"/>
      <c r="N13" s="283"/>
      <c r="O13" s="282" t="s">
        <v>110</v>
      </c>
    </row>
    <row r="14" spans="1:15" ht="24" customHeight="1">
      <c r="A14" s="264" t="s">
        <v>48</v>
      </c>
      <c r="B14" s="264" t="s">
        <v>49</v>
      </c>
      <c r="C14" s="283" t="s">
        <v>84</v>
      </c>
      <c r="D14" s="283" t="s">
        <v>85</v>
      </c>
      <c r="E14" s="286" t="s">
        <v>109</v>
      </c>
      <c r="F14" s="286"/>
      <c r="G14" s="283"/>
      <c r="H14" s="283" t="s">
        <v>84</v>
      </c>
      <c r="I14" s="283" t="s">
        <v>85</v>
      </c>
      <c r="J14" s="283" t="s">
        <v>109</v>
      </c>
      <c r="K14" s="283"/>
      <c r="L14" s="283" t="s">
        <v>86</v>
      </c>
      <c r="M14" s="284" t="s">
        <v>61</v>
      </c>
      <c r="N14" s="285"/>
      <c r="O14" s="282"/>
    </row>
    <row r="15" spans="1:15" ht="12.75" customHeight="1">
      <c r="A15" s="264"/>
      <c r="B15" s="264"/>
      <c r="C15" s="283"/>
      <c r="D15" s="283"/>
      <c r="E15" s="283" t="s">
        <v>147</v>
      </c>
      <c r="F15" s="283" t="s">
        <v>88</v>
      </c>
      <c r="G15" s="283"/>
      <c r="H15" s="283"/>
      <c r="I15" s="283"/>
      <c r="J15" s="283" t="s">
        <v>147</v>
      </c>
      <c r="K15" s="283" t="s">
        <v>88</v>
      </c>
      <c r="L15" s="283"/>
      <c r="M15" s="266" t="s">
        <v>62</v>
      </c>
      <c r="N15" s="26" t="s">
        <v>61</v>
      </c>
      <c r="O15" s="282"/>
    </row>
    <row r="16" spans="1:15" ht="106.5" customHeight="1">
      <c r="A16" s="264"/>
      <c r="B16" s="264"/>
      <c r="C16" s="283"/>
      <c r="D16" s="283"/>
      <c r="E16" s="283"/>
      <c r="F16" s="283"/>
      <c r="G16" s="283"/>
      <c r="H16" s="283"/>
      <c r="I16" s="283"/>
      <c r="J16" s="283"/>
      <c r="K16" s="283"/>
      <c r="L16" s="283"/>
      <c r="M16" s="248"/>
      <c r="N16" s="26" t="s">
        <v>63</v>
      </c>
      <c r="O16" s="282"/>
    </row>
    <row r="17" spans="1:15" ht="15" customHeight="1" hidden="1" thickBot="1">
      <c r="A17" s="265"/>
      <c r="B17" s="265"/>
      <c r="C17" s="283"/>
      <c r="D17" s="283"/>
      <c r="E17" s="283"/>
      <c r="F17" s="283"/>
      <c r="G17" s="283"/>
      <c r="H17" s="283"/>
      <c r="I17" s="283"/>
      <c r="J17" s="283"/>
      <c r="K17" s="283"/>
      <c r="L17" s="283"/>
      <c r="M17" s="26"/>
      <c r="N17" s="65"/>
      <c r="O17" s="282"/>
    </row>
    <row r="18" spans="1:15" ht="13.5" customHeight="1" hidden="1">
      <c r="A18" s="66"/>
      <c r="B18" s="32"/>
      <c r="C18" s="67"/>
      <c r="D18" s="67"/>
      <c r="E18" s="67"/>
      <c r="F18" s="67"/>
      <c r="G18" s="67"/>
      <c r="H18" s="67"/>
      <c r="I18" s="67"/>
      <c r="J18" s="67"/>
      <c r="K18" s="67"/>
      <c r="L18" s="67"/>
      <c r="M18" s="67"/>
      <c r="N18" s="57"/>
      <c r="O18" s="60"/>
    </row>
    <row r="19" spans="1:15" ht="14.25" customHeight="1" hidden="1">
      <c r="A19" s="68"/>
      <c r="B19" s="67"/>
      <c r="C19" s="67"/>
      <c r="D19" s="67"/>
      <c r="E19" s="67"/>
      <c r="F19" s="67"/>
      <c r="G19" s="67"/>
      <c r="H19" s="67"/>
      <c r="I19" s="67"/>
      <c r="J19" s="67"/>
      <c r="K19" s="67"/>
      <c r="L19" s="67"/>
      <c r="M19" s="67"/>
      <c r="N19" s="69"/>
      <c r="O19" s="70"/>
    </row>
    <row r="20" spans="1:15" s="73" customFormat="1" ht="14.25" customHeight="1" hidden="1">
      <c r="A20" s="26">
        <v>1</v>
      </c>
      <c r="B20" s="26">
        <v>2</v>
      </c>
      <c r="C20" s="26">
        <v>3</v>
      </c>
      <c r="D20" s="71"/>
      <c r="E20" s="72">
        <v>5</v>
      </c>
      <c r="F20" s="72">
        <v>6</v>
      </c>
      <c r="G20" s="71">
        <v>7</v>
      </c>
      <c r="H20" s="26">
        <v>8</v>
      </c>
      <c r="I20" s="71">
        <v>9</v>
      </c>
      <c r="J20" s="72">
        <v>10</v>
      </c>
      <c r="K20" s="72">
        <v>11</v>
      </c>
      <c r="L20" s="71">
        <v>12</v>
      </c>
      <c r="M20" s="71"/>
      <c r="N20" s="26">
        <v>13</v>
      </c>
      <c r="O20" s="26" t="s">
        <v>89</v>
      </c>
    </row>
    <row r="21" spans="1:15" ht="14.25" customHeight="1">
      <c r="A21" s="18" t="s">
        <v>497</v>
      </c>
      <c r="B21" s="19" t="s">
        <v>112</v>
      </c>
      <c r="C21" s="13">
        <f>C22+C23+C27</f>
        <v>904.2</v>
      </c>
      <c r="D21" s="13"/>
      <c r="E21" s="13">
        <f aca="true" t="shared" si="0" ref="E21:N21">E22+E23+E27</f>
        <v>578</v>
      </c>
      <c r="F21" s="13">
        <f t="shared" si="0"/>
        <v>77.7</v>
      </c>
      <c r="G21" s="13"/>
      <c r="H21" s="13">
        <f t="shared" si="0"/>
        <v>0</v>
      </c>
      <c r="I21" s="13">
        <f t="shared" si="0"/>
        <v>0</v>
      </c>
      <c r="J21" s="13">
        <f t="shared" si="0"/>
        <v>0</v>
      </c>
      <c r="K21" s="13">
        <f t="shared" si="0"/>
        <v>0</v>
      </c>
      <c r="L21" s="13">
        <f t="shared" si="0"/>
        <v>0</v>
      </c>
      <c r="M21" s="13">
        <f t="shared" si="0"/>
        <v>0</v>
      </c>
      <c r="N21" s="13">
        <f t="shared" si="0"/>
        <v>0</v>
      </c>
      <c r="O21" s="13">
        <f aca="true" t="shared" si="1" ref="O21:O99">SUM(H21+C21)</f>
        <v>904.2</v>
      </c>
    </row>
    <row r="22" spans="1:15" ht="14.25" customHeight="1">
      <c r="A22" s="47" t="s">
        <v>113</v>
      </c>
      <c r="B22" s="17" t="s">
        <v>114</v>
      </c>
      <c r="C22" s="12">
        <v>882.2</v>
      </c>
      <c r="D22" s="12"/>
      <c r="E22" s="12">
        <v>578</v>
      </c>
      <c r="F22" s="12">
        <v>77.7</v>
      </c>
      <c r="G22" s="12"/>
      <c r="H22" s="74"/>
      <c r="I22" s="74"/>
      <c r="J22" s="58"/>
      <c r="K22" s="58"/>
      <c r="L22" s="74"/>
      <c r="M22" s="74"/>
      <c r="N22" s="74"/>
      <c r="O22" s="13">
        <f t="shared" si="1"/>
        <v>882.2</v>
      </c>
    </row>
    <row r="23" spans="1:15" ht="16.5" customHeight="1" hidden="1">
      <c r="A23" s="47" t="s">
        <v>149</v>
      </c>
      <c r="B23" s="75" t="s">
        <v>150</v>
      </c>
      <c r="C23" s="12"/>
      <c r="D23" s="74"/>
      <c r="E23" s="58"/>
      <c r="F23" s="58"/>
      <c r="G23" s="74"/>
      <c r="H23" s="74"/>
      <c r="I23" s="74"/>
      <c r="J23" s="58"/>
      <c r="K23" s="58"/>
      <c r="L23" s="74"/>
      <c r="M23" s="74"/>
      <c r="N23" s="74"/>
      <c r="O23" s="13">
        <f t="shared" si="1"/>
        <v>0</v>
      </c>
    </row>
    <row r="24" spans="1:15" ht="15.75" hidden="1">
      <c r="A24" s="16"/>
      <c r="B24" s="17"/>
      <c r="C24" s="12"/>
      <c r="D24" s="34"/>
      <c r="E24" s="34"/>
      <c r="F24" s="12"/>
      <c r="G24" s="12"/>
      <c r="H24" s="12"/>
      <c r="I24" s="12"/>
      <c r="J24" s="12"/>
      <c r="K24" s="12"/>
      <c r="L24" s="12"/>
      <c r="M24" s="12"/>
      <c r="N24" s="12"/>
      <c r="O24" s="13">
        <f t="shared" si="1"/>
        <v>0</v>
      </c>
    </row>
    <row r="25" spans="1:15" ht="15.75" hidden="1">
      <c r="A25" s="16"/>
      <c r="B25" s="54"/>
      <c r="C25" s="12"/>
      <c r="D25" s="34"/>
      <c r="E25" s="34"/>
      <c r="F25" s="38"/>
      <c r="G25" s="12"/>
      <c r="H25" s="12"/>
      <c r="I25" s="12"/>
      <c r="J25" s="12"/>
      <c r="K25" s="12"/>
      <c r="L25" s="12"/>
      <c r="M25" s="12"/>
      <c r="N25" s="12"/>
      <c r="O25" s="13">
        <f t="shared" si="1"/>
        <v>0</v>
      </c>
    </row>
    <row r="26" spans="1:15" ht="39.75" customHeight="1" hidden="1">
      <c r="A26" s="16"/>
      <c r="B26" s="17" t="s">
        <v>365</v>
      </c>
      <c r="C26" s="12"/>
      <c r="D26" s="34"/>
      <c r="E26" s="34"/>
      <c r="F26" s="38"/>
      <c r="G26" s="12"/>
      <c r="H26" s="12"/>
      <c r="I26" s="12"/>
      <c r="J26" s="12"/>
      <c r="K26" s="12"/>
      <c r="L26" s="12"/>
      <c r="M26" s="12"/>
      <c r="N26" s="12"/>
      <c r="O26" s="13">
        <f t="shared" si="1"/>
        <v>0</v>
      </c>
    </row>
    <row r="27" spans="1:15" ht="15.75">
      <c r="A27" s="16" t="s">
        <v>144</v>
      </c>
      <c r="B27" s="17" t="s">
        <v>131</v>
      </c>
      <c r="C27" s="12">
        <v>22</v>
      </c>
      <c r="D27" s="12"/>
      <c r="E27" s="12"/>
      <c r="F27" s="12"/>
      <c r="G27" s="12"/>
      <c r="H27" s="12"/>
      <c r="I27" s="12"/>
      <c r="J27" s="12"/>
      <c r="K27" s="12"/>
      <c r="L27" s="12"/>
      <c r="M27" s="12"/>
      <c r="N27" s="12"/>
      <c r="O27" s="13">
        <f t="shared" si="1"/>
        <v>22</v>
      </c>
    </row>
    <row r="28" spans="1:15" ht="18.75" customHeight="1">
      <c r="A28" s="18" t="s">
        <v>496</v>
      </c>
      <c r="B28" s="19" t="s">
        <v>244</v>
      </c>
      <c r="C28" s="13">
        <f>SUM(C30+C32+C38+C39+C40+C42+C44+C45+C47+C48+C49+C50+C51+C52+C53+C56+C60)+C46+C58</f>
        <v>19844.6</v>
      </c>
      <c r="D28" s="13"/>
      <c r="E28" s="13">
        <f aca="true" t="shared" si="2" ref="E28:N28">SUM(E30+E32+E38+E39+E40+E42+E44+E45+E47+E48+E49+E50+E51+E52+E53+E56+E60)+E46+E58</f>
        <v>12229</v>
      </c>
      <c r="F28" s="13">
        <f t="shared" si="2"/>
        <v>1701.3</v>
      </c>
      <c r="G28" s="13">
        <f t="shared" si="2"/>
        <v>0</v>
      </c>
      <c r="H28" s="13">
        <f t="shared" si="2"/>
        <v>577.3</v>
      </c>
      <c r="I28" s="13">
        <f t="shared" si="2"/>
        <v>421.3</v>
      </c>
      <c r="J28" s="13">
        <f t="shared" si="2"/>
        <v>0</v>
      </c>
      <c r="K28" s="13">
        <f t="shared" si="2"/>
        <v>113.3</v>
      </c>
      <c r="L28" s="13">
        <f t="shared" si="2"/>
        <v>156</v>
      </c>
      <c r="M28" s="13">
        <f t="shared" si="2"/>
        <v>102</v>
      </c>
      <c r="N28" s="13">
        <f t="shared" si="2"/>
        <v>99</v>
      </c>
      <c r="O28" s="13">
        <f t="shared" si="1"/>
        <v>20421.899999999998</v>
      </c>
    </row>
    <row r="29" spans="1:15" ht="18.75" customHeight="1" hidden="1">
      <c r="A29" s="18"/>
      <c r="B29" s="19"/>
      <c r="C29" s="13"/>
      <c r="D29" s="13"/>
      <c r="E29" s="13"/>
      <c r="F29" s="13"/>
      <c r="G29" s="13"/>
      <c r="H29" s="13"/>
      <c r="I29" s="13"/>
      <c r="J29" s="13"/>
      <c r="K29" s="13"/>
      <c r="L29" s="13"/>
      <c r="M29" s="13"/>
      <c r="N29" s="13"/>
      <c r="O29" s="13">
        <f t="shared" si="1"/>
        <v>0</v>
      </c>
    </row>
    <row r="30" spans="1:15" ht="22.5" customHeight="1">
      <c r="A30" s="16" t="s">
        <v>143</v>
      </c>
      <c r="B30" s="17" t="s">
        <v>201</v>
      </c>
      <c r="C30" s="12">
        <v>177</v>
      </c>
      <c r="D30" s="12"/>
      <c r="E30" s="12">
        <v>125</v>
      </c>
      <c r="F30" s="12"/>
      <c r="G30" s="12"/>
      <c r="H30" s="12">
        <v>3</v>
      </c>
      <c r="I30" s="12"/>
      <c r="J30" s="12"/>
      <c r="K30" s="12"/>
      <c r="L30" s="12">
        <v>3</v>
      </c>
      <c r="M30" s="12">
        <v>3</v>
      </c>
      <c r="N30" s="12"/>
      <c r="O30" s="13">
        <f t="shared" si="1"/>
        <v>180</v>
      </c>
    </row>
    <row r="31" spans="1:15" ht="22.5" customHeight="1">
      <c r="A31" s="16"/>
      <c r="B31" s="54" t="s">
        <v>489</v>
      </c>
      <c r="C31" s="38">
        <v>177</v>
      </c>
      <c r="D31" s="38"/>
      <c r="E31" s="38">
        <v>125</v>
      </c>
      <c r="F31" s="12"/>
      <c r="G31" s="12"/>
      <c r="H31" s="12">
        <v>3</v>
      </c>
      <c r="I31" s="12"/>
      <c r="J31" s="12"/>
      <c r="K31" s="12"/>
      <c r="L31" s="12">
        <v>3</v>
      </c>
      <c r="M31" s="12">
        <v>3</v>
      </c>
      <c r="N31" s="12"/>
      <c r="O31" s="13">
        <f t="shared" si="1"/>
        <v>180</v>
      </c>
    </row>
    <row r="32" spans="1:15" ht="21" customHeight="1">
      <c r="A32" s="16" t="s">
        <v>118</v>
      </c>
      <c r="B32" s="17" t="s">
        <v>228</v>
      </c>
      <c r="C32" s="12">
        <v>13162</v>
      </c>
      <c r="D32" s="12"/>
      <c r="E32" s="12">
        <v>7833</v>
      </c>
      <c r="F32" s="12">
        <v>1466.3</v>
      </c>
      <c r="G32" s="12"/>
      <c r="H32" s="12">
        <v>390.3</v>
      </c>
      <c r="I32" s="12">
        <v>336.3</v>
      </c>
      <c r="J32" s="12"/>
      <c r="K32" s="12">
        <v>113.3</v>
      </c>
      <c r="L32" s="12">
        <v>54</v>
      </c>
      <c r="M32" s="12"/>
      <c r="N32" s="34"/>
      <c r="O32" s="13">
        <f t="shared" si="1"/>
        <v>13552.3</v>
      </c>
    </row>
    <row r="33" spans="1:15" ht="0.75" customHeight="1" hidden="1">
      <c r="A33" s="16" t="s">
        <v>306</v>
      </c>
      <c r="B33" s="17" t="s">
        <v>307</v>
      </c>
      <c r="C33" s="12"/>
      <c r="D33" s="12"/>
      <c r="E33" s="12"/>
      <c r="F33" s="12"/>
      <c r="G33" s="12"/>
      <c r="H33" s="12"/>
      <c r="I33" s="12"/>
      <c r="J33" s="12"/>
      <c r="K33" s="12"/>
      <c r="L33" s="12"/>
      <c r="M33" s="12"/>
      <c r="N33" s="12"/>
      <c r="O33" s="13">
        <f t="shared" si="1"/>
        <v>0</v>
      </c>
    </row>
    <row r="34" spans="1:15" ht="70.5" customHeight="1" hidden="1">
      <c r="A34" s="16" t="s">
        <v>266</v>
      </c>
      <c r="B34" s="17" t="s">
        <v>267</v>
      </c>
      <c r="C34" s="12"/>
      <c r="D34" s="12"/>
      <c r="E34" s="12"/>
      <c r="F34" s="12"/>
      <c r="G34" s="12"/>
      <c r="H34" s="12"/>
      <c r="I34" s="12"/>
      <c r="J34" s="12"/>
      <c r="K34" s="12"/>
      <c r="L34" s="12"/>
      <c r="M34" s="12"/>
      <c r="N34" s="12"/>
      <c r="O34" s="13">
        <f t="shared" si="1"/>
        <v>0</v>
      </c>
    </row>
    <row r="35" spans="1:15" ht="15.75" hidden="1">
      <c r="A35" s="16"/>
      <c r="B35" s="17"/>
      <c r="C35" s="12"/>
      <c r="D35" s="12"/>
      <c r="E35" s="12"/>
      <c r="F35" s="12"/>
      <c r="G35" s="12"/>
      <c r="H35" s="12"/>
      <c r="I35" s="12"/>
      <c r="J35" s="12"/>
      <c r="K35" s="12"/>
      <c r="L35" s="12"/>
      <c r="M35" s="12"/>
      <c r="N35" s="12"/>
      <c r="O35" s="13">
        <f t="shared" si="1"/>
        <v>0</v>
      </c>
    </row>
    <row r="36" spans="1:15" ht="15.75" hidden="1">
      <c r="A36" s="16" t="s">
        <v>118</v>
      </c>
      <c r="B36" s="17" t="s">
        <v>366</v>
      </c>
      <c r="C36" s="12"/>
      <c r="D36" s="12"/>
      <c r="E36" s="12"/>
      <c r="F36" s="12"/>
      <c r="G36" s="12"/>
      <c r="H36" s="12"/>
      <c r="I36" s="12"/>
      <c r="J36" s="12"/>
      <c r="K36" s="12"/>
      <c r="L36" s="12"/>
      <c r="M36" s="12"/>
      <c r="N36" s="12"/>
      <c r="O36" s="13">
        <f t="shared" si="1"/>
        <v>0</v>
      </c>
    </row>
    <row r="37" spans="1:15" ht="57" customHeight="1">
      <c r="A37" s="16"/>
      <c r="B37" s="226" t="s">
        <v>424</v>
      </c>
      <c r="C37" s="12">
        <v>360.6</v>
      </c>
      <c r="D37" s="12"/>
      <c r="E37" s="12">
        <v>150.2</v>
      </c>
      <c r="F37" s="12">
        <v>13.7</v>
      </c>
      <c r="G37" s="12"/>
      <c r="H37" s="12"/>
      <c r="I37" s="12"/>
      <c r="J37" s="12"/>
      <c r="K37" s="12"/>
      <c r="L37" s="12"/>
      <c r="M37" s="12"/>
      <c r="N37" s="12"/>
      <c r="O37" s="13">
        <f t="shared" si="1"/>
        <v>360.6</v>
      </c>
    </row>
    <row r="38" spans="1:15" ht="15.75">
      <c r="A38" s="16" t="s">
        <v>57</v>
      </c>
      <c r="B38" s="17" t="s">
        <v>58</v>
      </c>
      <c r="C38" s="12">
        <v>1537.6</v>
      </c>
      <c r="D38" s="12"/>
      <c r="E38" s="12">
        <v>1020.5</v>
      </c>
      <c r="F38" s="12">
        <v>78.7</v>
      </c>
      <c r="G38" s="12"/>
      <c r="H38" s="12"/>
      <c r="I38" s="12"/>
      <c r="J38" s="12"/>
      <c r="K38" s="12"/>
      <c r="L38" s="12"/>
      <c r="M38" s="12"/>
      <c r="N38" s="12"/>
      <c r="O38" s="13">
        <f t="shared" si="1"/>
        <v>1537.6</v>
      </c>
    </row>
    <row r="39" spans="1:15" ht="15.75">
      <c r="A39" s="16" t="s">
        <v>59</v>
      </c>
      <c r="B39" s="17" t="s">
        <v>60</v>
      </c>
      <c r="C39" s="12">
        <v>1524.1</v>
      </c>
      <c r="D39" s="12"/>
      <c r="E39" s="12">
        <v>993.2</v>
      </c>
      <c r="F39" s="12">
        <v>116.4</v>
      </c>
      <c r="G39" s="12"/>
      <c r="H39" s="12"/>
      <c r="I39" s="12"/>
      <c r="J39" s="12"/>
      <c r="K39" s="12"/>
      <c r="L39" s="12"/>
      <c r="M39" s="12"/>
      <c r="N39" s="12"/>
      <c r="O39" s="13">
        <f t="shared" si="1"/>
        <v>1524.1</v>
      </c>
    </row>
    <row r="40" spans="1:15" ht="43.5" customHeight="1">
      <c r="A40" s="16" t="s">
        <v>175</v>
      </c>
      <c r="B40" s="17" t="s">
        <v>263</v>
      </c>
      <c r="C40" s="104">
        <v>475.1</v>
      </c>
      <c r="D40" s="105"/>
      <c r="E40" s="104">
        <v>335</v>
      </c>
      <c r="F40" s="34">
        <v>8.6</v>
      </c>
      <c r="G40" s="12"/>
      <c r="H40" s="12"/>
      <c r="I40" s="12"/>
      <c r="J40" s="12"/>
      <c r="K40" s="12"/>
      <c r="L40" s="12"/>
      <c r="M40" s="12"/>
      <c r="N40" s="12"/>
      <c r="O40" s="13">
        <f t="shared" si="1"/>
        <v>475.1</v>
      </c>
    </row>
    <row r="41" spans="1:15" ht="43.5" customHeight="1">
      <c r="A41" s="2"/>
      <c r="B41" s="201" t="s">
        <v>423</v>
      </c>
      <c r="C41" s="150">
        <v>359.1</v>
      </c>
      <c r="D41" s="149"/>
      <c r="E41" s="150">
        <v>253</v>
      </c>
      <c r="F41" s="150">
        <v>7</v>
      </c>
      <c r="G41" s="12"/>
      <c r="H41" s="12"/>
      <c r="I41" s="12"/>
      <c r="J41" s="12"/>
      <c r="K41" s="12"/>
      <c r="L41" s="12"/>
      <c r="M41" s="12"/>
      <c r="N41" s="12"/>
      <c r="O41" s="13">
        <f t="shared" si="1"/>
        <v>359.1</v>
      </c>
    </row>
    <row r="42" spans="1:15" ht="43.5" customHeight="1">
      <c r="A42" s="16" t="s">
        <v>215</v>
      </c>
      <c r="B42" s="17" t="s">
        <v>495</v>
      </c>
      <c r="C42" s="12">
        <v>3</v>
      </c>
      <c r="D42" s="12"/>
      <c r="E42" s="12"/>
      <c r="F42" s="12"/>
      <c r="G42" s="12"/>
      <c r="H42" s="12"/>
      <c r="I42" s="12"/>
      <c r="J42" s="12"/>
      <c r="K42" s="12"/>
      <c r="L42" s="12"/>
      <c r="M42" s="12"/>
      <c r="N42" s="12"/>
      <c r="O42" s="13">
        <f t="shared" si="1"/>
        <v>3</v>
      </c>
    </row>
    <row r="43" spans="1:15" ht="38.25" customHeight="1" hidden="1">
      <c r="A43" s="16" t="s">
        <v>120</v>
      </c>
      <c r="B43" s="17" t="s">
        <v>333</v>
      </c>
      <c r="C43" s="12"/>
      <c r="D43" s="12"/>
      <c r="E43" s="12"/>
      <c r="F43" s="12"/>
      <c r="G43" s="12"/>
      <c r="H43" s="12"/>
      <c r="I43" s="12"/>
      <c r="J43" s="12"/>
      <c r="K43" s="12"/>
      <c r="L43" s="12"/>
      <c r="M43" s="12"/>
      <c r="N43" s="12"/>
      <c r="O43" s="13">
        <f t="shared" si="1"/>
        <v>0</v>
      </c>
    </row>
    <row r="44" spans="1:15" ht="33.75" customHeight="1">
      <c r="A44" s="16" t="s">
        <v>223</v>
      </c>
      <c r="B44" s="17" t="s">
        <v>224</v>
      </c>
      <c r="C44" s="12">
        <v>12.5</v>
      </c>
      <c r="D44" s="12"/>
      <c r="E44" s="12"/>
      <c r="F44" s="12"/>
      <c r="G44" s="12"/>
      <c r="H44" s="12"/>
      <c r="I44" s="12"/>
      <c r="J44" s="12"/>
      <c r="K44" s="12"/>
      <c r="L44" s="12"/>
      <c r="M44" s="12"/>
      <c r="N44" s="12"/>
      <c r="O44" s="13">
        <f t="shared" si="1"/>
        <v>12.5</v>
      </c>
    </row>
    <row r="45" spans="1:15" ht="61.5" customHeight="1">
      <c r="A45" s="16" t="s">
        <v>304</v>
      </c>
      <c r="B45" s="17" t="s">
        <v>349</v>
      </c>
      <c r="C45" s="12">
        <v>50</v>
      </c>
      <c r="D45" s="12"/>
      <c r="E45" s="12"/>
      <c r="F45" s="12"/>
      <c r="G45" s="12"/>
      <c r="H45" s="12"/>
      <c r="I45" s="12"/>
      <c r="J45" s="12"/>
      <c r="K45" s="12"/>
      <c r="L45" s="12"/>
      <c r="M45" s="12"/>
      <c r="N45" s="12"/>
      <c r="O45" s="13">
        <f t="shared" si="1"/>
        <v>50</v>
      </c>
    </row>
    <row r="46" spans="1:15" ht="25.5" customHeight="1">
      <c r="A46" s="16" t="s">
        <v>174</v>
      </c>
      <c r="B46" s="17" t="s">
        <v>241</v>
      </c>
      <c r="C46" s="12">
        <v>10</v>
      </c>
      <c r="D46" s="12"/>
      <c r="E46" s="12"/>
      <c r="F46" s="12"/>
      <c r="G46" s="12"/>
      <c r="H46" s="12"/>
      <c r="I46" s="12"/>
      <c r="J46" s="12"/>
      <c r="K46" s="12"/>
      <c r="L46" s="12"/>
      <c r="M46" s="12"/>
      <c r="N46" s="12"/>
      <c r="O46" s="13">
        <f t="shared" si="1"/>
        <v>10</v>
      </c>
    </row>
    <row r="47" spans="1:15" ht="33" customHeight="1">
      <c r="A47" s="16" t="s">
        <v>120</v>
      </c>
      <c r="B47" s="17" t="s">
        <v>370</v>
      </c>
      <c r="C47" s="12">
        <v>2699.7</v>
      </c>
      <c r="D47" s="12"/>
      <c r="E47" s="12">
        <v>1922.3</v>
      </c>
      <c r="F47" s="12">
        <v>31.3</v>
      </c>
      <c r="G47" s="12"/>
      <c r="H47" s="12">
        <v>184</v>
      </c>
      <c r="I47" s="12">
        <v>85</v>
      </c>
      <c r="J47" s="12"/>
      <c r="K47" s="12"/>
      <c r="L47" s="12">
        <v>99</v>
      </c>
      <c r="M47" s="12">
        <v>99</v>
      </c>
      <c r="N47" s="12">
        <v>99</v>
      </c>
      <c r="O47" s="13">
        <f t="shared" si="1"/>
        <v>2883.7</v>
      </c>
    </row>
    <row r="48" spans="1:15" ht="25.5" customHeight="1">
      <c r="A48" s="47" t="s">
        <v>149</v>
      </c>
      <c r="B48" s="75" t="s">
        <v>318</v>
      </c>
      <c r="C48" s="12">
        <v>39.6</v>
      </c>
      <c r="D48" s="12"/>
      <c r="E48" s="12"/>
      <c r="F48" s="12"/>
      <c r="G48" s="12"/>
      <c r="H48" s="12"/>
      <c r="I48" s="12"/>
      <c r="J48" s="12"/>
      <c r="K48" s="12"/>
      <c r="L48" s="12"/>
      <c r="M48" s="12"/>
      <c r="N48" s="12"/>
      <c r="O48" s="13">
        <f t="shared" si="1"/>
        <v>39.6</v>
      </c>
    </row>
    <row r="49" spans="1:15" ht="36.75" customHeight="1" hidden="1">
      <c r="A49" s="16" t="s">
        <v>127</v>
      </c>
      <c r="B49" s="17" t="s">
        <v>348</v>
      </c>
      <c r="C49" s="12"/>
      <c r="D49" s="99"/>
      <c r="E49" s="99"/>
      <c r="F49" s="12"/>
      <c r="G49" s="12"/>
      <c r="H49" s="12"/>
      <c r="I49" s="12"/>
      <c r="J49" s="12"/>
      <c r="K49" s="12"/>
      <c r="L49" s="12"/>
      <c r="M49" s="12"/>
      <c r="N49" s="12"/>
      <c r="O49" s="13">
        <f t="shared" si="1"/>
        <v>0</v>
      </c>
    </row>
    <row r="50" spans="1:15" ht="15.75" hidden="1">
      <c r="A50" s="16" t="s">
        <v>493</v>
      </c>
      <c r="B50" s="17" t="s">
        <v>494</v>
      </c>
      <c r="C50" s="12"/>
      <c r="D50" s="12"/>
      <c r="E50" s="12"/>
      <c r="F50" s="12"/>
      <c r="G50" s="12"/>
      <c r="H50" s="12"/>
      <c r="I50" s="12"/>
      <c r="J50" s="12"/>
      <c r="K50" s="12"/>
      <c r="L50" s="12"/>
      <c r="M50" s="12"/>
      <c r="N50" s="12"/>
      <c r="O50" s="13">
        <f t="shared" si="1"/>
        <v>0</v>
      </c>
    </row>
    <row r="51" spans="1:15" ht="31.5" hidden="1">
      <c r="A51" s="16" t="s">
        <v>248</v>
      </c>
      <c r="B51" s="17" t="s">
        <v>322</v>
      </c>
      <c r="C51" s="12"/>
      <c r="D51" s="12"/>
      <c r="E51" s="12"/>
      <c r="F51" s="12"/>
      <c r="G51" s="12"/>
      <c r="H51" s="12"/>
      <c r="I51" s="12"/>
      <c r="J51" s="12"/>
      <c r="K51" s="12"/>
      <c r="L51" s="12"/>
      <c r="M51" s="12"/>
      <c r="N51" s="12"/>
      <c r="O51" s="13">
        <f t="shared" si="1"/>
        <v>0</v>
      </c>
    </row>
    <row r="52" spans="1:15" ht="48.75" customHeight="1" hidden="1">
      <c r="A52" s="16" t="s">
        <v>128</v>
      </c>
      <c r="B52" s="17" t="s">
        <v>246</v>
      </c>
      <c r="C52" s="12"/>
      <c r="D52" s="12"/>
      <c r="E52" s="12"/>
      <c r="F52" s="12"/>
      <c r="G52" s="12"/>
      <c r="H52" s="12"/>
      <c r="I52" s="12"/>
      <c r="J52" s="12"/>
      <c r="K52" s="12"/>
      <c r="L52" s="12"/>
      <c r="M52" s="12"/>
      <c r="N52" s="12"/>
      <c r="O52" s="13">
        <f t="shared" si="1"/>
        <v>0</v>
      </c>
    </row>
    <row r="53" spans="1:15" ht="58.5" customHeight="1" hidden="1">
      <c r="A53" s="16" t="s">
        <v>225</v>
      </c>
      <c r="B53" s="17" t="s">
        <v>323</v>
      </c>
      <c r="C53" s="12"/>
      <c r="D53" s="12"/>
      <c r="E53" s="12"/>
      <c r="F53" s="12"/>
      <c r="G53" s="12"/>
      <c r="H53" s="12"/>
      <c r="I53" s="12"/>
      <c r="J53" s="12"/>
      <c r="K53" s="12"/>
      <c r="L53" s="12"/>
      <c r="M53" s="12"/>
      <c r="N53" s="12"/>
      <c r="O53" s="13">
        <f t="shared" si="1"/>
        <v>0</v>
      </c>
    </row>
    <row r="54" spans="1:15" ht="27.75" customHeight="1" hidden="1">
      <c r="A54" s="16" t="s">
        <v>81</v>
      </c>
      <c r="B54" s="17" t="s">
        <v>82</v>
      </c>
      <c r="C54" s="12"/>
      <c r="D54" s="12"/>
      <c r="E54" s="12"/>
      <c r="F54" s="12"/>
      <c r="G54" s="12"/>
      <c r="H54" s="12"/>
      <c r="I54" s="12"/>
      <c r="J54" s="12"/>
      <c r="K54" s="12"/>
      <c r="L54" s="12"/>
      <c r="M54" s="12"/>
      <c r="N54" s="12"/>
      <c r="O54" s="13">
        <f t="shared" si="1"/>
        <v>0</v>
      </c>
    </row>
    <row r="55" spans="1:15" ht="15.75" hidden="1">
      <c r="A55" s="16" t="s">
        <v>275</v>
      </c>
      <c r="B55" s="17" t="s">
        <v>294</v>
      </c>
      <c r="C55" s="12"/>
      <c r="D55" s="12"/>
      <c r="E55" s="12"/>
      <c r="F55" s="12"/>
      <c r="G55" s="12"/>
      <c r="H55" s="12"/>
      <c r="I55" s="12"/>
      <c r="J55" s="12"/>
      <c r="K55" s="12"/>
      <c r="L55" s="12"/>
      <c r="M55" s="12"/>
      <c r="N55" s="12"/>
      <c r="O55" s="13">
        <f t="shared" si="1"/>
        <v>0</v>
      </c>
    </row>
    <row r="56" spans="1:15" ht="49.5" customHeight="1" hidden="1">
      <c r="A56" s="16" t="s">
        <v>178</v>
      </c>
      <c r="B56" s="17" t="s">
        <v>247</v>
      </c>
      <c r="C56" s="12"/>
      <c r="D56" s="12"/>
      <c r="E56" s="12"/>
      <c r="F56" s="12"/>
      <c r="G56" s="12"/>
      <c r="H56" s="12"/>
      <c r="I56" s="12"/>
      <c r="J56" s="12"/>
      <c r="K56" s="12"/>
      <c r="L56" s="12"/>
      <c r="M56" s="12"/>
      <c r="N56" s="12"/>
      <c r="O56" s="13">
        <f t="shared" si="1"/>
        <v>0</v>
      </c>
    </row>
    <row r="57" spans="1:15" ht="15.75" hidden="1">
      <c r="A57" s="26">
        <v>240601</v>
      </c>
      <c r="B57" s="17" t="s">
        <v>324</v>
      </c>
      <c r="C57" s="12"/>
      <c r="D57" s="76"/>
      <c r="E57" s="77"/>
      <c r="F57" s="77"/>
      <c r="G57" s="76"/>
      <c r="H57" s="58"/>
      <c r="I57" s="74"/>
      <c r="J57" s="58"/>
      <c r="K57" s="58"/>
      <c r="L57" s="74"/>
      <c r="M57" s="74"/>
      <c r="N57" s="58"/>
      <c r="O57" s="13">
        <f t="shared" si="1"/>
        <v>0</v>
      </c>
    </row>
    <row r="58" spans="1:15" ht="31.5">
      <c r="A58" s="2" t="s">
        <v>176</v>
      </c>
      <c r="B58" s="115" t="s">
        <v>285</v>
      </c>
      <c r="C58" s="105">
        <v>4</v>
      </c>
      <c r="D58" s="76"/>
      <c r="E58" s="77"/>
      <c r="F58" s="77"/>
      <c r="G58" s="76"/>
      <c r="H58" s="58"/>
      <c r="I58" s="74"/>
      <c r="J58" s="58"/>
      <c r="K58" s="58"/>
      <c r="L58" s="74"/>
      <c r="M58" s="74"/>
      <c r="N58" s="58"/>
      <c r="O58" s="13">
        <f t="shared" si="1"/>
        <v>4</v>
      </c>
    </row>
    <row r="59" spans="1:15" ht="15.75">
      <c r="A59" s="2"/>
      <c r="B59" s="201" t="s">
        <v>286</v>
      </c>
      <c r="C59" s="149">
        <v>4</v>
      </c>
      <c r="D59" s="76"/>
      <c r="E59" s="77"/>
      <c r="F59" s="77"/>
      <c r="G59" s="76"/>
      <c r="H59" s="58"/>
      <c r="I59" s="74"/>
      <c r="J59" s="58"/>
      <c r="K59" s="58"/>
      <c r="L59" s="74"/>
      <c r="M59" s="74"/>
      <c r="N59" s="58"/>
      <c r="O59" s="13">
        <f t="shared" si="1"/>
        <v>4</v>
      </c>
    </row>
    <row r="60" spans="1:15" ht="15.75">
      <c r="A60" s="26">
        <v>250404</v>
      </c>
      <c r="B60" s="17" t="s">
        <v>131</v>
      </c>
      <c r="C60" s="12">
        <v>150</v>
      </c>
      <c r="D60" s="12"/>
      <c r="E60" s="12"/>
      <c r="F60" s="12"/>
      <c r="G60" s="12"/>
      <c r="H60" s="12"/>
      <c r="I60" s="12"/>
      <c r="J60" s="12"/>
      <c r="K60" s="12"/>
      <c r="L60" s="12"/>
      <c r="M60" s="12"/>
      <c r="N60" s="12"/>
      <c r="O60" s="13">
        <f t="shared" si="1"/>
        <v>150</v>
      </c>
    </row>
    <row r="61" spans="1:15" ht="17.25" customHeight="1">
      <c r="A61" s="50"/>
      <c r="B61" s="78" t="s">
        <v>296</v>
      </c>
      <c r="C61" s="12"/>
      <c r="D61" s="79"/>
      <c r="E61" s="79"/>
      <c r="F61" s="79"/>
      <c r="G61" s="79"/>
      <c r="H61" s="79"/>
      <c r="I61" s="79"/>
      <c r="J61" s="79"/>
      <c r="K61" s="79"/>
      <c r="L61" s="79"/>
      <c r="M61" s="79"/>
      <c r="N61" s="79"/>
      <c r="O61" s="13">
        <f t="shared" si="1"/>
        <v>0</v>
      </c>
    </row>
    <row r="62" spans="1:15" ht="15.75">
      <c r="A62" s="26">
        <v>250404</v>
      </c>
      <c r="B62" s="17" t="s">
        <v>295</v>
      </c>
      <c r="C62" s="12">
        <v>150</v>
      </c>
      <c r="D62" s="12"/>
      <c r="E62" s="12"/>
      <c r="F62" s="12"/>
      <c r="G62" s="12"/>
      <c r="H62" s="12"/>
      <c r="I62" s="12"/>
      <c r="J62" s="12"/>
      <c r="K62" s="12"/>
      <c r="L62" s="12"/>
      <c r="M62" s="12"/>
      <c r="N62" s="12"/>
      <c r="O62" s="13">
        <f t="shared" si="1"/>
        <v>150</v>
      </c>
    </row>
    <row r="63" spans="1:15" ht="15.75" hidden="1">
      <c r="A63" s="16"/>
      <c r="B63" s="17"/>
      <c r="C63" s="12"/>
      <c r="D63" s="12"/>
      <c r="E63" s="12"/>
      <c r="F63" s="12"/>
      <c r="G63" s="12"/>
      <c r="H63" s="12"/>
      <c r="I63" s="12"/>
      <c r="J63" s="12"/>
      <c r="K63" s="12"/>
      <c r="L63" s="12"/>
      <c r="M63" s="12"/>
      <c r="N63" s="12"/>
      <c r="O63" s="13">
        <f t="shared" si="1"/>
        <v>0</v>
      </c>
    </row>
    <row r="64" spans="1:15" ht="33" customHeight="1" hidden="1">
      <c r="A64" s="16" t="s">
        <v>271</v>
      </c>
      <c r="B64" s="48" t="s">
        <v>325</v>
      </c>
      <c r="C64" s="12"/>
      <c r="D64" s="12"/>
      <c r="E64" s="12"/>
      <c r="F64" s="12"/>
      <c r="G64" s="12"/>
      <c r="H64" s="12"/>
      <c r="I64" s="12"/>
      <c r="J64" s="12"/>
      <c r="K64" s="12"/>
      <c r="L64" s="12"/>
      <c r="M64" s="12"/>
      <c r="N64" s="12"/>
      <c r="O64" s="13">
        <f t="shared" si="1"/>
        <v>0</v>
      </c>
    </row>
    <row r="65" spans="1:15" ht="15.75" hidden="1">
      <c r="A65" s="16"/>
      <c r="B65" s="48" t="s">
        <v>273</v>
      </c>
      <c r="C65" s="12"/>
      <c r="D65" s="12"/>
      <c r="E65" s="12"/>
      <c r="F65" s="12"/>
      <c r="G65" s="12"/>
      <c r="H65" s="12"/>
      <c r="I65" s="12"/>
      <c r="J65" s="12"/>
      <c r="K65" s="12"/>
      <c r="L65" s="12"/>
      <c r="M65" s="12"/>
      <c r="N65" s="12"/>
      <c r="O65" s="13">
        <f t="shared" si="1"/>
        <v>0</v>
      </c>
    </row>
    <row r="66" spans="1:15" ht="45.75" customHeight="1" hidden="1">
      <c r="A66" s="16"/>
      <c r="B66" s="26" t="s">
        <v>274</v>
      </c>
      <c r="C66" s="12"/>
      <c r="D66" s="12"/>
      <c r="E66" s="12"/>
      <c r="F66" s="12"/>
      <c r="G66" s="12"/>
      <c r="H66" s="12"/>
      <c r="I66" s="12"/>
      <c r="J66" s="12"/>
      <c r="K66" s="12"/>
      <c r="L66" s="12"/>
      <c r="M66" s="12"/>
      <c r="N66" s="12"/>
      <c r="O66" s="13">
        <f t="shared" si="1"/>
        <v>0</v>
      </c>
    </row>
    <row r="67" spans="1:15" ht="39" customHeight="1" hidden="1">
      <c r="A67" s="49"/>
      <c r="B67" s="49" t="s">
        <v>340</v>
      </c>
      <c r="C67" s="12"/>
      <c r="D67" s="12"/>
      <c r="E67" s="12"/>
      <c r="F67" s="12"/>
      <c r="G67" s="12"/>
      <c r="H67" s="12"/>
      <c r="I67" s="12"/>
      <c r="J67" s="12"/>
      <c r="K67" s="12"/>
      <c r="L67" s="12"/>
      <c r="M67" s="12"/>
      <c r="N67" s="12"/>
      <c r="O67" s="13">
        <f t="shared" si="1"/>
        <v>0</v>
      </c>
    </row>
    <row r="68" spans="1:15" ht="15.75">
      <c r="A68" s="155" t="s">
        <v>499</v>
      </c>
      <c r="B68" s="19" t="s">
        <v>319</v>
      </c>
      <c r="C68" s="13">
        <f>C70+C76+C77+C79+C81+C88+C82+C84+C83+C80+C69+C87+C90+C91+C92+C93+C94+C95</f>
        <v>34569.4</v>
      </c>
      <c r="D68" s="13"/>
      <c r="E68" s="13">
        <f aca="true" t="shared" si="3" ref="E68:N68">E70+E76+E77+E79+E81+E88+E82+E84+E83+E80+E69+E87+E90+E91+E92+E93+E94+E95</f>
        <v>23569</v>
      </c>
      <c r="F68" s="13">
        <f t="shared" si="3"/>
        <v>1308</v>
      </c>
      <c r="G68" s="13">
        <f t="shared" si="3"/>
        <v>0</v>
      </c>
      <c r="H68" s="13">
        <f t="shared" si="3"/>
        <v>729.8</v>
      </c>
      <c r="I68" s="13">
        <f t="shared" si="3"/>
        <v>704.8</v>
      </c>
      <c r="J68" s="13">
        <f t="shared" si="3"/>
        <v>0</v>
      </c>
      <c r="K68" s="13">
        <f t="shared" si="3"/>
        <v>0</v>
      </c>
      <c r="L68" s="13">
        <f t="shared" si="3"/>
        <v>25</v>
      </c>
      <c r="M68" s="13">
        <f t="shared" si="3"/>
        <v>25</v>
      </c>
      <c r="N68" s="13">
        <f t="shared" si="3"/>
        <v>25</v>
      </c>
      <c r="O68" s="13">
        <f t="shared" si="1"/>
        <v>35299.200000000004</v>
      </c>
    </row>
    <row r="69" spans="1:15" ht="15.75" hidden="1">
      <c r="A69" s="16" t="s">
        <v>80</v>
      </c>
      <c r="B69" s="17" t="s">
        <v>326</v>
      </c>
      <c r="C69" s="12"/>
      <c r="D69" s="12"/>
      <c r="E69" s="12"/>
      <c r="F69" s="12"/>
      <c r="G69" s="12"/>
      <c r="H69" s="12"/>
      <c r="I69" s="12"/>
      <c r="J69" s="12"/>
      <c r="K69" s="12"/>
      <c r="L69" s="12"/>
      <c r="M69" s="12"/>
      <c r="N69" s="12"/>
      <c r="O69" s="13">
        <f t="shared" si="1"/>
        <v>0</v>
      </c>
    </row>
    <row r="70" spans="1:15" ht="15.75">
      <c r="A70" s="16" t="s">
        <v>115</v>
      </c>
      <c r="B70" s="17" t="s">
        <v>327</v>
      </c>
      <c r="C70" s="104">
        <v>31338.1</v>
      </c>
      <c r="D70" s="12"/>
      <c r="E70" s="105">
        <v>21406.6</v>
      </c>
      <c r="F70" s="105">
        <v>1254.1</v>
      </c>
      <c r="G70" s="105"/>
      <c r="H70" s="105">
        <v>729</v>
      </c>
      <c r="I70" s="105">
        <v>704</v>
      </c>
      <c r="J70" s="105"/>
      <c r="K70" s="105"/>
      <c r="L70" s="12">
        <v>25</v>
      </c>
      <c r="M70" s="12">
        <v>25</v>
      </c>
      <c r="N70" s="12">
        <v>25</v>
      </c>
      <c r="O70" s="13">
        <f t="shared" si="1"/>
        <v>32067.1</v>
      </c>
    </row>
    <row r="71" spans="1:15" ht="15.75">
      <c r="A71" s="16"/>
      <c r="B71" s="33" t="s">
        <v>514</v>
      </c>
      <c r="C71" s="105"/>
      <c r="D71" s="105"/>
      <c r="E71" s="105"/>
      <c r="F71" s="105"/>
      <c r="G71" s="105"/>
      <c r="H71" s="105"/>
      <c r="I71" s="105"/>
      <c r="J71" s="105"/>
      <c r="K71" s="105"/>
      <c r="L71" s="12"/>
      <c r="M71" s="12"/>
      <c r="N71" s="12"/>
      <c r="O71" s="13">
        <f t="shared" si="1"/>
        <v>0</v>
      </c>
    </row>
    <row r="72" spans="1:15" ht="31.5" hidden="1">
      <c r="A72" s="16"/>
      <c r="B72" s="54" t="s">
        <v>65</v>
      </c>
      <c r="C72" s="148"/>
      <c r="D72" s="148"/>
      <c r="E72" s="148"/>
      <c r="F72" s="148"/>
      <c r="G72" s="105"/>
      <c r="H72" s="105"/>
      <c r="I72" s="105"/>
      <c r="J72" s="105"/>
      <c r="K72" s="105"/>
      <c r="L72" s="12"/>
      <c r="M72" s="12"/>
      <c r="N72" s="12"/>
      <c r="O72" s="13">
        <f t="shared" si="1"/>
        <v>0</v>
      </c>
    </row>
    <row r="73" spans="1:15" ht="19.5" customHeight="1">
      <c r="A73" s="44"/>
      <c r="B73" s="54" t="s">
        <v>20</v>
      </c>
      <c r="C73" s="148">
        <v>168.2</v>
      </c>
      <c r="D73" s="148"/>
      <c r="E73" s="148">
        <v>83.5</v>
      </c>
      <c r="F73" s="148"/>
      <c r="G73" s="148"/>
      <c r="H73" s="148"/>
      <c r="I73" s="148"/>
      <c r="J73" s="148"/>
      <c r="K73" s="148"/>
      <c r="L73" s="38"/>
      <c r="M73" s="38"/>
      <c r="N73" s="38"/>
      <c r="O73" s="13">
        <f t="shared" si="1"/>
        <v>168.2</v>
      </c>
    </row>
    <row r="74" spans="1:15" ht="31.5" hidden="1">
      <c r="A74" s="16"/>
      <c r="B74" s="33" t="s">
        <v>45</v>
      </c>
      <c r="C74" s="148"/>
      <c r="D74" s="148"/>
      <c r="E74" s="148"/>
      <c r="F74" s="105"/>
      <c r="G74" s="105"/>
      <c r="H74" s="105"/>
      <c r="I74" s="105"/>
      <c r="J74" s="105"/>
      <c r="K74" s="105"/>
      <c r="L74" s="12"/>
      <c r="M74" s="12"/>
      <c r="N74" s="12"/>
      <c r="O74" s="13">
        <f t="shared" si="1"/>
        <v>0</v>
      </c>
    </row>
    <row r="75" spans="1:15" ht="47.25" hidden="1">
      <c r="A75" s="16"/>
      <c r="B75" s="156" t="s">
        <v>47</v>
      </c>
      <c r="C75" s="148"/>
      <c r="D75" s="148"/>
      <c r="E75" s="148"/>
      <c r="F75" s="105"/>
      <c r="G75" s="105"/>
      <c r="H75" s="105"/>
      <c r="I75" s="105"/>
      <c r="J75" s="105"/>
      <c r="K75" s="105"/>
      <c r="L75" s="12"/>
      <c r="M75" s="12"/>
      <c r="N75" s="12"/>
      <c r="O75" s="13">
        <f t="shared" si="1"/>
        <v>0</v>
      </c>
    </row>
    <row r="76" spans="1:15" ht="15.75">
      <c r="A76" s="16" t="s">
        <v>231</v>
      </c>
      <c r="B76" s="17" t="s">
        <v>328</v>
      </c>
      <c r="C76" s="105">
        <v>1051.2</v>
      </c>
      <c r="D76" s="105"/>
      <c r="E76" s="105">
        <v>771.2</v>
      </c>
      <c r="F76" s="105"/>
      <c r="G76" s="105"/>
      <c r="H76" s="105"/>
      <c r="I76" s="105"/>
      <c r="J76" s="105"/>
      <c r="K76" s="105"/>
      <c r="L76" s="12"/>
      <c r="M76" s="12"/>
      <c r="N76" s="12"/>
      <c r="O76" s="13">
        <f t="shared" si="1"/>
        <v>1051.2</v>
      </c>
    </row>
    <row r="77" spans="1:15" ht="15.75">
      <c r="A77" s="16" t="s">
        <v>116</v>
      </c>
      <c r="B77" s="17" t="s">
        <v>329</v>
      </c>
      <c r="C77" s="105">
        <v>558.8</v>
      </c>
      <c r="D77" s="105"/>
      <c r="E77" s="105">
        <v>410</v>
      </c>
      <c r="F77" s="105"/>
      <c r="G77" s="105"/>
      <c r="H77" s="105"/>
      <c r="I77" s="105"/>
      <c r="J77" s="105"/>
      <c r="K77" s="105"/>
      <c r="L77" s="12"/>
      <c r="M77" s="12"/>
      <c r="N77" s="12"/>
      <c r="O77" s="13">
        <f t="shared" si="1"/>
        <v>558.8</v>
      </c>
    </row>
    <row r="78" spans="1:15" s="73" customFormat="1" ht="15.75" hidden="1">
      <c r="A78" s="24"/>
      <c r="B78" s="25"/>
      <c r="C78" s="105"/>
      <c r="D78" s="105"/>
      <c r="E78" s="105"/>
      <c r="F78" s="105"/>
      <c r="G78" s="105"/>
      <c r="H78" s="105"/>
      <c r="I78" s="105"/>
      <c r="J78" s="105"/>
      <c r="K78" s="105"/>
      <c r="L78" s="12"/>
      <c r="M78" s="12"/>
      <c r="N78" s="12"/>
      <c r="O78" s="13">
        <f t="shared" si="1"/>
        <v>0</v>
      </c>
    </row>
    <row r="79" spans="1:15" ht="15.75">
      <c r="A79" s="16" t="s">
        <v>117</v>
      </c>
      <c r="B79" s="17" t="s">
        <v>242</v>
      </c>
      <c r="C79" s="105">
        <v>447.8</v>
      </c>
      <c r="D79" s="105"/>
      <c r="E79" s="105">
        <v>328.5</v>
      </c>
      <c r="F79" s="105"/>
      <c r="G79" s="104"/>
      <c r="H79" s="105"/>
      <c r="I79" s="105"/>
      <c r="J79" s="105"/>
      <c r="K79" s="105"/>
      <c r="L79" s="12"/>
      <c r="M79" s="12"/>
      <c r="N79" s="12"/>
      <c r="O79" s="13">
        <f t="shared" si="1"/>
        <v>447.8</v>
      </c>
    </row>
    <row r="80" spans="1:15" ht="15.75">
      <c r="A80" s="16" t="s">
        <v>152</v>
      </c>
      <c r="B80" s="17" t="s">
        <v>330</v>
      </c>
      <c r="C80" s="105">
        <v>221.6</v>
      </c>
      <c r="D80" s="105"/>
      <c r="E80" s="104">
        <v>145.4</v>
      </c>
      <c r="F80" s="104">
        <v>13.9</v>
      </c>
      <c r="G80" s="104"/>
      <c r="H80" s="105">
        <v>0.8</v>
      </c>
      <c r="I80" s="105">
        <v>0.8</v>
      </c>
      <c r="J80" s="105"/>
      <c r="K80" s="105"/>
      <c r="L80" s="12"/>
      <c r="M80" s="12"/>
      <c r="N80" s="12"/>
      <c r="O80" s="13">
        <f t="shared" si="1"/>
        <v>222.4</v>
      </c>
    </row>
    <row r="81" spans="1:15" ht="15.75" hidden="1">
      <c r="A81" s="16" t="s">
        <v>278</v>
      </c>
      <c r="B81" s="17" t="s">
        <v>279</v>
      </c>
      <c r="C81" s="105"/>
      <c r="D81" s="105"/>
      <c r="E81" s="104"/>
      <c r="F81" s="104"/>
      <c r="G81" s="104"/>
      <c r="H81" s="105"/>
      <c r="I81" s="105"/>
      <c r="J81" s="105"/>
      <c r="K81" s="105"/>
      <c r="L81" s="12"/>
      <c r="M81" s="12"/>
      <c r="N81" s="12"/>
      <c r="O81" s="13">
        <f t="shared" si="1"/>
        <v>0</v>
      </c>
    </row>
    <row r="82" spans="1:15" ht="31.5">
      <c r="A82" s="16" t="s">
        <v>264</v>
      </c>
      <c r="B82" s="17" t="s">
        <v>265</v>
      </c>
      <c r="C82" s="105">
        <v>12.7</v>
      </c>
      <c r="D82" s="105"/>
      <c r="E82" s="104"/>
      <c r="F82" s="104"/>
      <c r="G82" s="105"/>
      <c r="H82" s="105"/>
      <c r="I82" s="105"/>
      <c r="J82" s="105"/>
      <c r="K82" s="105"/>
      <c r="L82" s="12"/>
      <c r="M82" s="12"/>
      <c r="N82" s="12"/>
      <c r="O82" s="13">
        <f t="shared" si="1"/>
        <v>12.7</v>
      </c>
    </row>
    <row r="83" spans="1:15" ht="116.25" customHeight="1" hidden="1">
      <c r="A83" s="16"/>
      <c r="B83" s="17"/>
      <c r="C83" s="105"/>
      <c r="D83" s="105"/>
      <c r="E83" s="105"/>
      <c r="F83" s="105"/>
      <c r="G83" s="105"/>
      <c r="H83" s="105"/>
      <c r="I83" s="105"/>
      <c r="J83" s="105"/>
      <c r="K83" s="105"/>
      <c r="L83" s="12"/>
      <c r="M83" s="12"/>
      <c r="N83" s="12"/>
      <c r="O83" s="13">
        <f t="shared" si="1"/>
        <v>0</v>
      </c>
    </row>
    <row r="84" spans="1:15" ht="15.75" hidden="1">
      <c r="A84" s="16"/>
      <c r="B84" s="17"/>
      <c r="C84" s="105"/>
      <c r="D84" s="105"/>
      <c r="E84" s="105"/>
      <c r="F84" s="105"/>
      <c r="G84" s="105"/>
      <c r="H84" s="105"/>
      <c r="I84" s="105"/>
      <c r="J84" s="105"/>
      <c r="K84" s="105"/>
      <c r="L84" s="12"/>
      <c r="M84" s="12"/>
      <c r="N84" s="12"/>
      <c r="O84" s="13">
        <f t="shared" si="1"/>
        <v>0</v>
      </c>
    </row>
    <row r="85" spans="1:15" ht="15.75" hidden="1">
      <c r="A85" s="16"/>
      <c r="B85" s="17"/>
      <c r="C85" s="105"/>
      <c r="D85" s="105"/>
      <c r="E85" s="105"/>
      <c r="F85" s="105"/>
      <c r="G85" s="105"/>
      <c r="H85" s="105"/>
      <c r="I85" s="105"/>
      <c r="J85" s="105"/>
      <c r="K85" s="105"/>
      <c r="L85" s="12"/>
      <c r="M85" s="12"/>
      <c r="N85" s="12"/>
      <c r="O85" s="13">
        <f t="shared" si="1"/>
        <v>0</v>
      </c>
    </row>
    <row r="86" spans="1:15" ht="15.75" hidden="1">
      <c r="A86" s="16"/>
      <c r="B86" s="17"/>
      <c r="C86" s="105"/>
      <c r="D86" s="105"/>
      <c r="E86" s="105"/>
      <c r="F86" s="105"/>
      <c r="G86" s="105"/>
      <c r="H86" s="105"/>
      <c r="I86" s="105"/>
      <c r="J86" s="105"/>
      <c r="K86" s="105"/>
      <c r="L86" s="12"/>
      <c r="M86" s="12"/>
      <c r="N86" s="12"/>
      <c r="O86" s="13">
        <f t="shared" si="1"/>
        <v>0</v>
      </c>
    </row>
    <row r="87" spans="1:15" ht="15.75">
      <c r="A87" s="16" t="s">
        <v>127</v>
      </c>
      <c r="B87" s="17" t="s">
        <v>348</v>
      </c>
      <c r="C87" s="105">
        <v>20</v>
      </c>
      <c r="D87" s="105"/>
      <c r="E87" s="105"/>
      <c r="F87" s="105"/>
      <c r="G87" s="105"/>
      <c r="H87" s="105"/>
      <c r="I87" s="105"/>
      <c r="J87" s="105"/>
      <c r="K87" s="105"/>
      <c r="L87" s="12"/>
      <c r="M87" s="12"/>
      <c r="N87" s="12"/>
      <c r="O87" s="13">
        <f t="shared" si="1"/>
        <v>20</v>
      </c>
    </row>
    <row r="88" spans="1:15" ht="15.75">
      <c r="A88" s="16" t="s">
        <v>216</v>
      </c>
      <c r="B88" s="17" t="s">
        <v>332</v>
      </c>
      <c r="C88" s="12">
        <v>699.2</v>
      </c>
      <c r="D88" s="12"/>
      <c r="E88" s="12">
        <v>483.5</v>
      </c>
      <c r="F88" s="12">
        <v>40</v>
      </c>
      <c r="G88" s="12"/>
      <c r="H88" s="12"/>
      <c r="I88" s="12"/>
      <c r="J88" s="12"/>
      <c r="K88" s="12"/>
      <c r="L88" s="12"/>
      <c r="M88" s="12"/>
      <c r="N88" s="12"/>
      <c r="O88" s="13">
        <f t="shared" si="1"/>
        <v>699.2</v>
      </c>
    </row>
    <row r="89" spans="1:15" ht="15.75" hidden="1">
      <c r="A89" s="16" t="s">
        <v>81</v>
      </c>
      <c r="B89" s="17" t="s">
        <v>83</v>
      </c>
      <c r="C89" s="12"/>
      <c r="D89" s="12"/>
      <c r="E89" s="12"/>
      <c r="F89" s="12"/>
      <c r="G89" s="12"/>
      <c r="H89" s="12"/>
      <c r="I89" s="12"/>
      <c r="J89" s="12"/>
      <c r="K89" s="12"/>
      <c r="L89" s="12"/>
      <c r="M89" s="12"/>
      <c r="N89" s="12"/>
      <c r="O89" s="13">
        <f t="shared" si="1"/>
        <v>0</v>
      </c>
    </row>
    <row r="90" spans="1:15" ht="15.75">
      <c r="A90" s="16" t="s">
        <v>378</v>
      </c>
      <c r="B90" s="200" t="s">
        <v>131</v>
      </c>
      <c r="C90" s="12">
        <v>15</v>
      </c>
      <c r="D90" s="12"/>
      <c r="E90" s="12"/>
      <c r="F90" s="12"/>
      <c r="G90" s="12"/>
      <c r="H90" s="12"/>
      <c r="I90" s="12"/>
      <c r="J90" s="12"/>
      <c r="K90" s="12"/>
      <c r="L90" s="12"/>
      <c r="M90" s="12"/>
      <c r="N90" s="12"/>
      <c r="O90" s="13">
        <f t="shared" si="1"/>
        <v>15</v>
      </c>
    </row>
    <row r="91" spans="1:15" ht="15.75">
      <c r="A91" s="16" t="s">
        <v>493</v>
      </c>
      <c r="B91" s="17" t="s">
        <v>494</v>
      </c>
      <c r="C91" s="12">
        <v>32.8</v>
      </c>
      <c r="D91" s="12"/>
      <c r="E91" s="12">
        <v>23.8</v>
      </c>
      <c r="F91" s="12"/>
      <c r="G91" s="12"/>
      <c r="H91" s="12"/>
      <c r="I91" s="12"/>
      <c r="J91" s="12"/>
      <c r="K91" s="12"/>
      <c r="L91" s="12"/>
      <c r="M91" s="12"/>
      <c r="N91" s="12"/>
      <c r="O91" s="13">
        <f t="shared" si="1"/>
        <v>32.8</v>
      </c>
    </row>
    <row r="92" spans="1:15" ht="46.5" customHeight="1">
      <c r="A92" s="16" t="s">
        <v>248</v>
      </c>
      <c r="B92" s="17" t="s">
        <v>322</v>
      </c>
      <c r="C92" s="12">
        <v>41.8</v>
      </c>
      <c r="D92" s="12"/>
      <c r="E92" s="12"/>
      <c r="F92" s="12"/>
      <c r="G92" s="12"/>
      <c r="H92" s="12"/>
      <c r="I92" s="12"/>
      <c r="J92" s="12"/>
      <c r="K92" s="12"/>
      <c r="L92" s="12"/>
      <c r="M92" s="12"/>
      <c r="N92" s="12"/>
      <c r="O92" s="13">
        <f t="shared" si="1"/>
        <v>41.8</v>
      </c>
    </row>
    <row r="93" spans="1:15" ht="44.25" customHeight="1">
      <c r="A93" s="16" t="s">
        <v>128</v>
      </c>
      <c r="B93" s="17" t="s">
        <v>246</v>
      </c>
      <c r="C93" s="12">
        <v>38.9</v>
      </c>
      <c r="D93" s="12"/>
      <c r="E93" s="12"/>
      <c r="F93" s="12"/>
      <c r="G93" s="12"/>
      <c r="H93" s="12"/>
      <c r="I93" s="12"/>
      <c r="J93" s="12"/>
      <c r="K93" s="12"/>
      <c r="L93" s="12"/>
      <c r="M93" s="12"/>
      <c r="N93" s="12"/>
      <c r="O93" s="13">
        <f t="shared" si="1"/>
        <v>38.9</v>
      </c>
    </row>
    <row r="94" spans="1:15" ht="41.25" customHeight="1">
      <c r="A94" s="16" t="s">
        <v>225</v>
      </c>
      <c r="B94" s="17" t="s">
        <v>323</v>
      </c>
      <c r="C94" s="12">
        <v>86.5</v>
      </c>
      <c r="D94" s="12"/>
      <c r="E94" s="12"/>
      <c r="F94" s="12"/>
      <c r="G94" s="12"/>
      <c r="H94" s="12"/>
      <c r="I94" s="12"/>
      <c r="J94" s="12"/>
      <c r="K94" s="12"/>
      <c r="L94" s="12"/>
      <c r="M94" s="12"/>
      <c r="N94" s="12"/>
      <c r="O94" s="13">
        <f t="shared" si="1"/>
        <v>86.5</v>
      </c>
    </row>
    <row r="95" spans="1:15" ht="31.5" customHeight="1">
      <c r="A95" s="16" t="s">
        <v>223</v>
      </c>
      <c r="B95" s="17" t="s">
        <v>224</v>
      </c>
      <c r="C95" s="12">
        <v>5</v>
      </c>
      <c r="D95" s="12"/>
      <c r="E95" s="12"/>
      <c r="F95" s="12"/>
      <c r="G95" s="12"/>
      <c r="H95" s="12"/>
      <c r="I95" s="12"/>
      <c r="J95" s="12"/>
      <c r="K95" s="12"/>
      <c r="L95" s="12"/>
      <c r="M95" s="12"/>
      <c r="N95" s="12"/>
      <c r="O95" s="13">
        <f t="shared" si="1"/>
        <v>5</v>
      </c>
    </row>
    <row r="96" spans="1:15" ht="15.75">
      <c r="A96" s="16" t="s">
        <v>505</v>
      </c>
      <c r="B96" s="19" t="s">
        <v>321</v>
      </c>
      <c r="C96" s="13">
        <f>SUM(C97+C99+C101+C103+C105+C108+C111+C113+C115+C118+C120+C122+C124+C126+C128+C130+C132+C134+C136+C138+C140+C142+C144+C146+C148+C149+C151+C152+C153+C156+C159)</f>
        <v>40852.6</v>
      </c>
      <c r="D96" s="13"/>
      <c r="E96" s="13">
        <f aca="true" t="shared" si="4" ref="E96:N96">SUM(E97+E99+E101+E103+E105+E108+E111+E113+E115+E118+E120+E122+E124+E126+E128+E130+E132+E134+E136+E138+E140+E142+E144+E146+E148+E149+E151+E152+E153+E156+E159)</f>
        <v>0</v>
      </c>
      <c r="F96" s="13">
        <f t="shared" si="4"/>
        <v>0</v>
      </c>
      <c r="G96" s="13">
        <f t="shared" si="4"/>
        <v>0</v>
      </c>
      <c r="H96" s="13">
        <f t="shared" si="4"/>
        <v>0</v>
      </c>
      <c r="I96" s="13">
        <f t="shared" si="4"/>
        <v>0</v>
      </c>
      <c r="J96" s="13">
        <f t="shared" si="4"/>
        <v>0</v>
      </c>
      <c r="K96" s="13">
        <f t="shared" si="4"/>
        <v>0</v>
      </c>
      <c r="L96" s="13">
        <f t="shared" si="4"/>
        <v>0</v>
      </c>
      <c r="M96" s="13">
        <f t="shared" si="4"/>
        <v>0</v>
      </c>
      <c r="N96" s="13">
        <f t="shared" si="4"/>
        <v>0</v>
      </c>
      <c r="O96" s="13">
        <f t="shared" si="1"/>
        <v>40852.6</v>
      </c>
    </row>
    <row r="97" spans="1:15" ht="27" customHeight="1">
      <c r="A97" s="2" t="s">
        <v>301</v>
      </c>
      <c r="B97" s="115" t="s">
        <v>302</v>
      </c>
      <c r="C97" s="105">
        <v>691.1</v>
      </c>
      <c r="D97" s="12"/>
      <c r="E97" s="12"/>
      <c r="F97" s="12"/>
      <c r="G97" s="12"/>
      <c r="H97" s="12"/>
      <c r="I97" s="12"/>
      <c r="J97" s="12"/>
      <c r="K97" s="12"/>
      <c r="L97" s="12"/>
      <c r="M97" s="12"/>
      <c r="N97" s="12"/>
      <c r="O97" s="13">
        <f t="shared" si="1"/>
        <v>691.1</v>
      </c>
    </row>
    <row r="98" spans="1:15" ht="27" customHeight="1">
      <c r="A98" s="2"/>
      <c r="B98" s="115" t="s">
        <v>361</v>
      </c>
      <c r="C98" s="105">
        <v>691.1</v>
      </c>
      <c r="D98" s="12"/>
      <c r="E98" s="12"/>
      <c r="F98" s="12"/>
      <c r="G98" s="12"/>
      <c r="H98" s="12"/>
      <c r="I98" s="12"/>
      <c r="J98" s="12"/>
      <c r="K98" s="12"/>
      <c r="L98" s="12"/>
      <c r="M98" s="12"/>
      <c r="N98" s="12"/>
      <c r="O98" s="13">
        <f t="shared" si="1"/>
        <v>691.1</v>
      </c>
    </row>
    <row r="99" spans="1:15" ht="134.25" customHeight="1">
      <c r="A99" s="2" t="s">
        <v>206</v>
      </c>
      <c r="B99" s="218" t="s">
        <v>519</v>
      </c>
      <c r="C99" s="104">
        <v>2115.6</v>
      </c>
      <c r="D99" s="34"/>
      <c r="E99" s="12"/>
      <c r="F99" s="12"/>
      <c r="G99" s="12"/>
      <c r="H99" s="12"/>
      <c r="I99" s="12"/>
      <c r="J99" s="34"/>
      <c r="K99" s="34"/>
      <c r="L99" s="34"/>
      <c r="M99" s="34"/>
      <c r="N99" s="34"/>
      <c r="O99" s="13">
        <f t="shared" si="1"/>
        <v>2115.6</v>
      </c>
    </row>
    <row r="100" spans="1:15" ht="24" customHeight="1">
      <c r="A100" s="2"/>
      <c r="B100" s="115" t="s">
        <v>361</v>
      </c>
      <c r="C100" s="104">
        <v>2115.6</v>
      </c>
      <c r="D100" s="34"/>
      <c r="E100" s="12"/>
      <c r="F100" s="12"/>
      <c r="G100" s="12"/>
      <c r="H100" s="12"/>
      <c r="I100" s="12"/>
      <c r="J100" s="34"/>
      <c r="K100" s="34"/>
      <c r="L100" s="34"/>
      <c r="M100" s="34"/>
      <c r="N100" s="34"/>
      <c r="O100" s="13">
        <f aca="true" t="shared" si="5" ref="O100:O163">SUM(H100+C100)</f>
        <v>2115.6</v>
      </c>
    </row>
    <row r="101" spans="1:15" ht="120" customHeight="1">
      <c r="A101" s="2" t="s">
        <v>207</v>
      </c>
      <c r="B101" s="218" t="s">
        <v>520</v>
      </c>
      <c r="C101" s="104">
        <v>410.9</v>
      </c>
      <c r="D101" s="34"/>
      <c r="E101" s="34"/>
      <c r="F101" s="34"/>
      <c r="G101" s="34"/>
      <c r="H101" s="34"/>
      <c r="I101" s="34"/>
      <c r="J101" s="34"/>
      <c r="K101" s="34"/>
      <c r="L101" s="34"/>
      <c r="M101" s="34"/>
      <c r="N101" s="34"/>
      <c r="O101" s="13">
        <f t="shared" si="5"/>
        <v>410.9</v>
      </c>
    </row>
    <row r="102" spans="1:15" ht="24" customHeight="1">
      <c r="A102" s="2"/>
      <c r="B102" s="115" t="s">
        <v>361</v>
      </c>
      <c r="C102" s="104">
        <v>410.9</v>
      </c>
      <c r="D102" s="34"/>
      <c r="E102" s="34"/>
      <c r="F102" s="34"/>
      <c r="G102" s="34"/>
      <c r="H102" s="34"/>
      <c r="I102" s="34"/>
      <c r="J102" s="34"/>
      <c r="K102" s="34"/>
      <c r="L102" s="34"/>
      <c r="M102" s="34"/>
      <c r="N102" s="34"/>
      <c r="O102" s="13">
        <f t="shared" si="5"/>
        <v>410.9</v>
      </c>
    </row>
    <row r="103" spans="1:15" ht="131.25" customHeight="1">
      <c r="A103" s="2" t="s">
        <v>17</v>
      </c>
      <c r="B103" s="115" t="s">
        <v>521</v>
      </c>
      <c r="C103" s="104">
        <v>70.1</v>
      </c>
      <c r="D103" s="34"/>
      <c r="E103" s="34"/>
      <c r="F103" s="34"/>
      <c r="G103" s="34"/>
      <c r="H103" s="34"/>
      <c r="I103" s="34"/>
      <c r="J103" s="34"/>
      <c r="K103" s="34"/>
      <c r="L103" s="34"/>
      <c r="M103" s="34"/>
      <c r="N103" s="34"/>
      <c r="O103" s="13">
        <f t="shared" si="5"/>
        <v>70.1</v>
      </c>
    </row>
    <row r="104" spans="1:15" ht="24" customHeight="1">
      <c r="A104" s="2"/>
      <c r="B104" s="115" t="s">
        <v>361</v>
      </c>
      <c r="C104" s="104">
        <v>70.1</v>
      </c>
      <c r="D104" s="34"/>
      <c r="E104" s="34"/>
      <c r="F104" s="34"/>
      <c r="G104" s="34"/>
      <c r="H104" s="34"/>
      <c r="I104" s="34"/>
      <c r="J104" s="34"/>
      <c r="K104" s="34"/>
      <c r="L104" s="34"/>
      <c r="M104" s="34"/>
      <c r="N104" s="34"/>
      <c r="O104" s="13">
        <f t="shared" si="5"/>
        <v>70.1</v>
      </c>
    </row>
    <row r="105" spans="1:15" ht="370.5" customHeight="1">
      <c r="A105" s="2" t="s">
        <v>208</v>
      </c>
      <c r="B105" s="223" t="s">
        <v>368</v>
      </c>
      <c r="C105" s="104">
        <v>487.1</v>
      </c>
      <c r="D105" s="34"/>
      <c r="E105" s="12"/>
      <c r="F105" s="12"/>
      <c r="G105" s="12"/>
      <c r="H105" s="12"/>
      <c r="I105" s="12"/>
      <c r="J105" s="34"/>
      <c r="K105" s="34"/>
      <c r="L105" s="34"/>
      <c r="M105" s="34"/>
      <c r="N105" s="34"/>
      <c r="O105" s="13">
        <f t="shared" si="5"/>
        <v>487.1</v>
      </c>
    </row>
    <row r="106" spans="1:15" ht="70.5" customHeight="1" hidden="1">
      <c r="A106" s="2"/>
      <c r="B106" s="115" t="s">
        <v>361</v>
      </c>
      <c r="C106" s="104"/>
      <c r="D106" s="34"/>
      <c r="E106" s="12"/>
      <c r="F106" s="12"/>
      <c r="G106" s="12"/>
      <c r="H106" s="12"/>
      <c r="I106" s="12"/>
      <c r="J106" s="34"/>
      <c r="K106" s="34"/>
      <c r="L106" s="34"/>
      <c r="M106" s="34"/>
      <c r="N106" s="34"/>
      <c r="O106" s="13">
        <f t="shared" si="5"/>
        <v>0</v>
      </c>
    </row>
    <row r="107" spans="1:15" ht="23.25" customHeight="1">
      <c r="A107" s="131"/>
      <c r="B107" s="115" t="s">
        <v>361</v>
      </c>
      <c r="C107" s="105">
        <v>487.1</v>
      </c>
      <c r="D107" s="12"/>
      <c r="E107" s="12"/>
      <c r="F107" s="12"/>
      <c r="G107" s="12"/>
      <c r="H107" s="12"/>
      <c r="I107" s="12"/>
      <c r="J107" s="12"/>
      <c r="K107" s="12"/>
      <c r="L107" s="12"/>
      <c r="M107" s="12"/>
      <c r="N107" s="12"/>
      <c r="O107" s="13">
        <f t="shared" si="5"/>
        <v>487.1</v>
      </c>
    </row>
    <row r="108" spans="1:15" ht="279.75" customHeight="1">
      <c r="A108" s="2" t="s">
        <v>209</v>
      </c>
      <c r="B108" s="224" t="s">
        <v>510</v>
      </c>
      <c r="C108" s="104">
        <v>10.1</v>
      </c>
      <c r="D108" s="34"/>
      <c r="E108" s="12"/>
      <c r="F108" s="12"/>
      <c r="G108" s="12"/>
      <c r="H108" s="12"/>
      <c r="I108" s="12"/>
      <c r="J108" s="34"/>
      <c r="K108" s="34"/>
      <c r="L108" s="34"/>
      <c r="M108" s="34"/>
      <c r="N108" s="34"/>
      <c r="O108" s="13">
        <f t="shared" si="5"/>
        <v>10.1</v>
      </c>
    </row>
    <row r="109" spans="1:15" ht="110.25" hidden="1">
      <c r="A109" s="2" t="s">
        <v>270</v>
      </c>
      <c r="B109" s="115" t="s">
        <v>79</v>
      </c>
      <c r="C109" s="105"/>
      <c r="D109" s="12"/>
      <c r="E109" s="34"/>
      <c r="F109" s="34"/>
      <c r="G109" s="34"/>
      <c r="H109" s="34"/>
      <c r="I109" s="34"/>
      <c r="J109" s="34"/>
      <c r="K109" s="34"/>
      <c r="L109" s="34"/>
      <c r="M109" s="34"/>
      <c r="N109" s="34"/>
      <c r="O109" s="13">
        <f t="shared" si="5"/>
        <v>0</v>
      </c>
    </row>
    <row r="110" spans="1:15" ht="15.75">
      <c r="A110" s="2"/>
      <c r="B110" s="115" t="s">
        <v>361</v>
      </c>
      <c r="C110" s="104">
        <v>10.1</v>
      </c>
      <c r="D110" s="34"/>
      <c r="E110" s="34"/>
      <c r="F110" s="34"/>
      <c r="G110" s="34"/>
      <c r="H110" s="34"/>
      <c r="I110" s="34"/>
      <c r="J110" s="34"/>
      <c r="K110" s="34"/>
      <c r="L110" s="34"/>
      <c r="M110" s="34"/>
      <c r="N110" s="34"/>
      <c r="O110" s="13">
        <f t="shared" si="5"/>
        <v>10.1</v>
      </c>
    </row>
    <row r="111" spans="1:15" ht="66" customHeight="1">
      <c r="A111" s="2" t="s">
        <v>210</v>
      </c>
      <c r="B111" s="218" t="s">
        <v>0</v>
      </c>
      <c r="C111" s="104">
        <v>418</v>
      </c>
      <c r="D111" s="34"/>
      <c r="E111" s="34"/>
      <c r="F111" s="34"/>
      <c r="G111" s="34"/>
      <c r="H111" s="12"/>
      <c r="I111" s="12"/>
      <c r="J111" s="34"/>
      <c r="K111" s="34"/>
      <c r="L111" s="34"/>
      <c r="M111" s="34"/>
      <c r="N111" s="34"/>
      <c r="O111" s="13">
        <f t="shared" si="5"/>
        <v>418</v>
      </c>
    </row>
    <row r="112" spans="1:15" ht="20.25" customHeight="1">
      <c r="A112" s="2"/>
      <c r="B112" s="115" t="s">
        <v>361</v>
      </c>
      <c r="C112" s="104">
        <v>418</v>
      </c>
      <c r="D112" s="34"/>
      <c r="E112" s="34"/>
      <c r="F112" s="34"/>
      <c r="G112" s="34"/>
      <c r="H112" s="12"/>
      <c r="I112" s="12"/>
      <c r="J112" s="34"/>
      <c r="K112" s="34"/>
      <c r="L112" s="34"/>
      <c r="M112" s="34"/>
      <c r="N112" s="34"/>
      <c r="O112" s="13">
        <f t="shared" si="5"/>
        <v>418</v>
      </c>
    </row>
    <row r="113" spans="1:15" ht="86.25" customHeight="1">
      <c r="A113" s="2" t="s">
        <v>211</v>
      </c>
      <c r="B113" s="218" t="s">
        <v>511</v>
      </c>
      <c r="C113" s="104">
        <v>32.4</v>
      </c>
      <c r="D113" s="34"/>
      <c r="E113" s="34"/>
      <c r="F113" s="34"/>
      <c r="G113" s="34"/>
      <c r="H113" s="58"/>
      <c r="I113" s="34"/>
      <c r="J113" s="34"/>
      <c r="K113" s="34"/>
      <c r="L113" s="34"/>
      <c r="M113" s="34"/>
      <c r="N113" s="34"/>
      <c r="O113" s="13">
        <f t="shared" si="5"/>
        <v>32.4</v>
      </c>
    </row>
    <row r="114" spans="1:15" ht="24.75" customHeight="1">
      <c r="A114" s="2"/>
      <c r="B114" s="115" t="s">
        <v>361</v>
      </c>
      <c r="C114" s="104">
        <v>32.4</v>
      </c>
      <c r="D114" s="34"/>
      <c r="E114" s="34"/>
      <c r="F114" s="34"/>
      <c r="G114" s="34"/>
      <c r="H114" s="58"/>
      <c r="I114" s="34"/>
      <c r="J114" s="34"/>
      <c r="K114" s="34"/>
      <c r="L114" s="34"/>
      <c r="M114" s="34"/>
      <c r="N114" s="34"/>
      <c r="O114" s="13">
        <f t="shared" si="5"/>
        <v>32.4</v>
      </c>
    </row>
    <row r="115" spans="1:15" ht="63" customHeight="1">
      <c r="A115" s="2" t="s">
        <v>213</v>
      </c>
      <c r="B115" s="115" t="s">
        <v>1</v>
      </c>
      <c r="C115" s="105">
        <v>7</v>
      </c>
      <c r="D115" s="12"/>
      <c r="E115" s="12"/>
      <c r="F115" s="12"/>
      <c r="G115" s="12"/>
      <c r="H115" s="12"/>
      <c r="I115" s="12"/>
      <c r="J115" s="12"/>
      <c r="K115" s="12"/>
      <c r="L115" s="12"/>
      <c r="M115" s="12"/>
      <c r="N115" s="12"/>
      <c r="O115" s="13">
        <f t="shared" si="5"/>
        <v>7</v>
      </c>
    </row>
    <row r="116" spans="1:15" ht="15.75" hidden="1">
      <c r="A116" s="2"/>
      <c r="B116" s="115"/>
      <c r="C116" s="105"/>
      <c r="D116" s="12"/>
      <c r="E116" s="12"/>
      <c r="F116" s="12"/>
      <c r="G116" s="12"/>
      <c r="H116" s="12"/>
      <c r="I116" s="12"/>
      <c r="J116" s="12"/>
      <c r="K116" s="12"/>
      <c r="L116" s="12"/>
      <c r="M116" s="12"/>
      <c r="N116" s="12"/>
      <c r="O116" s="13">
        <f t="shared" si="5"/>
        <v>0</v>
      </c>
    </row>
    <row r="117" spans="1:15" ht="15.75">
      <c r="A117" s="2"/>
      <c r="B117" s="115" t="s">
        <v>361</v>
      </c>
      <c r="C117" s="105">
        <v>7</v>
      </c>
      <c r="D117" s="12"/>
      <c r="E117" s="12"/>
      <c r="F117" s="12"/>
      <c r="G117" s="12"/>
      <c r="H117" s="12"/>
      <c r="I117" s="12"/>
      <c r="J117" s="12"/>
      <c r="K117" s="12"/>
      <c r="L117" s="12"/>
      <c r="M117" s="12"/>
      <c r="N117" s="12"/>
      <c r="O117" s="13">
        <f t="shared" si="5"/>
        <v>7</v>
      </c>
    </row>
    <row r="118" spans="1:15" ht="120.75" customHeight="1">
      <c r="A118" s="125" t="s">
        <v>268</v>
      </c>
      <c r="B118" s="115" t="s">
        <v>66</v>
      </c>
      <c r="C118" s="104">
        <v>1208.7</v>
      </c>
      <c r="D118" s="34"/>
      <c r="E118" s="12"/>
      <c r="F118" s="12"/>
      <c r="G118" s="12"/>
      <c r="H118" s="12"/>
      <c r="I118" s="12"/>
      <c r="J118" s="34"/>
      <c r="K118" s="34"/>
      <c r="L118" s="34"/>
      <c r="M118" s="34"/>
      <c r="N118" s="34"/>
      <c r="O118" s="13">
        <f t="shared" si="5"/>
        <v>1208.7</v>
      </c>
    </row>
    <row r="119" spans="1:15" ht="18.75" customHeight="1">
      <c r="A119" s="2"/>
      <c r="B119" s="115" t="s">
        <v>361</v>
      </c>
      <c r="C119" s="104">
        <v>1208.7</v>
      </c>
      <c r="D119" s="34"/>
      <c r="E119" s="34"/>
      <c r="F119" s="34"/>
      <c r="G119" s="34"/>
      <c r="H119" s="12"/>
      <c r="I119" s="12"/>
      <c r="J119" s="34"/>
      <c r="K119" s="34"/>
      <c r="L119" s="34"/>
      <c r="M119" s="34"/>
      <c r="N119" s="34"/>
      <c r="O119" s="13">
        <f t="shared" si="5"/>
        <v>1208.7</v>
      </c>
    </row>
    <row r="120" spans="1:15" ht="105.75" customHeight="1">
      <c r="A120" s="125" t="s">
        <v>269</v>
      </c>
      <c r="B120" s="107" t="s">
        <v>67</v>
      </c>
      <c r="C120" s="104">
        <v>181.4</v>
      </c>
      <c r="D120" s="34"/>
      <c r="E120" s="34"/>
      <c r="F120" s="34"/>
      <c r="G120" s="34"/>
      <c r="H120" s="34"/>
      <c r="I120" s="34"/>
      <c r="J120" s="34"/>
      <c r="K120" s="34"/>
      <c r="L120" s="34"/>
      <c r="M120" s="34"/>
      <c r="N120" s="34"/>
      <c r="O120" s="13">
        <f t="shared" si="5"/>
        <v>181.4</v>
      </c>
    </row>
    <row r="121" spans="1:15" ht="17.25" customHeight="1">
      <c r="A121" s="2"/>
      <c r="B121" s="115" t="s">
        <v>361</v>
      </c>
      <c r="C121" s="104">
        <v>181.4</v>
      </c>
      <c r="D121" s="34"/>
      <c r="E121" s="12"/>
      <c r="F121" s="12"/>
      <c r="G121" s="12"/>
      <c r="H121" s="12"/>
      <c r="I121" s="12"/>
      <c r="J121" s="12"/>
      <c r="K121" s="12"/>
      <c r="L121" s="12"/>
      <c r="M121" s="12"/>
      <c r="N121" s="12"/>
      <c r="O121" s="13">
        <f t="shared" si="5"/>
        <v>181.4</v>
      </c>
    </row>
    <row r="122" spans="1:15" ht="15.75" customHeight="1">
      <c r="A122" s="2" t="s">
        <v>344</v>
      </c>
      <c r="B122" s="115" t="s">
        <v>345</v>
      </c>
      <c r="C122" s="105">
        <v>180.6</v>
      </c>
      <c r="D122" s="12"/>
      <c r="E122" s="12"/>
      <c r="F122" s="12"/>
      <c r="G122" s="12"/>
      <c r="H122" s="12"/>
      <c r="I122" s="12"/>
      <c r="J122" s="12"/>
      <c r="K122" s="12"/>
      <c r="L122" s="12"/>
      <c r="M122" s="12"/>
      <c r="N122" s="12"/>
      <c r="O122" s="13">
        <f t="shared" si="5"/>
        <v>180.6</v>
      </c>
    </row>
    <row r="123" spans="1:15" ht="15.75" customHeight="1">
      <c r="A123" s="2"/>
      <c r="B123" s="115" t="s">
        <v>361</v>
      </c>
      <c r="C123" s="105">
        <v>180.6</v>
      </c>
      <c r="D123" s="12"/>
      <c r="E123" s="12"/>
      <c r="F123" s="12"/>
      <c r="G123" s="12"/>
      <c r="H123" s="12"/>
      <c r="I123" s="12"/>
      <c r="J123" s="12"/>
      <c r="K123" s="12"/>
      <c r="L123" s="12"/>
      <c r="M123" s="12"/>
      <c r="N123" s="12"/>
      <c r="O123" s="13">
        <f t="shared" si="5"/>
        <v>180.6</v>
      </c>
    </row>
    <row r="124" spans="1:15" ht="15.75" customHeight="1">
      <c r="A124" s="2" t="s">
        <v>18</v>
      </c>
      <c r="B124" s="115" t="s">
        <v>2</v>
      </c>
      <c r="C124" s="105">
        <v>122.4</v>
      </c>
      <c r="D124" s="12"/>
      <c r="E124" s="12"/>
      <c r="F124" s="12"/>
      <c r="G124" s="12"/>
      <c r="H124" s="12"/>
      <c r="I124" s="12"/>
      <c r="J124" s="12"/>
      <c r="K124" s="12"/>
      <c r="L124" s="12"/>
      <c r="M124" s="12"/>
      <c r="N124" s="12"/>
      <c r="O124" s="13">
        <f t="shared" si="5"/>
        <v>122.4</v>
      </c>
    </row>
    <row r="125" spans="1:15" ht="15.75" customHeight="1">
      <c r="A125" s="2"/>
      <c r="B125" s="115" t="s">
        <v>361</v>
      </c>
      <c r="C125" s="105">
        <v>122.4</v>
      </c>
      <c r="D125" s="12"/>
      <c r="E125" s="12"/>
      <c r="F125" s="12"/>
      <c r="G125" s="12"/>
      <c r="H125" s="12"/>
      <c r="I125" s="12"/>
      <c r="J125" s="12"/>
      <c r="K125" s="12"/>
      <c r="L125" s="12"/>
      <c r="M125" s="12"/>
      <c r="N125" s="12"/>
      <c r="O125" s="13">
        <f t="shared" si="5"/>
        <v>122.4</v>
      </c>
    </row>
    <row r="126" spans="1:15" ht="15.75" customHeight="1">
      <c r="A126" s="2" t="s">
        <v>19</v>
      </c>
      <c r="B126" s="115" t="s">
        <v>3</v>
      </c>
      <c r="C126" s="105">
        <v>117.9</v>
      </c>
      <c r="D126" s="12"/>
      <c r="E126" s="12"/>
      <c r="F126" s="12"/>
      <c r="G126" s="12"/>
      <c r="H126" s="12"/>
      <c r="I126" s="12"/>
      <c r="J126" s="12"/>
      <c r="K126" s="12"/>
      <c r="L126" s="12"/>
      <c r="M126" s="12"/>
      <c r="N126" s="12"/>
      <c r="O126" s="13">
        <f t="shared" si="5"/>
        <v>117.9</v>
      </c>
    </row>
    <row r="127" spans="1:15" ht="15.75" customHeight="1">
      <c r="A127" s="2"/>
      <c r="B127" s="115" t="s">
        <v>361</v>
      </c>
      <c r="C127" s="105">
        <v>117.9</v>
      </c>
      <c r="D127" s="12"/>
      <c r="E127" s="12"/>
      <c r="F127" s="12"/>
      <c r="G127" s="12"/>
      <c r="H127" s="12"/>
      <c r="I127" s="12"/>
      <c r="J127" s="12"/>
      <c r="K127" s="12"/>
      <c r="L127" s="12"/>
      <c r="M127" s="12"/>
      <c r="N127" s="12"/>
      <c r="O127" s="13">
        <f t="shared" si="5"/>
        <v>117.9</v>
      </c>
    </row>
    <row r="128" spans="1:15" ht="15.75">
      <c r="A128" s="125" t="s">
        <v>298</v>
      </c>
      <c r="B128" s="115" t="s">
        <v>68</v>
      </c>
      <c r="C128" s="104">
        <v>321.5</v>
      </c>
      <c r="D128" s="34"/>
      <c r="E128" s="12"/>
      <c r="F128" s="12"/>
      <c r="G128" s="12"/>
      <c r="H128" s="12"/>
      <c r="I128" s="12"/>
      <c r="J128" s="12"/>
      <c r="K128" s="12"/>
      <c r="L128" s="12"/>
      <c r="M128" s="12"/>
      <c r="N128" s="12"/>
      <c r="O128" s="13">
        <f t="shared" si="5"/>
        <v>321.5</v>
      </c>
    </row>
    <row r="129" spans="1:15" ht="15.75">
      <c r="A129" s="2"/>
      <c r="B129" s="115" t="s">
        <v>361</v>
      </c>
      <c r="C129" s="104">
        <v>321.5</v>
      </c>
      <c r="D129" s="34"/>
      <c r="E129" s="12"/>
      <c r="F129" s="12"/>
      <c r="G129" s="12"/>
      <c r="H129" s="12"/>
      <c r="I129" s="12"/>
      <c r="J129" s="12"/>
      <c r="K129" s="12"/>
      <c r="L129" s="12"/>
      <c r="M129" s="12"/>
      <c r="N129" s="12"/>
      <c r="O129" s="13">
        <f t="shared" si="5"/>
        <v>321.5</v>
      </c>
    </row>
    <row r="130" spans="1:15" ht="15.75">
      <c r="A130" s="125" t="s">
        <v>170</v>
      </c>
      <c r="B130" s="115" t="s">
        <v>69</v>
      </c>
      <c r="C130" s="104">
        <v>5488.8</v>
      </c>
      <c r="D130" s="34"/>
      <c r="E130" s="12"/>
      <c r="F130" s="12"/>
      <c r="G130" s="12"/>
      <c r="H130" s="12"/>
      <c r="I130" s="12"/>
      <c r="J130" s="12"/>
      <c r="K130" s="12"/>
      <c r="L130" s="12"/>
      <c r="M130" s="12"/>
      <c r="N130" s="12"/>
      <c r="O130" s="13">
        <f t="shared" si="5"/>
        <v>5488.8</v>
      </c>
    </row>
    <row r="131" spans="1:15" ht="15.75">
      <c r="A131" s="2"/>
      <c r="B131" s="115" t="s">
        <v>361</v>
      </c>
      <c r="C131" s="104">
        <v>5488.8</v>
      </c>
      <c r="D131" s="34"/>
      <c r="E131" s="12"/>
      <c r="F131" s="12"/>
      <c r="G131" s="12"/>
      <c r="H131" s="12"/>
      <c r="I131" s="12"/>
      <c r="J131" s="12"/>
      <c r="K131" s="12"/>
      <c r="L131" s="12"/>
      <c r="M131" s="12"/>
      <c r="N131" s="12"/>
      <c r="O131" s="13">
        <f t="shared" si="5"/>
        <v>5488.8</v>
      </c>
    </row>
    <row r="132" spans="1:15" ht="15.75">
      <c r="A132" s="125" t="s">
        <v>171</v>
      </c>
      <c r="B132" s="218" t="s">
        <v>4</v>
      </c>
      <c r="C132" s="104">
        <v>12879.3</v>
      </c>
      <c r="D132" s="34"/>
      <c r="E132" s="12"/>
      <c r="F132" s="12"/>
      <c r="G132" s="12"/>
      <c r="H132" s="12"/>
      <c r="I132" s="12"/>
      <c r="J132" s="12"/>
      <c r="K132" s="12"/>
      <c r="L132" s="12"/>
      <c r="M132" s="12"/>
      <c r="N132" s="12"/>
      <c r="O132" s="13">
        <f t="shared" si="5"/>
        <v>12879.3</v>
      </c>
    </row>
    <row r="133" spans="1:15" ht="15.75">
      <c r="A133" s="2"/>
      <c r="B133" s="115" t="s">
        <v>361</v>
      </c>
      <c r="C133" s="104">
        <v>12879.3</v>
      </c>
      <c r="D133" s="34"/>
      <c r="E133" s="12"/>
      <c r="F133" s="12"/>
      <c r="G133" s="12"/>
      <c r="H133" s="12"/>
      <c r="I133" s="12"/>
      <c r="J133" s="12"/>
      <c r="K133" s="12"/>
      <c r="L133" s="12"/>
      <c r="M133" s="12"/>
      <c r="N133" s="12"/>
      <c r="O133" s="13">
        <f t="shared" si="5"/>
        <v>12879.3</v>
      </c>
    </row>
    <row r="134" spans="1:15" ht="15.75">
      <c r="A134" s="125" t="s">
        <v>172</v>
      </c>
      <c r="B134" s="218" t="s">
        <v>70</v>
      </c>
      <c r="C134" s="104">
        <v>1380.3</v>
      </c>
      <c r="D134" s="34"/>
      <c r="E134" s="12"/>
      <c r="F134" s="12"/>
      <c r="G134" s="12"/>
      <c r="H134" s="12"/>
      <c r="I134" s="12"/>
      <c r="J134" s="12"/>
      <c r="K134" s="12"/>
      <c r="L134" s="12"/>
      <c r="M134" s="12"/>
      <c r="N134" s="12"/>
      <c r="O134" s="13">
        <f t="shared" si="5"/>
        <v>1380.3</v>
      </c>
    </row>
    <row r="135" spans="1:15" ht="15.75">
      <c r="A135" s="2"/>
      <c r="B135" s="115" t="s">
        <v>361</v>
      </c>
      <c r="C135" s="104">
        <v>1380.3</v>
      </c>
      <c r="D135" s="34"/>
      <c r="E135" s="12"/>
      <c r="F135" s="12"/>
      <c r="G135" s="12"/>
      <c r="H135" s="12"/>
      <c r="I135" s="12"/>
      <c r="J135" s="12"/>
      <c r="K135" s="12"/>
      <c r="L135" s="12"/>
      <c r="M135" s="12"/>
      <c r="N135" s="12"/>
      <c r="O135" s="13">
        <f t="shared" si="5"/>
        <v>1380.3</v>
      </c>
    </row>
    <row r="136" spans="1:15" ht="15.75">
      <c r="A136" s="125" t="s">
        <v>173</v>
      </c>
      <c r="B136" s="218" t="s">
        <v>226</v>
      </c>
      <c r="C136" s="104">
        <v>3164.8</v>
      </c>
      <c r="D136" s="34"/>
      <c r="E136" s="12"/>
      <c r="F136" s="12"/>
      <c r="G136" s="12"/>
      <c r="H136" s="12"/>
      <c r="I136" s="12"/>
      <c r="J136" s="12"/>
      <c r="K136" s="12"/>
      <c r="L136" s="12"/>
      <c r="M136" s="12"/>
      <c r="N136" s="12"/>
      <c r="O136" s="13">
        <f t="shared" si="5"/>
        <v>3164.8</v>
      </c>
    </row>
    <row r="137" spans="1:15" ht="15.75">
      <c r="A137" s="2"/>
      <c r="B137" s="115" t="s">
        <v>361</v>
      </c>
      <c r="C137" s="104">
        <v>3164.8</v>
      </c>
      <c r="D137" s="34"/>
      <c r="E137" s="12"/>
      <c r="F137" s="12"/>
      <c r="G137" s="12"/>
      <c r="H137" s="12"/>
      <c r="I137" s="12"/>
      <c r="J137" s="12"/>
      <c r="K137" s="12"/>
      <c r="L137" s="12"/>
      <c r="M137" s="12"/>
      <c r="N137" s="12"/>
      <c r="O137" s="13">
        <f t="shared" si="5"/>
        <v>3164.8</v>
      </c>
    </row>
    <row r="138" spans="1:15" ht="15.75">
      <c r="A138" s="125" t="s">
        <v>299</v>
      </c>
      <c r="B138" s="218" t="s">
        <v>300</v>
      </c>
      <c r="C138" s="104">
        <v>794.3</v>
      </c>
      <c r="D138" s="34"/>
      <c r="E138" s="12"/>
      <c r="F138" s="12"/>
      <c r="G138" s="12"/>
      <c r="H138" s="12"/>
      <c r="I138" s="12"/>
      <c r="J138" s="12"/>
      <c r="K138" s="12"/>
      <c r="L138" s="12"/>
      <c r="M138" s="12"/>
      <c r="N138" s="12"/>
      <c r="O138" s="13">
        <f t="shared" si="5"/>
        <v>794.3</v>
      </c>
    </row>
    <row r="139" spans="1:15" ht="15.75">
      <c r="A139" s="2"/>
      <c r="B139" s="115" t="s">
        <v>361</v>
      </c>
      <c r="C139" s="104">
        <v>794.3</v>
      </c>
      <c r="D139" s="34"/>
      <c r="E139" s="12"/>
      <c r="F139" s="12"/>
      <c r="G139" s="12"/>
      <c r="H139" s="12"/>
      <c r="I139" s="12"/>
      <c r="J139" s="12"/>
      <c r="K139" s="12"/>
      <c r="L139" s="12"/>
      <c r="M139" s="12"/>
      <c r="N139" s="12"/>
      <c r="O139" s="13">
        <f t="shared" si="5"/>
        <v>794.3</v>
      </c>
    </row>
    <row r="140" spans="1:15" ht="15.75">
      <c r="A140" s="125" t="s">
        <v>71</v>
      </c>
      <c r="B140" s="218" t="s">
        <v>72</v>
      </c>
      <c r="C140" s="104">
        <v>50.9</v>
      </c>
      <c r="D140" s="34"/>
      <c r="E140" s="12"/>
      <c r="F140" s="12"/>
      <c r="G140" s="12"/>
      <c r="H140" s="12"/>
      <c r="I140" s="12"/>
      <c r="J140" s="12"/>
      <c r="K140" s="12"/>
      <c r="L140" s="12"/>
      <c r="M140" s="12"/>
      <c r="N140" s="12"/>
      <c r="O140" s="13">
        <f t="shared" si="5"/>
        <v>50.9</v>
      </c>
    </row>
    <row r="141" spans="1:15" ht="15.75">
      <c r="A141" s="2"/>
      <c r="B141" s="115" t="s">
        <v>361</v>
      </c>
      <c r="C141" s="104">
        <v>50.9</v>
      </c>
      <c r="D141" s="34"/>
      <c r="E141" s="12"/>
      <c r="F141" s="12"/>
      <c r="G141" s="12"/>
      <c r="H141" s="12"/>
      <c r="I141" s="12"/>
      <c r="J141" s="12"/>
      <c r="K141" s="12"/>
      <c r="L141" s="12"/>
      <c r="M141" s="12"/>
      <c r="N141" s="12"/>
      <c r="O141" s="13">
        <f t="shared" si="5"/>
        <v>50.9</v>
      </c>
    </row>
    <row r="142" spans="1:15" ht="15.75">
      <c r="A142" s="125" t="s">
        <v>222</v>
      </c>
      <c r="B142" s="218" t="s">
        <v>227</v>
      </c>
      <c r="C142" s="104">
        <v>3084.6</v>
      </c>
      <c r="D142" s="34"/>
      <c r="E142" s="12"/>
      <c r="F142" s="12"/>
      <c r="G142" s="12"/>
      <c r="H142" s="12"/>
      <c r="I142" s="12"/>
      <c r="J142" s="12"/>
      <c r="K142" s="12"/>
      <c r="L142" s="12"/>
      <c r="M142" s="12"/>
      <c r="N142" s="12"/>
      <c r="O142" s="13">
        <f t="shared" si="5"/>
        <v>3084.6</v>
      </c>
    </row>
    <row r="143" spans="1:15" ht="15.75">
      <c r="A143" s="2"/>
      <c r="B143" s="115" t="s">
        <v>361</v>
      </c>
      <c r="C143" s="104">
        <v>3084.6</v>
      </c>
      <c r="D143" s="34"/>
      <c r="E143" s="12"/>
      <c r="F143" s="12"/>
      <c r="G143" s="12"/>
      <c r="H143" s="12"/>
      <c r="I143" s="12"/>
      <c r="J143" s="12"/>
      <c r="K143" s="12"/>
      <c r="L143" s="12"/>
      <c r="M143" s="12"/>
      <c r="N143" s="12"/>
      <c r="O143" s="13">
        <f t="shared" si="5"/>
        <v>3084.6</v>
      </c>
    </row>
    <row r="144" spans="1:15" ht="39" customHeight="1">
      <c r="A144" s="125" t="s">
        <v>119</v>
      </c>
      <c r="B144" s="218" t="s">
        <v>73</v>
      </c>
      <c r="C144" s="104">
        <v>1730.5</v>
      </c>
      <c r="D144" s="34"/>
      <c r="E144" s="12"/>
      <c r="F144" s="12"/>
      <c r="G144" s="12"/>
      <c r="H144" s="12"/>
      <c r="I144" s="12"/>
      <c r="J144" s="12"/>
      <c r="K144" s="12"/>
      <c r="L144" s="12"/>
      <c r="M144" s="12"/>
      <c r="N144" s="12"/>
      <c r="O144" s="13">
        <f t="shared" si="5"/>
        <v>1730.5</v>
      </c>
    </row>
    <row r="145" spans="1:15" ht="23.25" customHeight="1">
      <c r="A145" s="2"/>
      <c r="B145" s="115" t="s">
        <v>361</v>
      </c>
      <c r="C145" s="104">
        <v>1730.5</v>
      </c>
      <c r="D145" s="34"/>
      <c r="E145" s="12"/>
      <c r="F145" s="12"/>
      <c r="G145" s="12"/>
      <c r="H145" s="12"/>
      <c r="I145" s="12"/>
      <c r="J145" s="12"/>
      <c r="K145" s="12"/>
      <c r="L145" s="12"/>
      <c r="M145" s="12"/>
      <c r="N145" s="12"/>
      <c r="O145" s="13">
        <f t="shared" si="5"/>
        <v>1730.5</v>
      </c>
    </row>
    <row r="146" spans="1:15" ht="36" customHeight="1">
      <c r="A146" s="125" t="s">
        <v>74</v>
      </c>
      <c r="B146" s="218" t="s">
        <v>75</v>
      </c>
      <c r="C146" s="104">
        <v>852.6</v>
      </c>
      <c r="D146" s="34"/>
      <c r="E146" s="12"/>
      <c r="F146" s="12"/>
      <c r="G146" s="12"/>
      <c r="H146" s="12"/>
      <c r="I146" s="12"/>
      <c r="J146" s="12"/>
      <c r="K146" s="12"/>
      <c r="L146" s="12"/>
      <c r="M146" s="12"/>
      <c r="N146" s="12"/>
      <c r="O146" s="13">
        <f t="shared" si="5"/>
        <v>852.6</v>
      </c>
    </row>
    <row r="147" spans="1:15" ht="23.25" customHeight="1">
      <c r="A147" s="2"/>
      <c r="B147" s="115" t="s">
        <v>361</v>
      </c>
      <c r="C147" s="104">
        <v>852.6</v>
      </c>
      <c r="D147" s="34"/>
      <c r="E147" s="12"/>
      <c r="F147" s="12"/>
      <c r="G147" s="12"/>
      <c r="H147" s="12"/>
      <c r="I147" s="12"/>
      <c r="J147" s="12"/>
      <c r="K147" s="12"/>
      <c r="L147" s="12"/>
      <c r="M147" s="12"/>
      <c r="N147" s="12"/>
      <c r="O147" s="13">
        <f t="shared" si="5"/>
        <v>852.6</v>
      </c>
    </row>
    <row r="148" spans="1:15" ht="15.75">
      <c r="A148" s="2" t="s">
        <v>174</v>
      </c>
      <c r="B148" s="115" t="s">
        <v>241</v>
      </c>
      <c r="C148" s="105">
        <v>127.4</v>
      </c>
      <c r="D148" s="12"/>
      <c r="E148" s="12"/>
      <c r="F148" s="12"/>
      <c r="G148" s="12"/>
      <c r="H148" s="12"/>
      <c r="I148" s="12"/>
      <c r="J148" s="12"/>
      <c r="K148" s="12"/>
      <c r="L148" s="12"/>
      <c r="M148" s="12"/>
      <c r="N148" s="12"/>
      <c r="O148" s="13">
        <f t="shared" si="5"/>
        <v>127.4</v>
      </c>
    </row>
    <row r="149" spans="1:15" ht="15.75">
      <c r="A149" s="2" t="s">
        <v>77</v>
      </c>
      <c r="B149" s="115" t="s">
        <v>78</v>
      </c>
      <c r="C149" s="105">
        <v>13.4</v>
      </c>
      <c r="D149" s="12"/>
      <c r="E149" s="12"/>
      <c r="F149" s="12"/>
      <c r="G149" s="12"/>
      <c r="H149" s="12"/>
      <c r="I149" s="12"/>
      <c r="J149" s="12"/>
      <c r="K149" s="12"/>
      <c r="L149" s="12"/>
      <c r="M149" s="12"/>
      <c r="N149" s="12"/>
      <c r="O149" s="13">
        <f t="shared" si="5"/>
        <v>13.4</v>
      </c>
    </row>
    <row r="150" spans="1:15" ht="15.75" hidden="1">
      <c r="A150" s="2" t="s">
        <v>120</v>
      </c>
      <c r="B150" s="115" t="s">
        <v>333</v>
      </c>
      <c r="C150" s="105"/>
      <c r="D150" s="12"/>
      <c r="E150" s="12"/>
      <c r="F150" s="12"/>
      <c r="G150" s="12"/>
      <c r="H150" s="12"/>
      <c r="I150" s="12"/>
      <c r="J150" s="12"/>
      <c r="K150" s="12"/>
      <c r="L150" s="12"/>
      <c r="M150" s="12"/>
      <c r="N150" s="12"/>
      <c r="O150" s="13">
        <f t="shared" si="5"/>
        <v>0</v>
      </c>
    </row>
    <row r="151" spans="1:15" ht="47.25">
      <c r="A151" s="2" t="s">
        <v>500</v>
      </c>
      <c r="B151" s="115" t="s">
        <v>506</v>
      </c>
      <c r="C151" s="105">
        <v>70.1</v>
      </c>
      <c r="D151" s="12"/>
      <c r="E151" s="12"/>
      <c r="F151" s="12"/>
      <c r="G151" s="12"/>
      <c r="H151" s="12"/>
      <c r="I151" s="12"/>
      <c r="J151" s="12"/>
      <c r="K151" s="12"/>
      <c r="L151" s="12"/>
      <c r="M151" s="12"/>
      <c r="N151" s="12"/>
      <c r="O151" s="13">
        <f t="shared" si="5"/>
        <v>70.1</v>
      </c>
    </row>
    <row r="152" spans="1:15" ht="27" customHeight="1">
      <c r="A152" s="2" t="s">
        <v>121</v>
      </c>
      <c r="B152" s="115" t="s">
        <v>257</v>
      </c>
      <c r="C152" s="105">
        <v>40</v>
      </c>
      <c r="D152" s="12"/>
      <c r="E152" s="12"/>
      <c r="F152" s="12"/>
      <c r="G152" s="12"/>
      <c r="H152" s="12"/>
      <c r="I152" s="12"/>
      <c r="J152" s="12"/>
      <c r="K152" s="12"/>
      <c r="L152" s="12"/>
      <c r="M152" s="12"/>
      <c r="N152" s="12"/>
      <c r="O152" s="13">
        <f t="shared" si="5"/>
        <v>40</v>
      </c>
    </row>
    <row r="153" spans="1:15" ht="44.25" customHeight="1">
      <c r="A153" s="2" t="s">
        <v>146</v>
      </c>
      <c r="B153" s="220" t="s">
        <v>76</v>
      </c>
      <c r="C153" s="104">
        <v>3954.8</v>
      </c>
      <c r="D153" s="34"/>
      <c r="E153" s="12"/>
      <c r="F153" s="12"/>
      <c r="G153" s="12"/>
      <c r="H153" s="12"/>
      <c r="I153" s="12"/>
      <c r="J153" s="12"/>
      <c r="K153" s="12"/>
      <c r="L153" s="12"/>
      <c r="M153" s="12"/>
      <c r="N153" s="12"/>
      <c r="O153" s="13">
        <f t="shared" si="5"/>
        <v>3954.8</v>
      </c>
    </row>
    <row r="154" spans="1:15" ht="34.5" customHeight="1" hidden="1">
      <c r="A154" s="2"/>
      <c r="B154" s="220"/>
      <c r="C154" s="104"/>
      <c r="D154" s="34"/>
      <c r="E154" s="12"/>
      <c r="F154" s="12"/>
      <c r="G154" s="12"/>
      <c r="H154" s="12"/>
      <c r="I154" s="12"/>
      <c r="J154" s="12"/>
      <c r="K154" s="12"/>
      <c r="L154" s="12"/>
      <c r="M154" s="12"/>
      <c r="N154" s="12"/>
      <c r="O154" s="13">
        <f t="shared" si="5"/>
        <v>0</v>
      </c>
    </row>
    <row r="155" spans="1:15" ht="26.25" customHeight="1">
      <c r="A155" s="2"/>
      <c r="B155" s="115" t="s">
        <v>361</v>
      </c>
      <c r="C155" s="104">
        <v>3954.8</v>
      </c>
      <c r="D155" s="34"/>
      <c r="E155" s="12"/>
      <c r="F155" s="12"/>
      <c r="G155" s="12"/>
      <c r="H155" s="12"/>
      <c r="I155" s="12"/>
      <c r="J155" s="12"/>
      <c r="K155" s="12"/>
      <c r="L155" s="12"/>
      <c r="M155" s="12"/>
      <c r="N155" s="12"/>
      <c r="O155" s="13">
        <f t="shared" si="5"/>
        <v>3954.8</v>
      </c>
    </row>
    <row r="156" spans="1:15" ht="46.5" customHeight="1">
      <c r="A156" s="2" t="s">
        <v>145</v>
      </c>
      <c r="B156" s="115" t="s">
        <v>305</v>
      </c>
      <c r="C156" s="221">
        <v>588.2</v>
      </c>
      <c r="D156" s="12"/>
      <c r="E156" s="12"/>
      <c r="F156" s="12"/>
      <c r="G156" s="12"/>
      <c r="H156" s="12"/>
      <c r="I156" s="12"/>
      <c r="J156" s="12"/>
      <c r="K156" s="12"/>
      <c r="L156" s="12"/>
      <c r="M156" s="12"/>
      <c r="N156" s="12"/>
      <c r="O156" s="13">
        <f t="shared" si="5"/>
        <v>588.2</v>
      </c>
    </row>
    <row r="157" spans="1:15" ht="0.75" customHeight="1" hidden="1">
      <c r="A157" s="2" t="s">
        <v>212</v>
      </c>
      <c r="B157" s="115" t="s">
        <v>347</v>
      </c>
      <c r="C157" s="105"/>
      <c r="D157" s="12"/>
      <c r="E157" s="12"/>
      <c r="F157" s="12"/>
      <c r="G157" s="12"/>
      <c r="H157" s="12"/>
      <c r="I157" s="12"/>
      <c r="J157" s="12"/>
      <c r="K157" s="12"/>
      <c r="L157" s="12"/>
      <c r="M157" s="12"/>
      <c r="N157" s="12"/>
      <c r="O157" s="13">
        <f t="shared" si="5"/>
        <v>0</v>
      </c>
    </row>
    <row r="158" spans="1:15" ht="20.25" customHeight="1">
      <c r="A158" s="2"/>
      <c r="B158" s="115" t="s">
        <v>361</v>
      </c>
      <c r="C158" s="105">
        <v>588.2</v>
      </c>
      <c r="D158" s="12"/>
      <c r="E158" s="12"/>
      <c r="F158" s="12"/>
      <c r="G158" s="12"/>
      <c r="H158" s="12"/>
      <c r="I158" s="12"/>
      <c r="J158" s="12"/>
      <c r="K158" s="12"/>
      <c r="L158" s="12"/>
      <c r="M158" s="12"/>
      <c r="N158" s="12"/>
      <c r="O158" s="13">
        <f t="shared" si="5"/>
        <v>588.2</v>
      </c>
    </row>
    <row r="159" spans="1:15" ht="37.5" customHeight="1">
      <c r="A159" s="125" t="s">
        <v>212</v>
      </c>
      <c r="B159" s="115" t="s">
        <v>347</v>
      </c>
      <c r="C159" s="105">
        <v>257.8</v>
      </c>
      <c r="D159" s="12"/>
      <c r="E159" s="12"/>
      <c r="F159" s="12"/>
      <c r="G159" s="12"/>
      <c r="H159" s="12"/>
      <c r="I159" s="12"/>
      <c r="J159" s="12"/>
      <c r="K159" s="12"/>
      <c r="L159" s="12"/>
      <c r="M159" s="12"/>
      <c r="N159" s="12"/>
      <c r="O159" s="13">
        <f t="shared" si="5"/>
        <v>257.8</v>
      </c>
    </row>
    <row r="160" spans="1:15" ht="25.5" customHeight="1">
      <c r="A160" s="125"/>
      <c r="B160" s="115" t="s">
        <v>361</v>
      </c>
      <c r="C160" s="105">
        <v>257.8</v>
      </c>
      <c r="D160" s="12"/>
      <c r="E160" s="12"/>
      <c r="F160" s="12"/>
      <c r="G160" s="12"/>
      <c r="H160" s="12"/>
      <c r="I160" s="12"/>
      <c r="J160" s="12"/>
      <c r="K160" s="12"/>
      <c r="L160" s="12"/>
      <c r="M160" s="12"/>
      <c r="N160" s="12"/>
      <c r="O160" s="13">
        <f t="shared" si="5"/>
        <v>257.8</v>
      </c>
    </row>
    <row r="161" spans="1:17" ht="15.75">
      <c r="A161" s="25">
        <v>24</v>
      </c>
      <c r="B161" s="19" t="s">
        <v>320</v>
      </c>
      <c r="C161" s="13">
        <f>SUM(C162+C163+C164+C165+C168+C166)</f>
        <v>2800</v>
      </c>
      <c r="D161" s="13"/>
      <c r="E161" s="13">
        <f aca="true" t="shared" si="6" ref="E161:N161">SUM(E162+E163+E164+E165+E168+E166)</f>
        <v>1884.6</v>
      </c>
      <c r="F161" s="13">
        <f t="shared" si="6"/>
        <v>206.1</v>
      </c>
      <c r="G161" s="13">
        <f t="shared" si="6"/>
        <v>0</v>
      </c>
      <c r="H161" s="13">
        <f t="shared" si="6"/>
        <v>247.5</v>
      </c>
      <c r="I161" s="13">
        <f t="shared" si="6"/>
        <v>192.5</v>
      </c>
      <c r="J161" s="13">
        <f t="shared" si="6"/>
        <v>14.4</v>
      </c>
      <c r="K161" s="13">
        <f t="shared" si="6"/>
        <v>82</v>
      </c>
      <c r="L161" s="13">
        <f t="shared" si="6"/>
        <v>55</v>
      </c>
      <c r="M161" s="13">
        <f t="shared" si="6"/>
        <v>0</v>
      </c>
      <c r="N161" s="13">
        <f t="shared" si="6"/>
        <v>0</v>
      </c>
      <c r="O161" s="13">
        <f t="shared" si="5"/>
        <v>3047.5</v>
      </c>
      <c r="P161" s="80"/>
      <c r="Q161" s="80"/>
    </row>
    <row r="162" spans="1:17" ht="15.75">
      <c r="A162" s="16" t="s">
        <v>122</v>
      </c>
      <c r="B162" s="17" t="s">
        <v>123</v>
      </c>
      <c r="C162" s="58">
        <v>720.4</v>
      </c>
      <c r="D162" s="34"/>
      <c r="E162" s="34">
        <v>484.1</v>
      </c>
      <c r="F162" s="34">
        <v>50.5</v>
      </c>
      <c r="G162" s="34"/>
      <c r="H162" s="58">
        <v>12.6</v>
      </c>
      <c r="I162" s="34">
        <v>7.6</v>
      </c>
      <c r="J162" s="34"/>
      <c r="K162" s="34"/>
      <c r="L162" s="34">
        <v>5</v>
      </c>
      <c r="M162" s="34"/>
      <c r="N162" s="34"/>
      <c r="O162" s="13">
        <f t="shared" si="5"/>
        <v>733</v>
      </c>
      <c r="P162" s="81"/>
      <c r="Q162" s="80"/>
    </row>
    <row r="163" spans="1:17" ht="15.75">
      <c r="A163" s="16" t="s">
        <v>124</v>
      </c>
      <c r="B163" s="17" t="s">
        <v>334</v>
      </c>
      <c r="C163" s="58">
        <v>140.6</v>
      </c>
      <c r="D163" s="34"/>
      <c r="E163" s="34">
        <v>98.8</v>
      </c>
      <c r="F163" s="34">
        <v>1.1</v>
      </c>
      <c r="G163" s="34"/>
      <c r="H163" s="58">
        <v>1.9</v>
      </c>
      <c r="I163" s="34">
        <v>1.9</v>
      </c>
      <c r="J163" s="34"/>
      <c r="K163" s="34"/>
      <c r="L163" s="34"/>
      <c r="M163" s="34"/>
      <c r="N163" s="34"/>
      <c r="O163" s="13">
        <f t="shared" si="5"/>
        <v>142.5</v>
      </c>
      <c r="P163" s="81"/>
      <c r="Q163" s="80"/>
    </row>
    <row r="164" spans="1:17" ht="15.75">
      <c r="A164" s="16" t="s">
        <v>125</v>
      </c>
      <c r="B164" s="17" t="s">
        <v>335</v>
      </c>
      <c r="C164" s="58">
        <v>883</v>
      </c>
      <c r="D164" s="34"/>
      <c r="E164" s="34">
        <v>534.5</v>
      </c>
      <c r="F164" s="34">
        <v>154.5</v>
      </c>
      <c r="G164" s="34"/>
      <c r="H164" s="58">
        <v>138.4</v>
      </c>
      <c r="I164" s="34">
        <v>98.4</v>
      </c>
      <c r="J164" s="34"/>
      <c r="K164" s="34">
        <v>37</v>
      </c>
      <c r="L164" s="34">
        <v>40</v>
      </c>
      <c r="M164" s="34"/>
      <c r="N164" s="34"/>
      <c r="O164" s="13">
        <f aca="true" t="shared" si="7" ref="O164:O185">SUM(H164+C164)</f>
        <v>1021.4</v>
      </c>
      <c r="P164" s="81"/>
      <c r="Q164" s="80"/>
    </row>
    <row r="165" spans="1:17" ht="15.75">
      <c r="A165" s="16" t="s">
        <v>126</v>
      </c>
      <c r="B165" s="17" t="s">
        <v>245</v>
      </c>
      <c r="C165" s="58">
        <v>867.7</v>
      </c>
      <c r="D165" s="34"/>
      <c r="E165" s="34">
        <v>636.6</v>
      </c>
      <c r="F165" s="34"/>
      <c r="G165" s="34"/>
      <c r="H165" s="58">
        <v>94.6</v>
      </c>
      <c r="I165" s="34">
        <v>84.6</v>
      </c>
      <c r="J165" s="34">
        <v>14.4</v>
      </c>
      <c r="K165" s="34">
        <v>45</v>
      </c>
      <c r="L165" s="34">
        <v>10</v>
      </c>
      <c r="M165" s="34"/>
      <c r="N165" s="34"/>
      <c r="O165" s="13">
        <f t="shared" si="7"/>
        <v>962.3000000000001</v>
      </c>
      <c r="P165" s="81"/>
      <c r="Q165" s="80"/>
    </row>
    <row r="166" spans="1:17" ht="74.25" customHeight="1" hidden="1">
      <c r="A166" s="16"/>
      <c r="B166" s="17"/>
      <c r="C166" s="12"/>
      <c r="D166" s="12"/>
      <c r="E166" s="12"/>
      <c r="F166" s="12"/>
      <c r="G166" s="12"/>
      <c r="H166" s="12"/>
      <c r="I166" s="12"/>
      <c r="J166" s="12"/>
      <c r="K166" s="12"/>
      <c r="L166" s="12"/>
      <c r="M166" s="12"/>
      <c r="N166" s="12"/>
      <c r="O166" s="13">
        <f t="shared" si="7"/>
        <v>0</v>
      </c>
      <c r="P166" s="80"/>
      <c r="Q166" s="80"/>
    </row>
    <row r="167" spans="1:17" ht="20.25" customHeight="1" hidden="1">
      <c r="A167" s="16"/>
      <c r="B167" s="17"/>
      <c r="C167" s="12"/>
      <c r="D167" s="12"/>
      <c r="E167" s="12"/>
      <c r="F167" s="12"/>
      <c r="G167" s="12"/>
      <c r="H167" s="12"/>
      <c r="I167" s="12"/>
      <c r="J167" s="12"/>
      <c r="K167" s="12"/>
      <c r="L167" s="12"/>
      <c r="M167" s="12"/>
      <c r="N167" s="12"/>
      <c r="O167" s="13">
        <f t="shared" si="7"/>
        <v>0</v>
      </c>
      <c r="P167" s="80"/>
      <c r="Q167" s="80"/>
    </row>
    <row r="168" spans="1:17" ht="15.75">
      <c r="A168" s="16" t="s">
        <v>153</v>
      </c>
      <c r="B168" s="17" t="s">
        <v>336</v>
      </c>
      <c r="C168" s="58">
        <v>188.3</v>
      </c>
      <c r="D168" s="34"/>
      <c r="E168" s="34">
        <v>130.6</v>
      </c>
      <c r="F168" s="12"/>
      <c r="G168" s="12"/>
      <c r="H168" s="12"/>
      <c r="I168" s="12"/>
      <c r="J168" s="12"/>
      <c r="K168" s="12"/>
      <c r="L168" s="12"/>
      <c r="M168" s="12"/>
      <c r="N168" s="12"/>
      <c r="O168" s="13">
        <f t="shared" si="7"/>
        <v>188.3</v>
      </c>
      <c r="P168" s="80"/>
      <c r="Q168" s="80"/>
    </row>
    <row r="169" spans="1:17" ht="15.75" hidden="1">
      <c r="A169" s="25"/>
      <c r="B169" s="19"/>
      <c r="C169" s="12"/>
      <c r="D169" s="12"/>
      <c r="E169" s="12"/>
      <c r="F169" s="12"/>
      <c r="G169" s="12"/>
      <c r="H169" s="12"/>
      <c r="I169" s="12"/>
      <c r="J169" s="12"/>
      <c r="K169" s="12"/>
      <c r="L169" s="12"/>
      <c r="M169" s="12"/>
      <c r="N169" s="12"/>
      <c r="O169" s="13">
        <f t="shared" si="7"/>
        <v>0</v>
      </c>
      <c r="P169" s="80"/>
      <c r="Q169" s="80"/>
    </row>
    <row r="170" spans="1:17" ht="70.5" customHeight="1" hidden="1">
      <c r="A170" s="26"/>
      <c r="B170" s="17"/>
      <c r="C170" s="12"/>
      <c r="D170" s="12"/>
      <c r="E170" s="12"/>
      <c r="F170" s="12"/>
      <c r="G170" s="12"/>
      <c r="H170" s="12"/>
      <c r="I170" s="12"/>
      <c r="J170" s="12"/>
      <c r="K170" s="12"/>
      <c r="L170" s="12"/>
      <c r="M170" s="12"/>
      <c r="N170" s="12"/>
      <c r="O170" s="13">
        <f t="shared" si="7"/>
        <v>0</v>
      </c>
      <c r="P170" s="80"/>
      <c r="Q170" s="80"/>
    </row>
    <row r="171" spans="1:17" ht="15.75">
      <c r="A171" s="20">
        <v>76</v>
      </c>
      <c r="B171" s="19" t="s">
        <v>337</v>
      </c>
      <c r="C171" s="13">
        <f aca="true" t="shared" si="8" ref="C171:N171">C173+C174+C175+C172+C176+C182</f>
        <v>2895</v>
      </c>
      <c r="D171" s="13"/>
      <c r="E171" s="13">
        <f t="shared" si="8"/>
        <v>0</v>
      </c>
      <c r="F171" s="13">
        <f t="shared" si="8"/>
        <v>0</v>
      </c>
      <c r="G171" s="13">
        <f t="shared" si="8"/>
        <v>0</v>
      </c>
      <c r="H171" s="13">
        <f t="shared" si="8"/>
        <v>557.9</v>
      </c>
      <c r="I171" s="13">
        <f t="shared" si="8"/>
        <v>178.5</v>
      </c>
      <c r="J171" s="13">
        <f t="shared" si="8"/>
        <v>0</v>
      </c>
      <c r="K171" s="13">
        <f t="shared" si="8"/>
        <v>0</v>
      </c>
      <c r="L171" s="13">
        <f t="shared" si="8"/>
        <v>379.4</v>
      </c>
      <c r="M171" s="13">
        <f t="shared" si="8"/>
        <v>0</v>
      </c>
      <c r="N171" s="13">
        <f t="shared" si="8"/>
        <v>0</v>
      </c>
      <c r="O171" s="13">
        <f t="shared" si="7"/>
        <v>3452.9</v>
      </c>
      <c r="P171" s="80"/>
      <c r="Q171" s="80"/>
    </row>
    <row r="172" spans="1:15" ht="18.75" customHeight="1" hidden="1">
      <c r="A172" s="26">
        <v>250306</v>
      </c>
      <c r="B172" s="17" t="s">
        <v>338</v>
      </c>
      <c r="C172" s="12"/>
      <c r="D172" s="12"/>
      <c r="E172" s="12"/>
      <c r="F172" s="12"/>
      <c r="G172" s="12"/>
      <c r="H172" s="12"/>
      <c r="I172" s="12"/>
      <c r="J172" s="12"/>
      <c r="K172" s="12"/>
      <c r="L172" s="12"/>
      <c r="M172" s="12"/>
      <c r="N172" s="12"/>
      <c r="O172" s="13">
        <f t="shared" si="7"/>
        <v>0</v>
      </c>
    </row>
    <row r="173" spans="1:15" ht="15.75">
      <c r="A173" s="26">
        <v>250311</v>
      </c>
      <c r="B173" s="17" t="s">
        <v>339</v>
      </c>
      <c r="C173" s="12">
        <v>2895</v>
      </c>
      <c r="D173" s="12"/>
      <c r="E173" s="12"/>
      <c r="F173" s="12"/>
      <c r="G173" s="12"/>
      <c r="H173" s="12"/>
      <c r="I173" s="12"/>
      <c r="J173" s="12"/>
      <c r="K173" s="12"/>
      <c r="L173" s="12"/>
      <c r="M173" s="12"/>
      <c r="N173" s="12"/>
      <c r="O173" s="13">
        <f t="shared" si="7"/>
        <v>2895</v>
      </c>
    </row>
    <row r="174" spans="1:15" ht="15.75" hidden="1">
      <c r="A174" s="51"/>
      <c r="B174" s="82"/>
      <c r="C174" s="31"/>
      <c r="D174" s="31"/>
      <c r="E174" s="31"/>
      <c r="F174" s="31"/>
      <c r="G174" s="31"/>
      <c r="H174" s="31"/>
      <c r="I174" s="31"/>
      <c r="J174" s="31"/>
      <c r="K174" s="31"/>
      <c r="L174" s="31"/>
      <c r="M174" s="31"/>
      <c r="N174" s="31"/>
      <c r="O174" s="13">
        <f t="shared" si="7"/>
        <v>0</v>
      </c>
    </row>
    <row r="175" spans="1:15" ht="63" hidden="1">
      <c r="A175" s="51">
        <v>250343</v>
      </c>
      <c r="B175" s="83" t="s">
        <v>308</v>
      </c>
      <c r="C175" s="31"/>
      <c r="D175" s="31"/>
      <c r="E175" s="31"/>
      <c r="F175" s="31"/>
      <c r="G175" s="31"/>
      <c r="H175" s="31"/>
      <c r="I175" s="31"/>
      <c r="J175" s="31"/>
      <c r="K175" s="31"/>
      <c r="L175" s="31"/>
      <c r="M175" s="31"/>
      <c r="N175" s="31"/>
      <c r="O175" s="13">
        <f t="shared" si="7"/>
        <v>0</v>
      </c>
    </row>
    <row r="176" spans="1:15" ht="31.5">
      <c r="A176" s="26">
        <v>250354</v>
      </c>
      <c r="B176" s="101" t="s">
        <v>488</v>
      </c>
      <c r="C176" s="12"/>
      <c r="D176" s="31"/>
      <c r="E176" s="31"/>
      <c r="F176" s="31"/>
      <c r="G176" s="31"/>
      <c r="H176" s="31">
        <v>557.9</v>
      </c>
      <c r="I176" s="31">
        <v>178.5</v>
      </c>
      <c r="J176" s="31"/>
      <c r="K176" s="31"/>
      <c r="L176" s="31">
        <v>379.4</v>
      </c>
      <c r="M176" s="31"/>
      <c r="N176" s="31"/>
      <c r="O176" s="13">
        <f t="shared" si="7"/>
        <v>557.9</v>
      </c>
    </row>
    <row r="177" spans="1:15" ht="15.75" hidden="1">
      <c r="A177" s="26"/>
      <c r="B177" s="85" t="s">
        <v>512</v>
      </c>
      <c r="C177" s="12"/>
      <c r="D177" s="31"/>
      <c r="E177" s="31"/>
      <c r="F177" s="31"/>
      <c r="G177" s="31"/>
      <c r="H177" s="31"/>
      <c r="I177" s="31"/>
      <c r="J177" s="31"/>
      <c r="K177" s="31"/>
      <c r="L177" s="31"/>
      <c r="M177" s="31"/>
      <c r="N177" s="31"/>
      <c r="O177" s="13">
        <f t="shared" si="7"/>
        <v>0</v>
      </c>
    </row>
    <row r="178" spans="1:15" ht="31.5" hidden="1">
      <c r="A178" s="26"/>
      <c r="B178" s="33" t="s">
        <v>45</v>
      </c>
      <c r="C178" s="12"/>
      <c r="D178" s="31"/>
      <c r="E178" s="31"/>
      <c r="F178" s="31"/>
      <c r="G178" s="31"/>
      <c r="H178" s="31"/>
      <c r="I178" s="31"/>
      <c r="J178" s="31"/>
      <c r="K178" s="31"/>
      <c r="L178" s="31"/>
      <c r="M178" s="31"/>
      <c r="N178" s="31"/>
      <c r="O178" s="13">
        <f t="shared" si="7"/>
        <v>0</v>
      </c>
    </row>
    <row r="179" spans="1:15" ht="15.75" hidden="1">
      <c r="A179" s="26"/>
      <c r="B179" s="157"/>
      <c r="C179" s="12"/>
      <c r="D179" s="31"/>
      <c r="E179" s="31"/>
      <c r="F179" s="31"/>
      <c r="G179" s="31"/>
      <c r="H179" s="31"/>
      <c r="I179" s="31"/>
      <c r="J179" s="31"/>
      <c r="K179" s="31"/>
      <c r="L179" s="31"/>
      <c r="M179" s="31"/>
      <c r="N179" s="31"/>
      <c r="O179" s="13">
        <f t="shared" si="7"/>
        <v>0</v>
      </c>
    </row>
    <row r="180" spans="1:15" ht="47.25" hidden="1">
      <c r="A180" s="26"/>
      <c r="B180" s="51" t="s">
        <v>44</v>
      </c>
      <c r="C180" s="12"/>
      <c r="D180" s="31"/>
      <c r="E180" s="31"/>
      <c r="F180" s="31"/>
      <c r="G180" s="31"/>
      <c r="H180" s="31"/>
      <c r="I180" s="31"/>
      <c r="J180" s="31"/>
      <c r="K180" s="31"/>
      <c r="L180" s="31"/>
      <c r="M180" s="31"/>
      <c r="N180" s="31"/>
      <c r="O180" s="13">
        <f t="shared" si="7"/>
        <v>0</v>
      </c>
    </row>
    <row r="181" spans="1:15" ht="15.75" hidden="1">
      <c r="A181" s="26"/>
      <c r="B181" s="17"/>
      <c r="C181" s="12"/>
      <c r="D181" s="31"/>
      <c r="E181" s="31"/>
      <c r="F181" s="31"/>
      <c r="G181" s="31"/>
      <c r="H181" s="31"/>
      <c r="I181" s="31"/>
      <c r="J181" s="31"/>
      <c r="K181" s="31"/>
      <c r="L181" s="31"/>
      <c r="M181" s="31"/>
      <c r="N181" s="31"/>
      <c r="O181" s="13">
        <f t="shared" si="7"/>
        <v>0</v>
      </c>
    </row>
    <row r="182" spans="1:15" ht="68.25" customHeight="1" hidden="1">
      <c r="A182" s="26"/>
      <c r="B182" s="17" t="s">
        <v>364</v>
      </c>
      <c r="C182" s="12"/>
      <c r="D182" s="31"/>
      <c r="E182" s="31"/>
      <c r="F182" s="31"/>
      <c r="G182" s="31"/>
      <c r="H182" s="31"/>
      <c r="I182" s="31"/>
      <c r="J182" s="31"/>
      <c r="K182" s="31"/>
      <c r="L182" s="31"/>
      <c r="M182" s="31"/>
      <c r="N182" s="31"/>
      <c r="O182" s="13">
        <f t="shared" si="7"/>
        <v>0</v>
      </c>
    </row>
    <row r="183" spans="1:15" ht="15.75">
      <c r="A183" s="20">
        <v>76</v>
      </c>
      <c r="B183" s="19" t="s">
        <v>507</v>
      </c>
      <c r="C183" s="13">
        <f>C184</f>
        <v>30</v>
      </c>
      <c r="D183" s="31"/>
      <c r="E183" s="31"/>
      <c r="F183" s="31"/>
      <c r="G183" s="31"/>
      <c r="H183" s="31"/>
      <c r="I183" s="31"/>
      <c r="J183" s="31"/>
      <c r="K183" s="31"/>
      <c r="L183" s="31"/>
      <c r="M183" s="31"/>
      <c r="N183" s="31"/>
      <c r="O183" s="13">
        <f t="shared" si="7"/>
        <v>30</v>
      </c>
    </row>
    <row r="184" spans="1:15" ht="15.75">
      <c r="A184" s="26">
        <v>250102</v>
      </c>
      <c r="B184" s="84" t="s">
        <v>130</v>
      </c>
      <c r="C184" s="12">
        <v>30</v>
      </c>
      <c r="D184" s="31"/>
      <c r="E184" s="31"/>
      <c r="F184" s="31"/>
      <c r="G184" s="31"/>
      <c r="H184" s="31"/>
      <c r="I184" s="31"/>
      <c r="J184" s="31"/>
      <c r="K184" s="31"/>
      <c r="L184" s="31"/>
      <c r="M184" s="31"/>
      <c r="N184" s="31"/>
      <c r="O184" s="13">
        <f t="shared" si="7"/>
        <v>30</v>
      </c>
    </row>
    <row r="185" spans="1:15" ht="16.5" thickBot="1">
      <c r="A185" s="86"/>
      <c r="B185" s="158" t="s">
        <v>92</v>
      </c>
      <c r="C185" s="21">
        <f>SUM(C171+C161+C96+C68+C28+C21)+C183</f>
        <v>101895.8</v>
      </c>
      <c r="D185" s="21"/>
      <c r="E185" s="21">
        <f aca="true" t="shared" si="9" ref="E185:N185">SUM(E171+E161+E96+E68+E28+E21)+E183</f>
        <v>38260.6</v>
      </c>
      <c r="F185" s="21">
        <f>SUM(F171+F161+F96+F68+F28+F21)+F183</f>
        <v>3293.0999999999995</v>
      </c>
      <c r="G185" s="21"/>
      <c r="H185" s="21">
        <f>SUM(H171+H161+H96+H68+H28+H21)+H183</f>
        <v>2112.5</v>
      </c>
      <c r="I185" s="21">
        <f>SUM(I171+I161+I96+I68+I28+I21)+I183</f>
        <v>1497.1</v>
      </c>
      <c r="J185" s="21">
        <f t="shared" si="9"/>
        <v>14.4</v>
      </c>
      <c r="K185" s="21">
        <f t="shared" si="9"/>
        <v>195.3</v>
      </c>
      <c r="L185" s="21">
        <f t="shared" si="9"/>
        <v>615.4</v>
      </c>
      <c r="M185" s="21">
        <f t="shared" si="9"/>
        <v>127</v>
      </c>
      <c r="N185" s="21">
        <f t="shared" si="9"/>
        <v>124</v>
      </c>
      <c r="O185" s="13">
        <f t="shared" si="7"/>
        <v>104008.3</v>
      </c>
    </row>
    <row r="186" spans="1:15" ht="15.75">
      <c r="A186" s="87"/>
      <c r="B186" s="87"/>
      <c r="C186" s="80"/>
      <c r="D186" s="88"/>
      <c r="E186" s="88"/>
      <c r="F186" s="88"/>
      <c r="G186" s="88"/>
      <c r="H186" s="88"/>
      <c r="I186" s="88"/>
      <c r="J186" s="88"/>
      <c r="K186" s="88"/>
      <c r="L186" s="88"/>
      <c r="M186" s="88"/>
      <c r="N186" s="88"/>
      <c r="O186" s="80"/>
    </row>
    <row r="187" ht="15.75">
      <c r="A187" s="87"/>
    </row>
    <row r="188" spans="1:2" ht="15.75">
      <c r="A188" s="89"/>
      <c r="B188" s="89"/>
    </row>
    <row r="189" spans="1:2" ht="15.75">
      <c r="A189" s="89"/>
      <c r="B189" s="89"/>
    </row>
    <row r="190" spans="1:2" ht="15.75">
      <c r="A190" s="89"/>
      <c r="B190" s="89"/>
    </row>
    <row r="191" spans="1:2" ht="15.75">
      <c r="A191" s="89"/>
      <c r="B191" s="89"/>
    </row>
    <row r="192" spans="1:2" ht="15.75">
      <c r="A192" s="89"/>
      <c r="B192" s="89"/>
    </row>
    <row r="193" spans="1:2" ht="15.75">
      <c r="A193" s="89"/>
      <c r="B193" s="89"/>
    </row>
    <row r="194" spans="1:2" ht="15.75">
      <c r="A194" s="89"/>
      <c r="B194" s="89"/>
    </row>
    <row r="195" ht="15.75">
      <c r="A195" s="89"/>
    </row>
    <row r="196" ht="15.75">
      <c r="A196" s="89"/>
    </row>
  </sheetData>
  <mergeCells count="21">
    <mergeCell ref="B14:B17"/>
    <mergeCell ref="A14:A17"/>
    <mergeCell ref="C14:C17"/>
    <mergeCell ref="H3:L3"/>
    <mergeCell ref="H5:L5"/>
    <mergeCell ref="H13:N13"/>
    <mergeCell ref="L14:L17"/>
    <mergeCell ref="M15:M16"/>
    <mergeCell ref="C13:G13"/>
    <mergeCell ref="D14:D17"/>
    <mergeCell ref="E15:E17"/>
    <mergeCell ref="F15:F17"/>
    <mergeCell ref="G14:G17"/>
    <mergeCell ref="E14:F14"/>
    <mergeCell ref="O13:O17"/>
    <mergeCell ref="H14:H17"/>
    <mergeCell ref="I14:I17"/>
    <mergeCell ref="J14:K14"/>
    <mergeCell ref="J15:J17"/>
    <mergeCell ref="K15:K17"/>
    <mergeCell ref="M14:N14"/>
  </mergeCells>
  <printOptions/>
  <pageMargins left="0.2" right="0.2" top="0.45" bottom="0.17" header="0.45" footer="0.36"/>
  <pageSetup fitToHeight="6" fitToWidth="6" horizontalDpi="120" verticalDpi="12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AL45"/>
  <sheetViews>
    <sheetView workbookViewId="0" topLeftCell="A1">
      <pane xSplit="3" ySplit="16" topLeftCell="H17" activePane="bottomRight" state="frozen"/>
      <selection pane="topLeft" activeCell="A1" sqref="A1"/>
      <selection pane="topRight" activeCell="D1" sqref="D1"/>
      <selection pane="bottomLeft" activeCell="A17" sqref="A17"/>
      <selection pane="bottomRight" activeCell="H4" sqref="H4"/>
    </sheetView>
  </sheetViews>
  <sheetFormatPr defaultColWidth="9.00390625" defaultRowHeight="12.75"/>
  <cols>
    <col min="1" max="1" width="6.00390625" style="1" customWidth="1"/>
    <col min="2" max="2" width="9.125" style="1" hidden="1" customWidth="1"/>
    <col min="3" max="3" width="20.75390625" style="1" customWidth="1"/>
    <col min="4" max="4" width="12.125" style="1" customWidth="1"/>
    <col min="5" max="5" width="12.00390625" style="1" customWidth="1"/>
    <col min="6" max="6" width="9.875" style="1" customWidth="1"/>
    <col min="7" max="7" width="11.625" style="1" customWidth="1"/>
    <col min="8" max="8" width="17.875" style="1" customWidth="1"/>
    <col min="9" max="9" width="0.12890625" style="1" hidden="1" customWidth="1"/>
    <col min="10" max="10" width="11.125" style="1" customWidth="1"/>
    <col min="11" max="11" width="23.125" style="1" hidden="1" customWidth="1"/>
    <col min="12" max="12" width="17.875" style="1" hidden="1" customWidth="1"/>
    <col min="13" max="13" width="13.25390625" style="1" hidden="1" customWidth="1"/>
    <col min="14" max="14" width="18.625" style="1" hidden="1" customWidth="1"/>
    <col min="15" max="15" width="11.375" style="1" customWidth="1"/>
    <col min="16" max="16" width="15.00390625" style="1" customWidth="1"/>
    <col min="17" max="18" width="11.375" style="1" hidden="1" customWidth="1"/>
    <col min="19" max="19" width="18.375" style="1" customWidth="1"/>
    <col min="20" max="23" width="23.125" style="1" hidden="1" customWidth="1"/>
    <col min="24" max="24" width="20.25390625" style="1" hidden="1" customWidth="1"/>
    <col min="25" max="26" width="9.125" style="1" hidden="1" customWidth="1"/>
    <col min="27" max="27" width="23.375" style="1" hidden="1" customWidth="1"/>
    <col min="28" max="28" width="17.75390625" style="1" customWidth="1"/>
    <col min="29" max="30" width="23.375" style="1" hidden="1" customWidth="1"/>
    <col min="31" max="31" width="15.625" style="1" customWidth="1"/>
    <col min="32" max="32" width="14.125" style="1" customWidth="1"/>
    <col min="33" max="33" width="17.00390625" style="1" customWidth="1"/>
    <col min="34" max="34" width="20.875" style="1" hidden="1" customWidth="1"/>
    <col min="35" max="35" width="9.125" style="1" hidden="1" customWidth="1"/>
    <col min="36" max="36" width="11.25390625" style="1" customWidth="1"/>
    <col min="37" max="16384" width="9.125" style="1" customWidth="1"/>
  </cols>
  <sheetData>
    <row r="1" spans="8:34" ht="18.75">
      <c r="H1" s="228" t="s">
        <v>256</v>
      </c>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8:35" ht="18.75">
      <c r="H2" s="228" t="s">
        <v>316</v>
      </c>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8:34" ht="18.75">
      <c r="H3" s="228" t="s">
        <v>162</v>
      </c>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row>
    <row r="4" spans="8:33" ht="18.75">
      <c r="H4" s="14"/>
      <c r="I4" s="14"/>
      <c r="J4" s="14"/>
      <c r="K4" s="14"/>
      <c r="L4" s="14"/>
      <c r="M4" s="14"/>
      <c r="N4" s="14"/>
      <c r="O4" s="14"/>
      <c r="P4" s="14"/>
      <c r="Q4" s="14"/>
      <c r="R4" s="14"/>
      <c r="S4" s="14"/>
      <c r="T4" s="14"/>
      <c r="U4" s="14"/>
      <c r="V4" s="14"/>
      <c r="W4" s="14"/>
      <c r="X4" s="252"/>
      <c r="Y4" s="252"/>
      <c r="Z4" s="252"/>
      <c r="AA4" s="8"/>
      <c r="AB4" s="8"/>
      <c r="AC4" s="8"/>
      <c r="AD4" s="8"/>
      <c r="AE4" s="8"/>
      <c r="AF4" s="8"/>
      <c r="AG4" s="8"/>
    </row>
    <row r="7" spans="1:35" ht="18.75">
      <c r="A7" s="253" t="s">
        <v>94</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row>
    <row r="8" spans="1:35" ht="18.75">
      <c r="A8" s="253" t="s">
        <v>375</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row>
    <row r="9" spans="1:35" ht="18.75">
      <c r="A9" s="14"/>
      <c r="B9" s="14"/>
      <c r="C9" s="14"/>
      <c r="D9" s="14"/>
      <c r="E9" s="14"/>
      <c r="F9" s="14"/>
      <c r="G9" s="14"/>
      <c r="H9" s="14"/>
      <c r="I9" s="14"/>
      <c r="J9" s="15"/>
      <c r="K9" s="15"/>
      <c r="L9" s="15"/>
      <c r="M9" s="15"/>
      <c r="N9" s="15"/>
      <c r="O9" s="15"/>
      <c r="P9" s="15"/>
      <c r="Q9" s="15"/>
      <c r="R9" s="15"/>
      <c r="S9" s="15"/>
      <c r="T9" s="15"/>
      <c r="U9" s="15"/>
      <c r="V9" s="15"/>
      <c r="W9" s="15"/>
      <c r="X9" s="14"/>
      <c r="Y9" s="14"/>
      <c r="Z9" s="14"/>
      <c r="AA9" s="14"/>
      <c r="AB9" s="14"/>
      <c r="AC9" s="14"/>
      <c r="AD9" s="14"/>
      <c r="AE9" s="14"/>
      <c r="AF9" s="14"/>
      <c r="AG9" s="14"/>
      <c r="AH9" s="14"/>
      <c r="AI9" s="14"/>
    </row>
    <row r="10" spans="1:35" ht="18.75">
      <c r="A10" s="14"/>
      <c r="B10" s="14"/>
      <c r="C10" s="15"/>
      <c r="D10" s="15"/>
      <c r="E10" s="15"/>
      <c r="F10" s="15"/>
      <c r="G10" s="15"/>
      <c r="H10" s="15"/>
      <c r="I10" s="15"/>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3:34" ht="15.75">
      <c r="C11" s="7"/>
      <c r="D11" s="7"/>
      <c r="E11" s="7"/>
      <c r="F11" s="7"/>
      <c r="G11" s="7"/>
      <c r="H11" s="7"/>
      <c r="I11" s="7"/>
      <c r="Z11" s="1" t="s">
        <v>95</v>
      </c>
      <c r="AH11" s="1" t="s">
        <v>341</v>
      </c>
    </row>
    <row r="12" spans="1:36" ht="15.75">
      <c r="A12" s="254" t="s">
        <v>99</v>
      </c>
      <c r="B12" s="10"/>
      <c r="C12" s="246" t="s">
        <v>96</v>
      </c>
      <c r="D12" s="233" t="s">
        <v>91</v>
      </c>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5"/>
    </row>
    <row r="13" spans="1:38" ht="15.75" customHeight="1">
      <c r="A13" s="255"/>
      <c r="B13" s="10"/>
      <c r="C13" s="247"/>
      <c r="D13" s="232" t="s">
        <v>179</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87" t="s">
        <v>217</v>
      </c>
      <c r="AC13" s="288"/>
      <c r="AD13" s="288"/>
      <c r="AE13" s="288"/>
      <c r="AF13" s="288"/>
      <c r="AG13" s="288"/>
      <c r="AH13" s="289"/>
      <c r="AI13" s="244" t="s">
        <v>110</v>
      </c>
      <c r="AJ13" s="238" t="s">
        <v>110</v>
      </c>
      <c r="AK13" s="36"/>
      <c r="AL13" s="36"/>
    </row>
    <row r="14" spans="1:38" ht="86.25" customHeight="1">
      <c r="A14" s="255"/>
      <c r="B14" s="10"/>
      <c r="C14" s="247"/>
      <c r="D14" s="229" t="s">
        <v>97</v>
      </c>
      <c r="E14" s="231"/>
      <c r="F14" s="236" t="s">
        <v>313</v>
      </c>
      <c r="G14" s="237"/>
      <c r="H14" s="240" t="s">
        <v>363</v>
      </c>
      <c r="I14" s="159"/>
      <c r="J14" s="257" t="s">
        <v>380</v>
      </c>
      <c r="K14" s="257"/>
      <c r="L14" s="257"/>
      <c r="M14" s="257"/>
      <c r="N14" s="257"/>
      <c r="O14" s="257"/>
      <c r="P14" s="257"/>
      <c r="Q14" s="257"/>
      <c r="R14" s="257"/>
      <c r="S14" s="257"/>
      <c r="T14" s="246"/>
      <c r="U14" s="246" t="s">
        <v>7</v>
      </c>
      <c r="V14" s="145"/>
      <c r="W14" s="145"/>
      <c r="X14" s="246"/>
      <c r="Y14" s="245"/>
      <c r="Z14" s="245"/>
      <c r="AA14" s="246"/>
      <c r="AB14" s="254" t="s">
        <v>363</v>
      </c>
      <c r="AC14" s="5"/>
      <c r="AD14" s="5"/>
      <c r="AE14" s="257" t="s">
        <v>501</v>
      </c>
      <c r="AF14" s="257"/>
      <c r="AG14" s="257"/>
      <c r="AH14" s="254" t="s">
        <v>518</v>
      </c>
      <c r="AI14" s="243"/>
      <c r="AJ14" s="238"/>
      <c r="AK14" s="36"/>
      <c r="AL14" s="36"/>
    </row>
    <row r="15" spans="1:38" ht="21.75" customHeight="1">
      <c r="A15" s="255"/>
      <c r="B15" s="10"/>
      <c r="C15" s="247"/>
      <c r="D15" s="243" t="s">
        <v>98</v>
      </c>
      <c r="E15" s="257" t="s">
        <v>315</v>
      </c>
      <c r="F15" s="243" t="s">
        <v>98</v>
      </c>
      <c r="G15" s="257" t="s">
        <v>314</v>
      </c>
      <c r="H15" s="241"/>
      <c r="I15" s="159"/>
      <c r="J15" s="254" t="s">
        <v>8</v>
      </c>
      <c r="K15" s="9"/>
      <c r="L15" s="4"/>
      <c r="M15" s="9"/>
      <c r="N15" s="9"/>
      <c r="O15" s="229" t="s">
        <v>512</v>
      </c>
      <c r="P15" s="230"/>
      <c r="Q15" s="230"/>
      <c r="R15" s="230"/>
      <c r="S15" s="231"/>
      <c r="T15" s="247"/>
      <c r="U15" s="247"/>
      <c r="V15" s="146"/>
      <c r="W15" s="146"/>
      <c r="X15" s="247"/>
      <c r="Y15" s="245"/>
      <c r="Z15" s="245"/>
      <c r="AA15" s="247"/>
      <c r="AB15" s="255"/>
      <c r="AC15" s="108"/>
      <c r="AD15" s="108"/>
      <c r="AE15" s="254" t="s">
        <v>8</v>
      </c>
      <c r="AF15" s="229" t="s">
        <v>512</v>
      </c>
      <c r="AG15" s="231"/>
      <c r="AH15" s="255"/>
      <c r="AI15" s="243"/>
      <c r="AJ15" s="238"/>
      <c r="AK15" s="36"/>
      <c r="AL15" s="36"/>
    </row>
    <row r="16" spans="1:38" ht="170.25" customHeight="1">
      <c r="A16" s="239"/>
      <c r="B16" s="10"/>
      <c r="C16" s="227"/>
      <c r="D16" s="243"/>
      <c r="E16" s="257"/>
      <c r="F16" s="243"/>
      <c r="G16" s="257"/>
      <c r="H16" s="242"/>
      <c r="I16" s="159"/>
      <c r="J16" s="239"/>
      <c r="K16" s="9"/>
      <c r="L16" s="4" t="s">
        <v>22</v>
      </c>
      <c r="M16" s="9" t="s">
        <v>25</v>
      </c>
      <c r="N16" s="9" t="s">
        <v>10</v>
      </c>
      <c r="O16" s="9" t="s">
        <v>9</v>
      </c>
      <c r="P16" s="9" t="s">
        <v>515</v>
      </c>
      <c r="Q16" s="9" t="s">
        <v>516</v>
      </c>
      <c r="R16" s="9" t="s">
        <v>517</v>
      </c>
      <c r="S16" s="9" t="s">
        <v>21</v>
      </c>
      <c r="T16" s="227"/>
      <c r="U16" s="227"/>
      <c r="V16" s="147"/>
      <c r="W16" s="147"/>
      <c r="X16" s="227"/>
      <c r="Y16" s="245"/>
      <c r="Z16" s="245"/>
      <c r="AA16" s="227"/>
      <c r="AB16" s="239"/>
      <c r="AC16" s="9"/>
      <c r="AD16" s="9"/>
      <c r="AE16" s="239"/>
      <c r="AF16" s="9" t="s">
        <v>503</v>
      </c>
      <c r="AG16" s="9" t="s">
        <v>502</v>
      </c>
      <c r="AH16" s="239"/>
      <c r="AI16" s="243"/>
      <c r="AJ16" s="238"/>
      <c r="AK16" s="36"/>
      <c r="AL16" s="36"/>
    </row>
    <row r="17" spans="1:36" ht="15.75">
      <c r="A17" s="10"/>
      <c r="B17" s="10"/>
      <c r="C17" s="10" t="s">
        <v>180</v>
      </c>
      <c r="D17" s="3"/>
      <c r="E17" s="41"/>
      <c r="F17" s="41">
        <v>996.4</v>
      </c>
      <c r="G17" s="161">
        <v>24.4</v>
      </c>
      <c r="H17" s="41"/>
      <c r="I17" s="41"/>
      <c r="J17" s="41">
        <f>SUM(O17+P17+Q17+R17+S17)</f>
        <v>0</v>
      </c>
      <c r="K17" s="41"/>
      <c r="L17" s="40"/>
      <c r="M17" s="40"/>
      <c r="N17" s="41"/>
      <c r="O17" s="41"/>
      <c r="P17" s="41"/>
      <c r="Q17" s="41"/>
      <c r="R17" s="41"/>
      <c r="S17" s="41"/>
      <c r="T17" s="41"/>
      <c r="U17" s="41"/>
      <c r="V17" s="41"/>
      <c r="W17" s="41"/>
      <c r="X17" s="41"/>
      <c r="Y17" s="41"/>
      <c r="Z17" s="41"/>
      <c r="AA17" s="41"/>
      <c r="AB17" s="41"/>
      <c r="AC17" s="41"/>
      <c r="AD17" s="41"/>
      <c r="AE17" s="41">
        <f>SUM(AF17+AG17)</f>
        <v>250.43</v>
      </c>
      <c r="AF17" s="41">
        <v>80.11</v>
      </c>
      <c r="AG17" s="41">
        <v>170.32</v>
      </c>
      <c r="AH17" s="41"/>
      <c r="AI17" s="3"/>
      <c r="AJ17" s="41">
        <f>SUM(AB17+J17+H17+F17+D17)+AE17</f>
        <v>1246.83</v>
      </c>
    </row>
    <row r="18" spans="1:36" ht="15.75">
      <c r="A18" s="10"/>
      <c r="B18" s="10"/>
      <c r="C18" s="10" t="s">
        <v>522</v>
      </c>
      <c r="D18" s="41">
        <v>276.7</v>
      </c>
      <c r="E18" s="161">
        <v>0.46</v>
      </c>
      <c r="F18" s="41"/>
      <c r="G18" s="161"/>
      <c r="H18" s="41">
        <v>23</v>
      </c>
      <c r="I18" s="41"/>
      <c r="J18" s="41">
        <f aca="true" t="shared" si="0" ref="J18:J39">SUM(O18+P18+Q18+R18+S18)</f>
        <v>0</v>
      </c>
      <c r="K18" s="41"/>
      <c r="L18" s="41"/>
      <c r="M18" s="41"/>
      <c r="N18" s="41"/>
      <c r="O18" s="41"/>
      <c r="P18" s="41"/>
      <c r="Q18" s="41"/>
      <c r="R18" s="41"/>
      <c r="S18" s="41"/>
      <c r="T18" s="41"/>
      <c r="U18" s="41"/>
      <c r="V18" s="41"/>
      <c r="W18" s="41"/>
      <c r="X18" s="41"/>
      <c r="Y18" s="41"/>
      <c r="Z18" s="41"/>
      <c r="AA18" s="41"/>
      <c r="AB18" s="41"/>
      <c r="AC18" s="41"/>
      <c r="AD18" s="41"/>
      <c r="AE18" s="41">
        <f aca="true" t="shared" si="1" ref="AE18:AE39">SUM(AF18+AG18)</f>
        <v>21.38</v>
      </c>
      <c r="AF18" s="41">
        <v>6.842</v>
      </c>
      <c r="AG18" s="41">
        <v>14.538</v>
      </c>
      <c r="AH18" s="41"/>
      <c r="AI18" s="3"/>
      <c r="AJ18" s="41">
        <f aca="true" t="shared" si="2" ref="AJ18:AJ39">SUM(AB18+J18+H18+F18+D18)+AE18</f>
        <v>321.08</v>
      </c>
    </row>
    <row r="19" spans="1:36" ht="15.75">
      <c r="A19" s="10"/>
      <c r="B19" s="10"/>
      <c r="C19" s="10" t="s">
        <v>357</v>
      </c>
      <c r="D19" s="41"/>
      <c r="E19" s="161"/>
      <c r="F19" s="41">
        <v>201</v>
      </c>
      <c r="G19" s="161">
        <v>39.81</v>
      </c>
      <c r="H19" s="41"/>
      <c r="I19" s="41"/>
      <c r="J19" s="41">
        <f t="shared" si="0"/>
        <v>0</v>
      </c>
      <c r="K19" s="41"/>
      <c r="L19" s="41"/>
      <c r="M19" s="41"/>
      <c r="N19" s="41"/>
      <c r="O19" s="41"/>
      <c r="P19" s="41"/>
      <c r="Q19" s="41"/>
      <c r="R19" s="41"/>
      <c r="S19" s="41"/>
      <c r="T19" s="41"/>
      <c r="U19" s="41"/>
      <c r="V19" s="41"/>
      <c r="W19" s="41"/>
      <c r="X19" s="41"/>
      <c r="Y19" s="41"/>
      <c r="Z19" s="41"/>
      <c r="AA19" s="41"/>
      <c r="AB19" s="41"/>
      <c r="AC19" s="41"/>
      <c r="AD19" s="41"/>
      <c r="AE19" s="41">
        <f t="shared" si="1"/>
        <v>14.966</v>
      </c>
      <c r="AF19" s="41">
        <v>4.789</v>
      </c>
      <c r="AG19" s="41">
        <v>10.177</v>
      </c>
      <c r="AH19" s="41"/>
      <c r="AI19" s="3"/>
      <c r="AJ19" s="41">
        <f t="shared" si="2"/>
        <v>215.966</v>
      </c>
    </row>
    <row r="20" spans="1:36" ht="15.75">
      <c r="A20" s="10"/>
      <c r="B20" s="10"/>
      <c r="C20" s="10" t="s">
        <v>181</v>
      </c>
      <c r="D20" s="41">
        <v>149.4</v>
      </c>
      <c r="E20" s="161">
        <v>0.25</v>
      </c>
      <c r="F20" s="41"/>
      <c r="G20" s="41"/>
      <c r="H20" s="41">
        <v>9</v>
      </c>
      <c r="I20" s="41"/>
      <c r="J20" s="41">
        <f t="shared" si="0"/>
        <v>0</v>
      </c>
      <c r="K20" s="41"/>
      <c r="L20" s="41"/>
      <c r="M20" s="41"/>
      <c r="N20" s="41"/>
      <c r="O20" s="41"/>
      <c r="P20" s="41"/>
      <c r="Q20" s="41"/>
      <c r="R20" s="41"/>
      <c r="S20" s="41"/>
      <c r="T20" s="41"/>
      <c r="U20" s="41"/>
      <c r="V20" s="41"/>
      <c r="W20" s="41"/>
      <c r="X20" s="41"/>
      <c r="Y20" s="41"/>
      <c r="Z20" s="41"/>
      <c r="AA20" s="41"/>
      <c r="AB20" s="41"/>
      <c r="AC20" s="41"/>
      <c r="AD20" s="41"/>
      <c r="AE20" s="41">
        <f t="shared" si="1"/>
        <v>22.323</v>
      </c>
      <c r="AF20" s="41">
        <v>7.143</v>
      </c>
      <c r="AG20" s="41">
        <v>15.18</v>
      </c>
      <c r="AH20" s="41"/>
      <c r="AI20" s="3"/>
      <c r="AJ20" s="41">
        <f t="shared" si="2"/>
        <v>180.723</v>
      </c>
    </row>
    <row r="21" spans="1:36" ht="15.75">
      <c r="A21" s="10"/>
      <c r="B21" s="10"/>
      <c r="C21" s="10" t="s">
        <v>182</v>
      </c>
      <c r="D21" s="41">
        <v>76.1</v>
      </c>
      <c r="E21" s="161">
        <v>0.13</v>
      </c>
      <c r="F21" s="41"/>
      <c r="G21" s="41"/>
      <c r="H21" s="41">
        <v>4</v>
      </c>
      <c r="I21" s="41"/>
      <c r="J21" s="41">
        <f t="shared" si="0"/>
        <v>0</v>
      </c>
      <c r="K21" s="41"/>
      <c r="L21" s="41"/>
      <c r="M21" s="41"/>
      <c r="N21" s="41"/>
      <c r="O21" s="41"/>
      <c r="P21" s="41"/>
      <c r="Q21" s="41"/>
      <c r="R21" s="41"/>
      <c r="S21" s="41"/>
      <c r="T21" s="41"/>
      <c r="U21" s="41"/>
      <c r="V21" s="41"/>
      <c r="W21" s="41"/>
      <c r="X21" s="41"/>
      <c r="Y21" s="41"/>
      <c r="Z21" s="41"/>
      <c r="AA21" s="41"/>
      <c r="AB21" s="41"/>
      <c r="AC21" s="41"/>
      <c r="AD21" s="41"/>
      <c r="AE21" s="41">
        <f t="shared" si="1"/>
        <v>6.32</v>
      </c>
      <c r="AF21" s="41">
        <v>2.022</v>
      </c>
      <c r="AG21" s="41">
        <v>4.298</v>
      </c>
      <c r="AH21" s="41"/>
      <c r="AI21" s="3"/>
      <c r="AJ21" s="41">
        <f t="shared" si="2"/>
        <v>86.41999999999999</v>
      </c>
    </row>
    <row r="22" spans="1:36" ht="15.75">
      <c r="A22" s="10"/>
      <c r="B22" s="10"/>
      <c r="C22" s="10" t="s">
        <v>183</v>
      </c>
      <c r="D22" s="41">
        <v>20.3</v>
      </c>
      <c r="E22" s="161">
        <v>0.03</v>
      </c>
      <c r="F22" s="41"/>
      <c r="G22" s="41"/>
      <c r="H22" s="41"/>
      <c r="I22" s="41"/>
      <c r="J22" s="41">
        <f t="shared" si="0"/>
        <v>0</v>
      </c>
      <c r="K22" s="41"/>
      <c r="L22" s="41"/>
      <c r="M22" s="41"/>
      <c r="N22" s="41"/>
      <c r="O22" s="41"/>
      <c r="P22" s="41"/>
      <c r="Q22" s="41"/>
      <c r="R22" s="41"/>
      <c r="S22" s="41"/>
      <c r="T22" s="41"/>
      <c r="U22" s="41"/>
      <c r="V22" s="41"/>
      <c r="W22" s="41"/>
      <c r="X22" s="41"/>
      <c r="Y22" s="41"/>
      <c r="Z22" s="41"/>
      <c r="AA22" s="41"/>
      <c r="AB22" s="41"/>
      <c r="AC22" s="41"/>
      <c r="AD22" s="41"/>
      <c r="AE22" s="41">
        <f t="shared" si="1"/>
        <v>4.683</v>
      </c>
      <c r="AF22" s="41">
        <v>1.499</v>
      </c>
      <c r="AG22" s="41">
        <v>3.184</v>
      </c>
      <c r="AH22" s="41"/>
      <c r="AI22" s="3"/>
      <c r="AJ22" s="41">
        <f t="shared" si="2"/>
        <v>24.983</v>
      </c>
    </row>
    <row r="23" spans="1:36" ht="15.75">
      <c r="A23" s="10"/>
      <c r="B23" s="10"/>
      <c r="C23" s="10" t="s">
        <v>184</v>
      </c>
      <c r="D23" s="41">
        <v>105.5</v>
      </c>
      <c r="E23" s="161">
        <v>0.17</v>
      </c>
      <c r="F23" s="41"/>
      <c r="G23" s="41"/>
      <c r="H23" s="41">
        <v>4</v>
      </c>
      <c r="I23" s="41"/>
      <c r="J23" s="41">
        <f t="shared" si="0"/>
        <v>0</v>
      </c>
      <c r="K23" s="41"/>
      <c r="L23" s="41"/>
      <c r="M23" s="41"/>
      <c r="N23" s="41"/>
      <c r="O23" s="41"/>
      <c r="P23" s="41"/>
      <c r="Q23" s="41"/>
      <c r="R23" s="41"/>
      <c r="S23" s="41"/>
      <c r="T23" s="41"/>
      <c r="U23" s="41"/>
      <c r="V23" s="41"/>
      <c r="W23" s="41"/>
      <c r="X23" s="41"/>
      <c r="Y23" s="41"/>
      <c r="Z23" s="41"/>
      <c r="AA23" s="41"/>
      <c r="AB23" s="41"/>
      <c r="AC23" s="41"/>
      <c r="AD23" s="41"/>
      <c r="AE23" s="41">
        <f t="shared" si="1"/>
        <v>18.986</v>
      </c>
      <c r="AF23" s="41">
        <v>6.076</v>
      </c>
      <c r="AG23" s="41">
        <v>12.91</v>
      </c>
      <c r="AH23" s="41"/>
      <c r="AI23" s="3"/>
      <c r="AJ23" s="41">
        <f t="shared" si="2"/>
        <v>128.486</v>
      </c>
    </row>
    <row r="24" spans="1:36" ht="15.75">
      <c r="A24" s="10"/>
      <c r="B24" s="10"/>
      <c r="C24" s="10" t="s">
        <v>362</v>
      </c>
      <c r="D24" s="41">
        <v>123.8</v>
      </c>
      <c r="E24" s="161">
        <v>0.21</v>
      </c>
      <c r="F24" s="41"/>
      <c r="G24" s="41"/>
      <c r="H24" s="41">
        <v>11</v>
      </c>
      <c r="I24" s="41"/>
      <c r="J24" s="41">
        <f t="shared" si="0"/>
        <v>113.8</v>
      </c>
      <c r="K24" s="41"/>
      <c r="L24" s="41"/>
      <c r="M24" s="41"/>
      <c r="N24" s="41"/>
      <c r="O24" s="41"/>
      <c r="P24" s="41"/>
      <c r="Q24" s="41"/>
      <c r="R24" s="41"/>
      <c r="S24" s="41">
        <v>113.8</v>
      </c>
      <c r="T24" s="41"/>
      <c r="U24" s="41"/>
      <c r="V24" s="41"/>
      <c r="W24" s="41"/>
      <c r="X24" s="41"/>
      <c r="Y24" s="41"/>
      <c r="Z24" s="41"/>
      <c r="AA24" s="41"/>
      <c r="AB24" s="41"/>
      <c r="AC24" s="41"/>
      <c r="AD24" s="41"/>
      <c r="AE24" s="41">
        <f t="shared" si="1"/>
        <v>12.379999999999999</v>
      </c>
      <c r="AF24" s="41">
        <v>3.962</v>
      </c>
      <c r="AG24" s="41">
        <v>8.418</v>
      </c>
      <c r="AH24" s="41"/>
      <c r="AI24" s="3"/>
      <c r="AJ24" s="41">
        <f t="shared" si="2"/>
        <v>260.98</v>
      </c>
    </row>
    <row r="25" spans="1:36" ht="15.75">
      <c r="A25" s="10"/>
      <c r="B25" s="10"/>
      <c r="C25" s="10" t="s">
        <v>185</v>
      </c>
      <c r="D25" s="41">
        <v>53.7</v>
      </c>
      <c r="E25" s="161">
        <v>0.09</v>
      </c>
      <c r="F25" s="41"/>
      <c r="G25" s="41"/>
      <c r="H25" s="41">
        <v>4</v>
      </c>
      <c r="I25" s="41"/>
      <c r="J25" s="41">
        <f t="shared" si="0"/>
        <v>0</v>
      </c>
      <c r="K25" s="41"/>
      <c r="L25" s="41"/>
      <c r="M25" s="41"/>
      <c r="N25" s="41"/>
      <c r="O25" s="41"/>
      <c r="P25" s="41"/>
      <c r="Q25" s="41"/>
      <c r="R25" s="41"/>
      <c r="S25" s="41"/>
      <c r="T25" s="41"/>
      <c r="U25" s="41"/>
      <c r="V25" s="41"/>
      <c r="W25" s="41"/>
      <c r="X25" s="41"/>
      <c r="Y25" s="41"/>
      <c r="Z25" s="41"/>
      <c r="AA25" s="41"/>
      <c r="AB25" s="41"/>
      <c r="AC25" s="41"/>
      <c r="AD25" s="41"/>
      <c r="AE25" s="41">
        <f t="shared" si="1"/>
        <v>10.754999999999999</v>
      </c>
      <c r="AF25" s="41">
        <v>3.442</v>
      </c>
      <c r="AG25" s="41">
        <v>7.313</v>
      </c>
      <c r="AH25" s="41"/>
      <c r="AI25" s="3"/>
      <c r="AJ25" s="41">
        <f t="shared" si="2"/>
        <v>68.455</v>
      </c>
    </row>
    <row r="26" spans="1:36" ht="15.75">
      <c r="A26" s="10"/>
      <c r="B26" s="10"/>
      <c r="C26" s="10" t="s">
        <v>186</v>
      </c>
      <c r="D26" s="41">
        <v>263.4</v>
      </c>
      <c r="E26" s="161">
        <v>0.44</v>
      </c>
      <c r="F26" s="41"/>
      <c r="G26" s="41"/>
      <c r="H26" s="41">
        <v>4</v>
      </c>
      <c r="I26" s="41"/>
      <c r="J26" s="41">
        <f t="shared" si="0"/>
        <v>0</v>
      </c>
      <c r="K26" s="41"/>
      <c r="L26" s="41"/>
      <c r="M26" s="41"/>
      <c r="N26" s="41"/>
      <c r="O26" s="41"/>
      <c r="P26" s="41"/>
      <c r="Q26" s="41"/>
      <c r="R26" s="41"/>
      <c r="S26" s="41"/>
      <c r="T26" s="41"/>
      <c r="U26" s="41"/>
      <c r="V26" s="41"/>
      <c r="W26" s="41"/>
      <c r="X26" s="41"/>
      <c r="Y26" s="41"/>
      <c r="Z26" s="41"/>
      <c r="AA26" s="41"/>
      <c r="AB26" s="41"/>
      <c r="AC26" s="41"/>
      <c r="AD26" s="41"/>
      <c r="AE26" s="41">
        <f t="shared" si="1"/>
        <v>14.439</v>
      </c>
      <c r="AF26" s="41">
        <v>4.62</v>
      </c>
      <c r="AG26" s="41">
        <v>9.819</v>
      </c>
      <c r="AH26" s="41"/>
      <c r="AI26" s="3"/>
      <c r="AJ26" s="41">
        <f t="shared" si="2"/>
        <v>281.839</v>
      </c>
    </row>
    <row r="27" spans="1:36" ht="15.75">
      <c r="A27" s="10"/>
      <c r="B27" s="10"/>
      <c r="C27" s="10" t="s">
        <v>187</v>
      </c>
      <c r="D27" s="41">
        <v>257.4</v>
      </c>
      <c r="E27" s="161">
        <v>0.43</v>
      </c>
      <c r="F27" s="41"/>
      <c r="G27" s="41"/>
      <c r="H27" s="41">
        <v>5</v>
      </c>
      <c r="I27" s="41"/>
      <c r="J27" s="41">
        <f t="shared" si="0"/>
        <v>0</v>
      </c>
      <c r="K27" s="41"/>
      <c r="L27" s="41"/>
      <c r="M27" s="41"/>
      <c r="N27" s="41"/>
      <c r="O27" s="41"/>
      <c r="P27" s="41"/>
      <c r="Q27" s="41"/>
      <c r="R27" s="41"/>
      <c r="S27" s="41"/>
      <c r="T27" s="41"/>
      <c r="U27" s="41"/>
      <c r="V27" s="41"/>
      <c r="W27" s="41"/>
      <c r="X27" s="41"/>
      <c r="Y27" s="41"/>
      <c r="Z27" s="41"/>
      <c r="AA27" s="41"/>
      <c r="AB27" s="41"/>
      <c r="AC27" s="41"/>
      <c r="AD27" s="41"/>
      <c r="AE27" s="41">
        <f t="shared" si="1"/>
        <v>13.789000000000001</v>
      </c>
      <c r="AF27" s="41">
        <v>4.412</v>
      </c>
      <c r="AG27" s="41">
        <v>9.377</v>
      </c>
      <c r="AH27" s="41"/>
      <c r="AI27" s="3"/>
      <c r="AJ27" s="41">
        <f t="shared" si="2"/>
        <v>276.18899999999996</v>
      </c>
    </row>
    <row r="28" spans="1:36" ht="15.75">
      <c r="A28" s="10"/>
      <c r="B28" s="10"/>
      <c r="C28" s="10" t="s">
        <v>188</v>
      </c>
      <c r="D28" s="41">
        <v>129.7</v>
      </c>
      <c r="E28" s="161">
        <v>0.21</v>
      </c>
      <c r="F28" s="41"/>
      <c r="G28" s="41"/>
      <c r="H28" s="41">
        <v>22</v>
      </c>
      <c r="I28" s="41"/>
      <c r="J28" s="41">
        <f t="shared" si="0"/>
        <v>0</v>
      </c>
      <c r="K28" s="41"/>
      <c r="L28" s="41"/>
      <c r="M28" s="41"/>
      <c r="N28" s="41"/>
      <c r="O28" s="41"/>
      <c r="P28" s="41"/>
      <c r="Q28" s="41"/>
      <c r="R28" s="41"/>
      <c r="S28" s="41"/>
      <c r="T28" s="41"/>
      <c r="U28" s="41"/>
      <c r="V28" s="41"/>
      <c r="W28" s="41"/>
      <c r="X28" s="41"/>
      <c r="Y28" s="41"/>
      <c r="Z28" s="41"/>
      <c r="AA28" s="41"/>
      <c r="AB28" s="41">
        <v>3</v>
      </c>
      <c r="AC28" s="41"/>
      <c r="AD28" s="41"/>
      <c r="AE28" s="41">
        <f t="shared" si="1"/>
        <v>19.108</v>
      </c>
      <c r="AF28" s="41">
        <v>6.115</v>
      </c>
      <c r="AG28" s="41">
        <v>12.993</v>
      </c>
      <c r="AH28" s="41"/>
      <c r="AI28" s="3"/>
      <c r="AJ28" s="41">
        <f t="shared" si="2"/>
        <v>173.808</v>
      </c>
    </row>
    <row r="29" spans="1:36" ht="15.75">
      <c r="A29" s="10"/>
      <c r="B29" s="10"/>
      <c r="C29" s="10" t="s">
        <v>189</v>
      </c>
      <c r="D29" s="41">
        <v>381.1</v>
      </c>
      <c r="E29" s="161">
        <v>0.63</v>
      </c>
      <c r="F29" s="41"/>
      <c r="G29" s="41"/>
      <c r="H29" s="41">
        <v>30</v>
      </c>
      <c r="I29" s="41"/>
      <c r="J29" s="41">
        <f t="shared" si="0"/>
        <v>0</v>
      </c>
      <c r="K29" s="41"/>
      <c r="L29" s="41"/>
      <c r="M29" s="41"/>
      <c r="N29" s="41"/>
      <c r="O29" s="41"/>
      <c r="P29" s="41"/>
      <c r="Q29" s="41"/>
      <c r="R29" s="41"/>
      <c r="S29" s="41"/>
      <c r="T29" s="41"/>
      <c r="U29" s="41">
        <v>42</v>
      </c>
      <c r="V29" s="41"/>
      <c r="W29" s="41"/>
      <c r="X29" s="41"/>
      <c r="Y29" s="41"/>
      <c r="Z29" s="41"/>
      <c r="AA29" s="41"/>
      <c r="AB29" s="41"/>
      <c r="AC29" s="41"/>
      <c r="AD29" s="41"/>
      <c r="AE29" s="41">
        <f t="shared" si="1"/>
        <v>29.295</v>
      </c>
      <c r="AF29" s="41">
        <v>9.374</v>
      </c>
      <c r="AG29" s="41">
        <v>19.921</v>
      </c>
      <c r="AH29" s="41"/>
      <c r="AI29" s="3"/>
      <c r="AJ29" s="41">
        <f t="shared" si="2"/>
        <v>440.39500000000004</v>
      </c>
    </row>
    <row r="30" spans="1:36" ht="15.75">
      <c r="A30" s="10"/>
      <c r="B30" s="10"/>
      <c r="C30" s="10" t="s">
        <v>190</v>
      </c>
      <c r="D30" s="41">
        <v>92.7</v>
      </c>
      <c r="E30" s="161">
        <v>0.15</v>
      </c>
      <c r="F30" s="41"/>
      <c r="G30" s="41"/>
      <c r="H30" s="41"/>
      <c r="I30" s="41"/>
      <c r="J30" s="41">
        <f t="shared" si="0"/>
        <v>0</v>
      </c>
      <c r="K30" s="41"/>
      <c r="L30" s="41"/>
      <c r="M30" s="41"/>
      <c r="N30" s="41"/>
      <c r="O30" s="41"/>
      <c r="P30" s="41"/>
      <c r="Q30" s="41"/>
      <c r="R30" s="41"/>
      <c r="S30" s="41"/>
      <c r="T30" s="41"/>
      <c r="U30" s="41"/>
      <c r="V30" s="41"/>
      <c r="W30" s="41"/>
      <c r="X30" s="41"/>
      <c r="Y30" s="41"/>
      <c r="Z30" s="41"/>
      <c r="AA30" s="41"/>
      <c r="AB30" s="41"/>
      <c r="AC30" s="41"/>
      <c r="AD30" s="41"/>
      <c r="AE30" s="41">
        <f t="shared" si="1"/>
        <v>9.266</v>
      </c>
      <c r="AF30" s="41">
        <v>2.965</v>
      </c>
      <c r="AG30" s="41">
        <v>6.301</v>
      </c>
      <c r="AH30" s="41"/>
      <c r="AI30" s="3"/>
      <c r="AJ30" s="41">
        <f t="shared" si="2"/>
        <v>101.96600000000001</v>
      </c>
    </row>
    <row r="31" spans="1:36" ht="15.75">
      <c r="A31" s="10"/>
      <c r="B31" s="10"/>
      <c r="C31" s="10" t="s">
        <v>191</v>
      </c>
      <c r="D31" s="41"/>
      <c r="E31" s="161"/>
      <c r="F31" s="41">
        <v>6.1</v>
      </c>
      <c r="G31" s="41">
        <v>3.4</v>
      </c>
      <c r="H31" s="41">
        <v>15</v>
      </c>
      <c r="I31" s="41"/>
      <c r="J31" s="41">
        <f t="shared" si="0"/>
        <v>0</v>
      </c>
      <c r="K31" s="41"/>
      <c r="L31" s="41"/>
      <c r="M31" s="41"/>
      <c r="N31" s="41"/>
      <c r="O31" s="41"/>
      <c r="P31" s="41"/>
      <c r="Q31" s="41"/>
      <c r="R31" s="41"/>
      <c r="S31" s="41"/>
      <c r="T31" s="41"/>
      <c r="U31" s="41"/>
      <c r="V31" s="41"/>
      <c r="W31" s="41"/>
      <c r="X31" s="41"/>
      <c r="Y31" s="41"/>
      <c r="Z31" s="41"/>
      <c r="AA31" s="41"/>
      <c r="AB31" s="41"/>
      <c r="AC31" s="41"/>
      <c r="AD31" s="41"/>
      <c r="AE31" s="41">
        <f t="shared" si="1"/>
        <v>11.304</v>
      </c>
      <c r="AF31" s="41">
        <v>3.617</v>
      </c>
      <c r="AG31" s="41">
        <v>7.687</v>
      </c>
      <c r="AH31" s="41"/>
      <c r="AI31" s="3"/>
      <c r="AJ31" s="41">
        <f t="shared" si="2"/>
        <v>32.404</v>
      </c>
    </row>
    <row r="32" spans="1:36" ht="15.75">
      <c r="A32" s="10"/>
      <c r="B32" s="10"/>
      <c r="C32" s="10" t="s">
        <v>192</v>
      </c>
      <c r="D32" s="41">
        <v>176</v>
      </c>
      <c r="E32" s="161">
        <v>0.29</v>
      </c>
      <c r="F32" s="41"/>
      <c r="G32" s="41"/>
      <c r="H32" s="41">
        <v>10</v>
      </c>
      <c r="I32" s="41"/>
      <c r="J32" s="41">
        <f t="shared" si="0"/>
        <v>0</v>
      </c>
      <c r="K32" s="41"/>
      <c r="L32" s="41"/>
      <c r="M32" s="41"/>
      <c r="N32" s="41"/>
      <c r="O32" s="41"/>
      <c r="P32" s="41"/>
      <c r="Q32" s="41"/>
      <c r="R32" s="41"/>
      <c r="S32" s="41"/>
      <c r="T32" s="41"/>
      <c r="U32" s="41"/>
      <c r="V32" s="41"/>
      <c r="W32" s="41"/>
      <c r="X32" s="41"/>
      <c r="Y32" s="41"/>
      <c r="Z32" s="41"/>
      <c r="AA32" s="41"/>
      <c r="AB32" s="41"/>
      <c r="AC32" s="41"/>
      <c r="AD32" s="41"/>
      <c r="AE32" s="41">
        <f t="shared" si="1"/>
        <v>7.926</v>
      </c>
      <c r="AF32" s="41">
        <v>2.536</v>
      </c>
      <c r="AG32" s="41">
        <v>5.39</v>
      </c>
      <c r="AH32" s="41"/>
      <c r="AI32" s="3"/>
      <c r="AJ32" s="41">
        <f t="shared" si="2"/>
        <v>193.926</v>
      </c>
    </row>
    <row r="33" spans="1:36" ht="15.75">
      <c r="A33" s="10"/>
      <c r="B33" s="10"/>
      <c r="C33" s="10" t="s">
        <v>193</v>
      </c>
      <c r="D33" s="41">
        <v>192.3</v>
      </c>
      <c r="E33" s="161">
        <v>0.32</v>
      </c>
      <c r="F33" s="41"/>
      <c r="G33" s="41"/>
      <c r="H33" s="41">
        <v>2</v>
      </c>
      <c r="I33" s="41"/>
      <c r="J33" s="41">
        <f t="shared" si="0"/>
        <v>0</v>
      </c>
      <c r="K33" s="41"/>
      <c r="L33" s="41"/>
      <c r="M33" s="41"/>
      <c r="N33" s="41"/>
      <c r="O33" s="41"/>
      <c r="P33" s="41"/>
      <c r="Q33" s="41"/>
      <c r="R33" s="41"/>
      <c r="S33" s="41"/>
      <c r="T33" s="41"/>
      <c r="U33" s="41"/>
      <c r="V33" s="41"/>
      <c r="W33" s="41"/>
      <c r="X33" s="41"/>
      <c r="Y33" s="41"/>
      <c r="Z33" s="41"/>
      <c r="AA33" s="41"/>
      <c r="AB33" s="41"/>
      <c r="AC33" s="41"/>
      <c r="AD33" s="41"/>
      <c r="AE33" s="41">
        <f t="shared" si="1"/>
        <v>11.11</v>
      </c>
      <c r="AF33" s="41">
        <v>3.556</v>
      </c>
      <c r="AG33" s="41">
        <v>7.554</v>
      </c>
      <c r="AH33" s="41"/>
      <c r="AI33" s="3"/>
      <c r="AJ33" s="41">
        <f t="shared" si="2"/>
        <v>205.41000000000003</v>
      </c>
    </row>
    <row r="34" spans="1:36" ht="15.75">
      <c r="A34" s="10"/>
      <c r="B34" s="10"/>
      <c r="C34" s="10" t="s">
        <v>194</v>
      </c>
      <c r="D34" s="41">
        <v>34.9</v>
      </c>
      <c r="E34" s="161">
        <v>0.06</v>
      </c>
      <c r="F34" s="41"/>
      <c r="G34" s="41"/>
      <c r="H34" s="41">
        <v>3</v>
      </c>
      <c r="I34" s="41"/>
      <c r="J34" s="41">
        <f t="shared" si="0"/>
        <v>0</v>
      </c>
      <c r="K34" s="41"/>
      <c r="L34" s="41"/>
      <c r="M34" s="41"/>
      <c r="N34" s="41"/>
      <c r="O34" s="41"/>
      <c r="P34" s="41"/>
      <c r="Q34" s="41"/>
      <c r="R34" s="41"/>
      <c r="S34" s="41"/>
      <c r="T34" s="41"/>
      <c r="U34" s="41"/>
      <c r="V34" s="41"/>
      <c r="W34" s="41"/>
      <c r="X34" s="41"/>
      <c r="Y34" s="41"/>
      <c r="Z34" s="41"/>
      <c r="AA34" s="41"/>
      <c r="AB34" s="41"/>
      <c r="AC34" s="41"/>
      <c r="AD34" s="41"/>
      <c r="AE34" s="41">
        <f t="shared" si="1"/>
        <v>8.642</v>
      </c>
      <c r="AF34" s="41">
        <v>2.765</v>
      </c>
      <c r="AG34" s="41">
        <v>5.877</v>
      </c>
      <c r="AH34" s="41"/>
      <c r="AI34" s="3"/>
      <c r="AJ34" s="41">
        <f t="shared" si="2"/>
        <v>46.542</v>
      </c>
    </row>
    <row r="35" spans="1:36" ht="15.75">
      <c r="A35" s="10"/>
      <c r="B35" s="10"/>
      <c r="C35" s="10" t="s">
        <v>195</v>
      </c>
      <c r="D35" s="41">
        <v>46.6</v>
      </c>
      <c r="E35" s="161">
        <v>0.08</v>
      </c>
      <c r="F35" s="41"/>
      <c r="G35" s="41"/>
      <c r="H35" s="41">
        <v>0</v>
      </c>
      <c r="I35" s="41"/>
      <c r="J35" s="41">
        <f t="shared" si="0"/>
        <v>0</v>
      </c>
      <c r="K35" s="41"/>
      <c r="L35" s="41"/>
      <c r="M35" s="41"/>
      <c r="N35" s="41"/>
      <c r="O35" s="41"/>
      <c r="P35" s="41"/>
      <c r="Q35" s="41"/>
      <c r="R35" s="41"/>
      <c r="S35" s="41"/>
      <c r="T35" s="41"/>
      <c r="U35" s="41"/>
      <c r="V35" s="41"/>
      <c r="W35" s="41"/>
      <c r="X35" s="41"/>
      <c r="Y35" s="41"/>
      <c r="Z35" s="41"/>
      <c r="AA35" s="41"/>
      <c r="AB35" s="41"/>
      <c r="AC35" s="41"/>
      <c r="AD35" s="41"/>
      <c r="AE35" s="41">
        <f t="shared" si="1"/>
        <v>4.8919999999999995</v>
      </c>
      <c r="AF35" s="41">
        <v>1.565</v>
      </c>
      <c r="AG35" s="41">
        <v>3.327</v>
      </c>
      <c r="AH35" s="41"/>
      <c r="AI35" s="3"/>
      <c r="AJ35" s="41">
        <f t="shared" si="2"/>
        <v>51.492000000000004</v>
      </c>
    </row>
    <row r="36" spans="1:36" ht="15.75">
      <c r="A36" s="10"/>
      <c r="B36" s="10"/>
      <c r="C36" s="10" t="s">
        <v>196</v>
      </c>
      <c r="D36" s="41">
        <v>342.4</v>
      </c>
      <c r="E36" s="161">
        <v>0.57</v>
      </c>
      <c r="F36" s="41"/>
      <c r="G36" s="41"/>
      <c r="H36" s="41">
        <v>15</v>
      </c>
      <c r="I36" s="41"/>
      <c r="J36" s="41">
        <f t="shared" si="0"/>
        <v>54.4</v>
      </c>
      <c r="K36" s="41"/>
      <c r="L36" s="41"/>
      <c r="M36" s="41"/>
      <c r="N36" s="41"/>
      <c r="O36" s="41">
        <v>45.4</v>
      </c>
      <c r="P36" s="41">
        <v>9</v>
      </c>
      <c r="Q36" s="41"/>
      <c r="R36" s="41"/>
      <c r="S36" s="41"/>
      <c r="T36" s="102"/>
      <c r="U36" s="102"/>
      <c r="V36" s="102"/>
      <c r="W36" s="102"/>
      <c r="X36" s="102"/>
      <c r="Y36" s="102"/>
      <c r="Z36" s="102"/>
      <c r="AA36" s="102"/>
      <c r="AB36" s="102"/>
      <c r="AC36" s="102"/>
      <c r="AD36" s="102"/>
      <c r="AE36" s="41">
        <f t="shared" si="1"/>
        <v>39.844</v>
      </c>
      <c r="AF36" s="41">
        <v>12.75</v>
      </c>
      <c r="AG36" s="41">
        <v>27.094</v>
      </c>
      <c r="AH36" s="41"/>
      <c r="AI36" s="3"/>
      <c r="AJ36" s="41">
        <f t="shared" si="2"/>
        <v>451.64399999999995</v>
      </c>
    </row>
    <row r="37" spans="1:36" ht="15.75">
      <c r="A37" s="10"/>
      <c r="B37" s="10"/>
      <c r="C37" s="10" t="s">
        <v>197</v>
      </c>
      <c r="D37" s="41">
        <v>20.2</v>
      </c>
      <c r="E37" s="161">
        <v>0.03</v>
      </c>
      <c r="F37" s="41"/>
      <c r="G37" s="41"/>
      <c r="H37" s="41">
        <v>0</v>
      </c>
      <c r="I37" s="41"/>
      <c r="J37" s="41">
        <f t="shared" si="0"/>
        <v>0</v>
      </c>
      <c r="K37" s="41"/>
      <c r="L37" s="41"/>
      <c r="M37" s="41"/>
      <c r="N37" s="41"/>
      <c r="O37" s="41"/>
      <c r="P37" s="41"/>
      <c r="Q37" s="41"/>
      <c r="R37" s="41"/>
      <c r="S37" s="41"/>
      <c r="T37" s="41"/>
      <c r="U37" s="41"/>
      <c r="V37" s="41"/>
      <c r="W37" s="41"/>
      <c r="X37" s="41"/>
      <c r="Y37" s="41"/>
      <c r="Z37" s="41"/>
      <c r="AA37" s="41"/>
      <c r="AB37" s="41"/>
      <c r="AC37" s="41"/>
      <c r="AD37" s="41"/>
      <c r="AE37" s="41">
        <f t="shared" si="1"/>
        <v>4.111</v>
      </c>
      <c r="AF37" s="41">
        <v>1.316</v>
      </c>
      <c r="AG37" s="41">
        <v>2.795</v>
      </c>
      <c r="AH37" s="41"/>
      <c r="AI37" s="3"/>
      <c r="AJ37" s="41">
        <f t="shared" si="2"/>
        <v>24.311</v>
      </c>
    </row>
    <row r="38" spans="1:36" ht="15.75">
      <c r="A38" s="10"/>
      <c r="B38" s="10"/>
      <c r="C38" s="10" t="s">
        <v>198</v>
      </c>
      <c r="D38" s="41">
        <v>152.8</v>
      </c>
      <c r="E38" s="161">
        <v>0.25</v>
      </c>
      <c r="F38" s="41"/>
      <c r="G38" s="41"/>
      <c r="H38" s="41">
        <v>15</v>
      </c>
      <c r="I38" s="41"/>
      <c r="J38" s="41">
        <f t="shared" si="0"/>
        <v>0</v>
      </c>
      <c r="K38" s="41"/>
      <c r="L38" s="41"/>
      <c r="M38" s="41"/>
      <c r="N38" s="41"/>
      <c r="O38" s="41"/>
      <c r="P38" s="41"/>
      <c r="Q38" s="41"/>
      <c r="R38" s="41"/>
      <c r="S38" s="41"/>
      <c r="T38" s="41"/>
      <c r="U38" s="41"/>
      <c r="V38" s="41"/>
      <c r="W38" s="41"/>
      <c r="X38" s="41"/>
      <c r="Y38" s="41"/>
      <c r="Z38" s="41"/>
      <c r="AA38" s="41"/>
      <c r="AB38" s="41"/>
      <c r="AC38" s="41"/>
      <c r="AD38" s="41"/>
      <c r="AE38" s="41">
        <f t="shared" si="1"/>
        <v>13.198</v>
      </c>
      <c r="AF38" s="41">
        <v>4.223</v>
      </c>
      <c r="AG38" s="41">
        <v>8.975</v>
      </c>
      <c r="AH38" s="41"/>
      <c r="AI38" s="3"/>
      <c r="AJ38" s="41">
        <f t="shared" si="2"/>
        <v>180.99800000000002</v>
      </c>
    </row>
    <row r="39" spans="1:36" ht="15.75">
      <c r="A39" s="10"/>
      <c r="B39" s="10"/>
      <c r="C39" s="10" t="s">
        <v>199</v>
      </c>
      <c r="D39" s="41"/>
      <c r="E39" s="161"/>
      <c r="F39" s="41">
        <v>27.8</v>
      </c>
      <c r="G39" s="161">
        <v>17.7</v>
      </c>
      <c r="H39" s="41">
        <v>1</v>
      </c>
      <c r="I39" s="41"/>
      <c r="J39" s="41">
        <f t="shared" si="0"/>
        <v>0</v>
      </c>
      <c r="K39" s="41"/>
      <c r="L39" s="41"/>
      <c r="M39" s="41"/>
      <c r="N39" s="41"/>
      <c r="O39" s="41"/>
      <c r="P39" s="41"/>
      <c r="Q39" s="41"/>
      <c r="R39" s="41"/>
      <c r="S39" s="41"/>
      <c r="T39" s="41"/>
      <c r="U39" s="41"/>
      <c r="V39" s="41"/>
      <c r="W39" s="41"/>
      <c r="X39" s="41"/>
      <c r="Y39" s="41"/>
      <c r="Z39" s="41"/>
      <c r="AA39" s="41"/>
      <c r="AB39" s="41"/>
      <c r="AC39" s="41"/>
      <c r="AD39" s="41"/>
      <c r="AE39" s="41">
        <f t="shared" si="1"/>
        <v>8.753</v>
      </c>
      <c r="AF39" s="41">
        <v>2.801</v>
      </c>
      <c r="AG39" s="41">
        <v>5.952</v>
      </c>
      <c r="AH39" s="41"/>
      <c r="AI39" s="3"/>
      <c r="AJ39" s="41">
        <f t="shared" si="2"/>
        <v>37.553</v>
      </c>
    </row>
    <row r="40" spans="1:36" ht="15.75" hidden="1">
      <c r="A40" s="10"/>
      <c r="B40" s="10"/>
      <c r="C40" s="10"/>
      <c r="D40" s="102"/>
      <c r="E40" s="144"/>
      <c r="F40" s="102"/>
      <c r="G40" s="102"/>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3"/>
      <c r="AJ40" s="41"/>
    </row>
    <row r="41" spans="1:36" ht="15.75">
      <c r="A41" s="10"/>
      <c r="B41" s="10"/>
      <c r="C41" s="10" t="s">
        <v>100</v>
      </c>
      <c r="D41" s="102">
        <f>SUM(D17:D39)</f>
        <v>2895.0000000000005</v>
      </c>
      <c r="E41" s="102"/>
      <c r="F41" s="102">
        <f>SUM(F17:F39)</f>
        <v>1231.3</v>
      </c>
      <c r="G41" s="102"/>
      <c r="H41" s="102">
        <f>SUM(H17:H39)</f>
        <v>177</v>
      </c>
      <c r="I41" s="41">
        <f>SUM(I18:I39)</f>
        <v>0</v>
      </c>
      <c r="J41" s="102">
        <f aca="true" t="shared" si="3" ref="J41:AH41">SUM(J17:J39)</f>
        <v>168.2</v>
      </c>
      <c r="K41" s="41">
        <f t="shared" si="3"/>
        <v>0</v>
      </c>
      <c r="L41" s="41">
        <f t="shared" si="3"/>
        <v>0</v>
      </c>
      <c r="M41" s="41">
        <f t="shared" si="3"/>
        <v>0</v>
      </c>
      <c r="N41" s="41">
        <f t="shared" si="3"/>
        <v>0</v>
      </c>
      <c r="O41" s="41">
        <f t="shared" si="3"/>
        <v>45.4</v>
      </c>
      <c r="P41" s="41">
        <f t="shared" si="3"/>
        <v>9</v>
      </c>
      <c r="Q41" s="41">
        <f t="shared" si="3"/>
        <v>0</v>
      </c>
      <c r="R41" s="41">
        <f t="shared" si="3"/>
        <v>0</v>
      </c>
      <c r="S41" s="41">
        <f t="shared" si="3"/>
        <v>113.8</v>
      </c>
      <c r="T41" s="41">
        <f t="shared" si="3"/>
        <v>0</v>
      </c>
      <c r="U41" s="41">
        <f t="shared" si="3"/>
        <v>42</v>
      </c>
      <c r="V41" s="41">
        <f t="shared" si="3"/>
        <v>0</v>
      </c>
      <c r="W41" s="41">
        <f t="shared" si="3"/>
        <v>0</v>
      </c>
      <c r="X41" s="41">
        <f t="shared" si="3"/>
        <v>0</v>
      </c>
      <c r="Y41" s="41">
        <f t="shared" si="3"/>
        <v>0</v>
      </c>
      <c r="Z41" s="41">
        <f t="shared" si="3"/>
        <v>0</v>
      </c>
      <c r="AA41" s="41">
        <f t="shared" si="3"/>
        <v>0</v>
      </c>
      <c r="AB41" s="102">
        <f t="shared" si="3"/>
        <v>3</v>
      </c>
      <c r="AC41" s="41"/>
      <c r="AD41" s="41"/>
      <c r="AE41" s="102">
        <f>SUM(AE17:AE39)</f>
        <v>557.9</v>
      </c>
      <c r="AF41" s="41">
        <f>SUM(AF17:AF39)</f>
        <v>178.5</v>
      </c>
      <c r="AG41" s="41">
        <f>SUM(AG17:AG39)</f>
        <v>379.4</v>
      </c>
      <c r="AH41" s="41">
        <f t="shared" si="3"/>
        <v>0</v>
      </c>
      <c r="AI41" s="3">
        <f>SUM(AI18:AI39)</f>
        <v>0</v>
      </c>
      <c r="AJ41" s="102">
        <f>SUM(AJ17:AJ40)</f>
        <v>5032.4</v>
      </c>
    </row>
    <row r="42" spans="1:36" ht="15.75" hidden="1">
      <c r="A42" s="10"/>
      <c r="B42" s="10"/>
      <c r="C42" s="10" t="s">
        <v>259</v>
      </c>
      <c r="D42" s="3"/>
      <c r="E42" s="41"/>
      <c r="F42" s="41"/>
      <c r="G42" s="41"/>
      <c r="H42" s="102"/>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3"/>
      <c r="AJ42" s="41">
        <f>SUM(AH42+AA42+U42+T42+J42+H42+F42+D42)</f>
        <v>0</v>
      </c>
    </row>
    <row r="43" spans="1:36" ht="15.75" hidden="1">
      <c r="A43" s="10"/>
      <c r="B43" s="10"/>
      <c r="C43" s="10" t="s">
        <v>260</v>
      </c>
      <c r="D43" s="41">
        <f>SUM(D41:D42)</f>
        <v>2895.0000000000005</v>
      </c>
      <c r="E43" s="41"/>
      <c r="F43" s="41">
        <f>SUM(F41:F42)</f>
        <v>1231.3</v>
      </c>
      <c r="G43" s="41"/>
      <c r="H43" s="41">
        <f aca="true" t="shared" si="4" ref="H43:AH43">SUM(H41:H42)</f>
        <v>177</v>
      </c>
      <c r="I43" s="41">
        <f t="shared" si="4"/>
        <v>0</v>
      </c>
      <c r="J43" s="41">
        <f t="shared" si="4"/>
        <v>168.2</v>
      </c>
      <c r="K43" s="41">
        <f t="shared" si="4"/>
        <v>0</v>
      </c>
      <c r="L43" s="41">
        <f t="shared" si="4"/>
        <v>0</v>
      </c>
      <c r="M43" s="41">
        <f t="shared" si="4"/>
        <v>0</v>
      </c>
      <c r="N43" s="41">
        <f t="shared" si="4"/>
        <v>0</v>
      </c>
      <c r="O43" s="41">
        <f t="shared" si="4"/>
        <v>45.4</v>
      </c>
      <c r="P43" s="41">
        <f t="shared" si="4"/>
        <v>9</v>
      </c>
      <c r="Q43" s="41">
        <f t="shared" si="4"/>
        <v>0</v>
      </c>
      <c r="R43" s="41">
        <f t="shared" si="4"/>
        <v>0</v>
      </c>
      <c r="S43" s="41">
        <f t="shared" si="4"/>
        <v>113.8</v>
      </c>
      <c r="T43" s="41">
        <f t="shared" si="4"/>
        <v>0</v>
      </c>
      <c r="U43" s="41">
        <f t="shared" si="4"/>
        <v>42</v>
      </c>
      <c r="V43" s="41">
        <f t="shared" si="4"/>
        <v>0</v>
      </c>
      <c r="W43" s="41">
        <f t="shared" si="4"/>
        <v>0</v>
      </c>
      <c r="X43" s="41">
        <f t="shared" si="4"/>
        <v>0</v>
      </c>
      <c r="Y43" s="41">
        <f t="shared" si="4"/>
        <v>0</v>
      </c>
      <c r="Z43" s="41">
        <f t="shared" si="4"/>
        <v>0</v>
      </c>
      <c r="AA43" s="41">
        <f t="shared" si="4"/>
        <v>0</v>
      </c>
      <c r="AB43" s="41"/>
      <c r="AC43" s="41"/>
      <c r="AD43" s="41"/>
      <c r="AE43" s="41">
        <f>SUM(AE41:AE42)</f>
        <v>557.9</v>
      </c>
      <c r="AF43" s="41">
        <f>SUM(AF41:AF42)</f>
        <v>178.5</v>
      </c>
      <c r="AG43" s="41">
        <f>SUM(AG41:AG42)</f>
        <v>379.4</v>
      </c>
      <c r="AH43" s="41">
        <f t="shared" si="4"/>
        <v>0</v>
      </c>
      <c r="AI43" s="3"/>
      <c r="AJ43" s="41">
        <f>SUM(AH43+AA43+U43+T43+J43+H43+F43+D43)</f>
        <v>4513.5</v>
      </c>
    </row>
    <row r="44" spans="12:34" ht="15.75">
      <c r="L44" s="6"/>
      <c r="M44" s="6"/>
      <c r="N44" s="6"/>
      <c r="O44" s="6"/>
      <c r="P44" s="6"/>
      <c r="Q44" s="6"/>
      <c r="R44" s="6"/>
      <c r="S44" s="6"/>
      <c r="T44" s="6"/>
      <c r="U44" s="6"/>
      <c r="V44" s="6"/>
      <c r="W44" s="6"/>
      <c r="X44" s="6"/>
      <c r="Y44" s="6"/>
      <c r="Z44" s="6"/>
      <c r="AA44" s="6"/>
      <c r="AB44" s="6"/>
      <c r="AC44" s="6"/>
      <c r="AD44" s="6"/>
      <c r="AE44" s="6"/>
      <c r="AF44" s="6"/>
      <c r="AG44" s="6"/>
      <c r="AH44" s="6"/>
    </row>
    <row r="45" spans="12:34" ht="15.75">
      <c r="L45" s="6"/>
      <c r="M45" s="6"/>
      <c r="N45" s="6"/>
      <c r="O45" s="6"/>
      <c r="P45" s="6"/>
      <c r="Q45" s="6"/>
      <c r="R45" s="6"/>
      <c r="S45" s="6"/>
      <c r="T45" s="6"/>
      <c r="U45" s="6"/>
      <c r="V45" s="6"/>
      <c r="W45" s="6"/>
      <c r="X45" s="6"/>
      <c r="Y45" s="6"/>
      <c r="Z45" s="6"/>
      <c r="AA45" s="6"/>
      <c r="AB45" s="6"/>
      <c r="AC45" s="6"/>
      <c r="AD45" s="6"/>
      <c r="AE45" s="6"/>
      <c r="AF45" s="6"/>
      <c r="AG45" s="6"/>
      <c r="AH45" s="6"/>
    </row>
  </sheetData>
  <mergeCells count="34">
    <mergeCell ref="U14:U16"/>
    <mergeCell ref="T14:T16"/>
    <mergeCell ref="C12:C16"/>
    <mergeCell ref="D14:E14"/>
    <mergeCell ref="E15:E16"/>
    <mergeCell ref="J14:S14"/>
    <mergeCell ref="AH14:AH16"/>
    <mergeCell ref="AE15:AE16"/>
    <mergeCell ref="X14:X16"/>
    <mergeCell ref="AJ13:AJ16"/>
    <mergeCell ref="AE14:AG14"/>
    <mergeCell ref="AF15:AG15"/>
    <mergeCell ref="AB13:AH13"/>
    <mergeCell ref="AB14:AB16"/>
    <mergeCell ref="H1:AH1"/>
    <mergeCell ref="H3:AH3"/>
    <mergeCell ref="O15:S15"/>
    <mergeCell ref="J15:J16"/>
    <mergeCell ref="H2:AI2"/>
    <mergeCell ref="D13:AA13"/>
    <mergeCell ref="D12:AJ12"/>
    <mergeCell ref="F14:G14"/>
    <mergeCell ref="F15:F16"/>
    <mergeCell ref="Y14:Y16"/>
    <mergeCell ref="X4:Z4"/>
    <mergeCell ref="G15:G16"/>
    <mergeCell ref="A7:AI7"/>
    <mergeCell ref="A12:A16"/>
    <mergeCell ref="H14:H16"/>
    <mergeCell ref="D15:D16"/>
    <mergeCell ref="A8:AI8"/>
    <mergeCell ref="AI13:AI16"/>
    <mergeCell ref="Z14:Z16"/>
    <mergeCell ref="AA14:AA16"/>
  </mergeCells>
  <printOptions/>
  <pageMargins left="0.38" right="0.19" top="0.19" bottom="0.3" header="0.5" footer="0.5"/>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H26"/>
  <sheetViews>
    <sheetView workbookViewId="0" topLeftCell="A1">
      <selection activeCell="C4" sqref="C4"/>
    </sheetView>
  </sheetViews>
  <sheetFormatPr defaultColWidth="9.00390625" defaultRowHeight="12.75"/>
  <cols>
    <col min="1" max="1" width="9.125" style="1" customWidth="1"/>
    <col min="2" max="2" width="43.75390625" style="1" customWidth="1"/>
    <col min="3" max="3" width="11.625" style="1" customWidth="1"/>
    <col min="4" max="4" width="10.375" style="1" customWidth="1"/>
    <col min="5" max="5" width="12.375" style="1" customWidth="1"/>
    <col min="6" max="6" width="8.875" style="1" customWidth="1"/>
    <col min="7" max="16384" width="9.125" style="1" customWidth="1"/>
  </cols>
  <sheetData>
    <row r="1" spans="4:8" ht="15.75">
      <c r="D1" s="252" t="s">
        <v>461</v>
      </c>
      <c r="E1" s="252"/>
      <c r="F1" s="252"/>
      <c r="G1" s="252"/>
      <c r="H1" s="197"/>
    </row>
    <row r="2" ht="15.75">
      <c r="C2" s="1" t="s">
        <v>462</v>
      </c>
    </row>
    <row r="3" spans="3:6" ht="15.75">
      <c r="C3" s="8" t="s">
        <v>163</v>
      </c>
      <c r="D3" s="8"/>
      <c r="E3" s="8"/>
      <c r="F3" s="8"/>
    </row>
    <row r="4" spans="6:8" ht="15.75">
      <c r="F4" s="8"/>
      <c r="G4" s="8"/>
      <c r="H4" s="8"/>
    </row>
    <row r="5" spans="1:8" ht="27" customHeight="1">
      <c r="A5" s="290" t="s">
        <v>477</v>
      </c>
      <c r="B5" s="290"/>
      <c r="C5" s="290"/>
      <c r="D5" s="290"/>
      <c r="E5" s="290"/>
      <c r="F5" s="290"/>
      <c r="G5" s="8"/>
      <c r="H5" s="8"/>
    </row>
    <row r="7" ht="15.75">
      <c r="E7" s="1" t="s">
        <v>106</v>
      </c>
    </row>
    <row r="8" spans="1:6" ht="25.5" customHeight="1">
      <c r="A8" s="258" t="s">
        <v>310</v>
      </c>
      <c r="B8" s="258" t="s">
        <v>463</v>
      </c>
      <c r="C8" s="291" t="s">
        <v>179</v>
      </c>
      <c r="D8" s="258" t="s">
        <v>217</v>
      </c>
      <c r="E8" s="258"/>
      <c r="F8" s="258" t="s">
        <v>110</v>
      </c>
    </row>
    <row r="9" spans="1:6" ht="47.25">
      <c r="A9" s="258"/>
      <c r="B9" s="258"/>
      <c r="C9" s="291"/>
      <c r="D9" s="10" t="s">
        <v>110</v>
      </c>
      <c r="E9" s="11" t="s">
        <v>464</v>
      </c>
      <c r="F9" s="258"/>
    </row>
    <row r="10" spans="1:6" ht="15.75">
      <c r="A10" s="10">
        <v>1</v>
      </c>
      <c r="B10" s="10">
        <v>2</v>
      </c>
      <c r="C10" s="10">
        <v>3</v>
      </c>
      <c r="D10" s="10">
        <v>4</v>
      </c>
      <c r="E10" s="10">
        <v>5</v>
      </c>
      <c r="F10" s="10">
        <v>6</v>
      </c>
    </row>
    <row r="11" spans="1:6" ht="15.75">
      <c r="A11" s="11">
        <v>200000</v>
      </c>
      <c r="B11" s="11" t="s">
        <v>465</v>
      </c>
      <c r="C11" s="134">
        <f>SUM(C12)</f>
        <v>-124</v>
      </c>
      <c r="D11" s="134">
        <f>SUM(D12)</f>
        <v>124</v>
      </c>
      <c r="E11" s="134">
        <f>SUM(E12)</f>
        <v>124</v>
      </c>
      <c r="F11" s="199">
        <f>SUM(C11+D11)</f>
        <v>0</v>
      </c>
    </row>
    <row r="12" spans="1:6" ht="31.5">
      <c r="A12" s="11">
        <v>208000</v>
      </c>
      <c r="B12" s="11" t="s">
        <v>466</v>
      </c>
      <c r="C12" s="134">
        <f>SUM(C13-C14)+C16</f>
        <v>-124</v>
      </c>
      <c r="D12" s="134">
        <f>SUM(D13-D14)+D16</f>
        <v>124</v>
      </c>
      <c r="E12" s="134">
        <f>SUM(E13-E14)+E16</f>
        <v>124</v>
      </c>
      <c r="F12" s="199">
        <f aca="true" t="shared" si="0" ref="F12:F24">SUM(C12+D12)</f>
        <v>0</v>
      </c>
    </row>
    <row r="13" spans="1:6" ht="18" customHeight="1">
      <c r="A13" s="11">
        <v>208100</v>
      </c>
      <c r="B13" s="11" t="s">
        <v>467</v>
      </c>
      <c r="C13" s="134"/>
      <c r="D13" s="134"/>
      <c r="E13" s="134"/>
      <c r="F13" s="199">
        <f t="shared" si="0"/>
        <v>0</v>
      </c>
    </row>
    <row r="14" spans="1:6" ht="15.75">
      <c r="A14" s="11">
        <v>208200</v>
      </c>
      <c r="B14" s="11" t="s">
        <v>468</v>
      </c>
      <c r="C14" s="134"/>
      <c r="D14" s="134"/>
      <c r="E14" s="134"/>
      <c r="F14" s="199">
        <f t="shared" si="0"/>
        <v>0</v>
      </c>
    </row>
    <row r="15" spans="1:6" ht="15.75">
      <c r="A15" s="11"/>
      <c r="B15" s="11" t="s">
        <v>469</v>
      </c>
      <c r="C15" s="134"/>
      <c r="D15" s="199"/>
      <c r="E15" s="199"/>
      <c r="F15" s="199">
        <f t="shared" si="0"/>
        <v>0</v>
      </c>
    </row>
    <row r="16" spans="1:6" ht="47.25">
      <c r="A16" s="11">
        <v>208400</v>
      </c>
      <c r="B16" s="11" t="s">
        <v>470</v>
      </c>
      <c r="C16" s="134">
        <v>-124</v>
      </c>
      <c r="D16" s="134">
        <v>124</v>
      </c>
      <c r="E16" s="134">
        <v>124</v>
      </c>
      <c r="F16" s="199">
        <f t="shared" si="0"/>
        <v>0</v>
      </c>
    </row>
    <row r="17" spans="1:6" ht="15.75">
      <c r="A17" s="10"/>
      <c r="B17" s="11" t="s">
        <v>471</v>
      </c>
      <c r="C17" s="134">
        <f>SUM(C11)</f>
        <v>-124</v>
      </c>
      <c r="D17" s="134">
        <f>SUM(D11)</f>
        <v>124</v>
      </c>
      <c r="E17" s="134">
        <f>SUM(E11)</f>
        <v>124</v>
      </c>
      <c r="F17" s="199">
        <f>SUM(C17+D17)</f>
        <v>0</v>
      </c>
    </row>
    <row r="18" spans="1:6" ht="15.75">
      <c r="A18" s="11">
        <v>600000</v>
      </c>
      <c r="B18" s="11" t="s">
        <v>472</v>
      </c>
      <c r="C18" s="134">
        <f aca="true" t="shared" si="1" ref="C18:E19">SUM(C17)</f>
        <v>-124</v>
      </c>
      <c r="D18" s="134">
        <f t="shared" si="1"/>
        <v>124</v>
      </c>
      <c r="E18" s="134">
        <f t="shared" si="1"/>
        <v>124</v>
      </c>
      <c r="F18" s="199">
        <f>SUM(C18+D18)</f>
        <v>0</v>
      </c>
    </row>
    <row r="19" spans="1:6" ht="15.75">
      <c r="A19" s="11">
        <v>602000</v>
      </c>
      <c r="B19" s="11" t="s">
        <v>473</v>
      </c>
      <c r="C19" s="134">
        <f t="shared" si="1"/>
        <v>-124</v>
      </c>
      <c r="D19" s="134">
        <f t="shared" si="1"/>
        <v>124</v>
      </c>
      <c r="E19" s="134">
        <f t="shared" si="1"/>
        <v>124</v>
      </c>
      <c r="F19" s="199">
        <f>SUM(C19+D19)</f>
        <v>0</v>
      </c>
    </row>
    <row r="20" spans="1:6" ht="15.75">
      <c r="A20" s="11">
        <v>602100</v>
      </c>
      <c r="B20" s="11" t="s">
        <v>467</v>
      </c>
      <c r="C20" s="134"/>
      <c r="D20" s="134"/>
      <c r="E20" s="134"/>
      <c r="F20" s="199">
        <f t="shared" si="0"/>
        <v>0</v>
      </c>
    </row>
    <row r="21" spans="1:6" ht="15.75">
      <c r="A21" s="11">
        <v>602200</v>
      </c>
      <c r="B21" s="11" t="s">
        <v>468</v>
      </c>
      <c r="C21" s="134"/>
      <c r="D21" s="134"/>
      <c r="E21" s="134"/>
      <c r="F21" s="199">
        <f t="shared" si="0"/>
        <v>0</v>
      </c>
    </row>
    <row r="22" spans="1:6" ht="47.25">
      <c r="A22" s="11">
        <v>602400</v>
      </c>
      <c r="B22" s="11" t="s">
        <v>470</v>
      </c>
      <c r="C22" s="134">
        <v>-124</v>
      </c>
      <c r="D22" s="134">
        <v>124</v>
      </c>
      <c r="E22" s="134">
        <v>124</v>
      </c>
      <c r="F22" s="199">
        <f t="shared" si="0"/>
        <v>0</v>
      </c>
    </row>
    <row r="23" spans="1:6" ht="15.75" hidden="1">
      <c r="A23" s="11">
        <v>604100</v>
      </c>
      <c r="B23" s="11" t="s">
        <v>474</v>
      </c>
      <c r="C23" s="134"/>
      <c r="D23" s="134"/>
      <c r="E23" s="199"/>
      <c r="F23" s="199">
        <f t="shared" si="0"/>
        <v>0</v>
      </c>
    </row>
    <row r="24" spans="1:6" ht="15.75" hidden="1">
      <c r="A24" s="11">
        <v>604200</v>
      </c>
      <c r="B24" s="11" t="s">
        <v>475</v>
      </c>
      <c r="C24" s="134"/>
      <c r="D24" s="134"/>
      <c r="E24" s="199"/>
      <c r="F24" s="199">
        <f t="shared" si="0"/>
        <v>0</v>
      </c>
    </row>
    <row r="25" spans="1:6" ht="15.75">
      <c r="A25" s="11"/>
      <c r="B25" s="198" t="s">
        <v>476</v>
      </c>
      <c r="C25" s="134">
        <f>SUM(C11)</f>
        <v>-124</v>
      </c>
      <c r="D25" s="134">
        <f>SUM(D11)</f>
        <v>124</v>
      </c>
      <c r="E25" s="134">
        <f>SUM(E11)</f>
        <v>124</v>
      </c>
      <c r="F25" s="199">
        <f>SUM(C25+D25)</f>
        <v>0</v>
      </c>
    </row>
    <row r="26" spans="1:4" ht="15.75">
      <c r="A26" s="107"/>
      <c r="B26" s="107"/>
      <c r="C26" s="107"/>
      <c r="D26" s="107"/>
    </row>
  </sheetData>
  <mergeCells count="7">
    <mergeCell ref="D1:G1"/>
    <mergeCell ref="A5:F5"/>
    <mergeCell ref="A8:A9"/>
    <mergeCell ref="B8:B9"/>
    <mergeCell ref="C8:C9"/>
    <mergeCell ref="D8:E8"/>
    <mergeCell ref="F8:F9"/>
  </mergeCells>
  <printOptions/>
  <pageMargins left="0.26" right="0.19" top="0.27"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20"/>
  <sheetViews>
    <sheetView workbookViewId="0" topLeftCell="C1">
      <selection activeCell="A5" sqref="A5:O5"/>
    </sheetView>
  </sheetViews>
  <sheetFormatPr defaultColWidth="9.00390625" defaultRowHeight="12.75"/>
  <cols>
    <col min="1" max="1" width="16.75390625" style="36" customWidth="1"/>
    <col min="2" max="2" width="37.25390625" style="36" customWidth="1"/>
    <col min="3" max="3" width="54.75390625" style="36" customWidth="1"/>
    <col min="4" max="4" width="12.625" style="36" customWidth="1"/>
    <col min="5" max="5" width="12.00390625" style="36" customWidth="1"/>
    <col min="6" max="6" width="10.375" style="36" customWidth="1"/>
    <col min="7" max="7" width="18.75390625" style="36" customWidth="1"/>
    <col min="8" max="8" width="13.00390625" style="36" hidden="1" customWidth="1"/>
    <col min="9" max="9" width="12.875" style="36" hidden="1" customWidth="1"/>
    <col min="10" max="10" width="11.625" style="36" customWidth="1"/>
    <col min="11" max="11" width="14.875" style="36" customWidth="1"/>
    <col min="12" max="12" width="11.625" style="36" bestFit="1" customWidth="1"/>
    <col min="13" max="13" width="10.375" style="36" bestFit="1" customWidth="1"/>
    <col min="14" max="14" width="0" style="36" hidden="1" customWidth="1"/>
    <col min="15" max="15" width="14.625" style="36" hidden="1" customWidth="1"/>
    <col min="16" max="16384" width="9.125" style="36" customWidth="1"/>
  </cols>
  <sheetData>
    <row r="1" spans="3:15" ht="15.75">
      <c r="C1" s="302" t="s">
        <v>381</v>
      </c>
      <c r="D1" s="302"/>
      <c r="E1" s="302"/>
      <c r="F1" s="302"/>
      <c r="G1" s="302"/>
      <c r="H1" s="302"/>
      <c r="I1" s="302"/>
      <c r="J1" s="302"/>
      <c r="K1" s="302"/>
      <c r="L1" s="302"/>
      <c r="M1" s="302"/>
      <c r="N1" s="302"/>
      <c r="O1" s="302"/>
    </row>
    <row r="2" spans="3:15" ht="15.75">
      <c r="C2" s="303" t="s">
        <v>382</v>
      </c>
      <c r="D2" s="303"/>
      <c r="E2" s="303"/>
      <c r="F2" s="303"/>
      <c r="G2" s="303"/>
      <c r="H2" s="303"/>
      <c r="I2" s="303"/>
      <c r="J2" s="303"/>
      <c r="K2" s="303"/>
      <c r="L2" s="303"/>
      <c r="M2" s="303"/>
      <c r="N2" s="303"/>
      <c r="O2" s="303"/>
    </row>
    <row r="3" spans="3:15" ht="15.75">
      <c r="C3" s="303" t="s">
        <v>164</v>
      </c>
      <c r="D3" s="303"/>
      <c r="E3" s="303"/>
      <c r="F3" s="303"/>
      <c r="G3" s="303"/>
      <c r="H3" s="303"/>
      <c r="I3" s="303"/>
      <c r="J3" s="303"/>
      <c r="K3" s="303"/>
      <c r="L3" s="303"/>
      <c r="M3" s="303"/>
      <c r="N3" s="303"/>
      <c r="O3" s="303"/>
    </row>
    <row r="4" spans="1:7" ht="15.75" hidden="1">
      <c r="A4" s="162"/>
      <c r="B4" s="162"/>
      <c r="C4" s="162"/>
      <c r="D4" s="162"/>
      <c r="E4" s="162"/>
      <c r="F4" s="162"/>
      <c r="G4" s="162"/>
    </row>
    <row r="5" spans="1:15" ht="42.75" customHeight="1">
      <c r="A5" s="304" t="s">
        <v>478</v>
      </c>
      <c r="B5" s="304"/>
      <c r="C5" s="304"/>
      <c r="D5" s="304"/>
      <c r="E5" s="304"/>
      <c r="F5" s="304"/>
      <c r="G5" s="304"/>
      <c r="H5" s="304"/>
      <c r="I5" s="304"/>
      <c r="J5" s="304"/>
      <c r="K5" s="304"/>
      <c r="L5" s="304"/>
      <c r="M5" s="304"/>
      <c r="N5" s="304"/>
      <c r="O5" s="304"/>
    </row>
    <row r="6" spans="1:15" ht="15.75">
      <c r="A6" s="301" t="s">
        <v>383</v>
      </c>
      <c r="B6" s="246" t="s">
        <v>93</v>
      </c>
      <c r="C6" s="300" t="s">
        <v>384</v>
      </c>
      <c r="D6" s="300" t="s">
        <v>385</v>
      </c>
      <c r="E6" s="300" t="s">
        <v>386</v>
      </c>
      <c r="F6" s="300" t="s">
        <v>387</v>
      </c>
      <c r="G6" s="300" t="s">
        <v>388</v>
      </c>
      <c r="H6" s="160"/>
      <c r="I6" s="160"/>
      <c r="J6" s="245" t="s">
        <v>389</v>
      </c>
      <c r="K6" s="245"/>
      <c r="L6" s="245"/>
      <c r="M6" s="245"/>
      <c r="N6" s="164"/>
      <c r="O6" s="300" t="s">
        <v>390</v>
      </c>
    </row>
    <row r="7" spans="1:15" ht="31.5" customHeight="1">
      <c r="A7" s="301"/>
      <c r="B7" s="227"/>
      <c r="C7" s="300"/>
      <c r="D7" s="300"/>
      <c r="E7" s="300"/>
      <c r="F7" s="300"/>
      <c r="G7" s="300"/>
      <c r="H7" s="160"/>
      <c r="I7" s="160"/>
      <c r="J7" s="300" t="s">
        <v>391</v>
      </c>
      <c r="K7" s="300"/>
      <c r="L7" s="300" t="s">
        <v>392</v>
      </c>
      <c r="M7" s="300" t="s">
        <v>393</v>
      </c>
      <c r="N7" s="165"/>
      <c r="O7" s="300"/>
    </row>
    <row r="8" spans="1:15" ht="67.5" customHeight="1">
      <c r="A8" s="163" t="s">
        <v>48</v>
      </c>
      <c r="B8" s="160" t="s">
        <v>394</v>
      </c>
      <c r="C8" s="300"/>
      <c r="D8" s="300"/>
      <c r="E8" s="300"/>
      <c r="F8" s="300"/>
      <c r="G8" s="300"/>
      <c r="H8" s="160"/>
      <c r="I8" s="160"/>
      <c r="J8" s="160" t="s">
        <v>395</v>
      </c>
      <c r="K8" s="160" t="s">
        <v>396</v>
      </c>
      <c r="L8" s="300"/>
      <c r="M8" s="300"/>
      <c r="N8" s="165"/>
      <c r="O8" s="300"/>
    </row>
    <row r="9" spans="1:15" ht="55.5" customHeight="1" hidden="1">
      <c r="A9" s="166" t="s">
        <v>397</v>
      </c>
      <c r="B9" s="167" t="s">
        <v>112</v>
      </c>
      <c r="C9" s="167" t="s">
        <v>398</v>
      </c>
      <c r="D9" s="168"/>
      <c r="E9" s="168"/>
      <c r="F9" s="168"/>
      <c r="G9" s="169"/>
      <c r="H9" s="170"/>
      <c r="I9" s="169"/>
      <c r="J9" s="169"/>
      <c r="K9" s="169"/>
      <c r="L9" s="168"/>
      <c r="M9" s="168"/>
      <c r="N9" s="171"/>
      <c r="O9" s="168"/>
    </row>
    <row r="10" spans="1:15" ht="31.5" customHeight="1" hidden="1">
      <c r="A10" s="172" t="s">
        <v>113</v>
      </c>
      <c r="B10" s="160" t="s">
        <v>114</v>
      </c>
      <c r="C10" s="160" t="s">
        <v>399</v>
      </c>
      <c r="D10" s="173"/>
      <c r="E10" s="173"/>
      <c r="F10" s="173"/>
      <c r="G10" s="174"/>
      <c r="H10" s="174"/>
      <c r="I10" s="174"/>
      <c r="J10" s="174"/>
      <c r="K10" s="174"/>
      <c r="L10" s="173"/>
      <c r="M10" s="173"/>
      <c r="N10" s="175"/>
      <c r="O10" s="173"/>
    </row>
    <row r="11" spans="1:24" ht="36" customHeight="1">
      <c r="A11" s="166" t="s">
        <v>496</v>
      </c>
      <c r="B11" s="167" t="s">
        <v>244</v>
      </c>
      <c r="C11" s="167" t="s">
        <v>398</v>
      </c>
      <c r="D11" s="106"/>
      <c r="E11" s="106"/>
      <c r="F11" s="106"/>
      <c r="G11" s="325">
        <v>102</v>
      </c>
      <c r="H11" s="325"/>
      <c r="I11" s="325">
        <f>SUM(I14+I23+I26+I34+I37+I39+I40)</f>
        <v>99</v>
      </c>
      <c r="J11" s="325">
        <v>102</v>
      </c>
      <c r="K11" s="325">
        <f>SUM(K14+K23+K26+K34+K37+K39+K40)</f>
        <v>0</v>
      </c>
      <c r="L11" s="325">
        <f>SUM(L14+L23+L26+L34+L37+L39+L40)</f>
        <v>0</v>
      </c>
      <c r="M11" s="325">
        <f>SUM(M14+M23+M26+M34+M37+M39+M40)</f>
        <v>0</v>
      </c>
      <c r="N11" s="325">
        <f>SUM(N14+N23+N26+N34+N37+N39+N40)</f>
        <v>0</v>
      </c>
      <c r="O11" s="325">
        <f>SUM(O14+O23+O26+O34+O37+O39+O40)</f>
        <v>0</v>
      </c>
      <c r="P11" s="321"/>
      <c r="Q11" s="321"/>
      <c r="R11" s="137"/>
      <c r="S11" s="137"/>
      <c r="T11" s="137"/>
      <c r="U11" s="137"/>
      <c r="V11" s="137"/>
      <c r="W11" s="137"/>
      <c r="X11" s="137"/>
    </row>
    <row r="12" spans="1:24" ht="35.25" customHeight="1" hidden="1">
      <c r="A12" s="172"/>
      <c r="B12" s="160"/>
      <c r="C12" s="160"/>
      <c r="D12" s="173"/>
      <c r="E12" s="173"/>
      <c r="F12" s="173"/>
      <c r="G12" s="124"/>
      <c r="H12" s="124"/>
      <c r="I12" s="124">
        <f>SUM(J12+L12+M12+O12)</f>
        <v>0</v>
      </c>
      <c r="J12" s="126"/>
      <c r="K12" s="124"/>
      <c r="L12" s="124"/>
      <c r="M12" s="124"/>
      <c r="N12" s="321">
        <f>SUM(J12:M12)-K12</f>
        <v>0</v>
      </c>
      <c r="O12" s="124"/>
      <c r="P12" s="321"/>
      <c r="Q12" s="321"/>
      <c r="R12" s="137"/>
      <c r="S12" s="137"/>
      <c r="T12" s="137"/>
      <c r="U12" s="137"/>
      <c r="V12" s="137"/>
      <c r="W12" s="137"/>
      <c r="X12" s="137"/>
    </row>
    <row r="13" spans="1:24" ht="35.25" customHeight="1">
      <c r="A13" s="172" t="s">
        <v>143</v>
      </c>
      <c r="B13" s="17" t="s">
        <v>200</v>
      </c>
      <c r="C13" s="160" t="s">
        <v>400</v>
      </c>
      <c r="D13" s="173"/>
      <c r="E13" s="173"/>
      <c r="F13" s="173"/>
      <c r="G13" s="124">
        <v>3</v>
      </c>
      <c r="H13" s="124"/>
      <c r="I13" s="124"/>
      <c r="J13" s="126">
        <v>3</v>
      </c>
      <c r="K13" s="124"/>
      <c r="L13" s="124"/>
      <c r="M13" s="124"/>
      <c r="N13" s="321"/>
      <c r="O13" s="124"/>
      <c r="P13" s="321"/>
      <c r="Q13" s="321"/>
      <c r="R13" s="137"/>
      <c r="S13" s="137"/>
      <c r="T13" s="137"/>
      <c r="U13" s="137"/>
      <c r="V13" s="137"/>
      <c r="W13" s="137"/>
      <c r="X13" s="137"/>
    </row>
    <row r="14" spans="1:24" ht="47.25">
      <c r="A14" s="172" t="s">
        <v>120</v>
      </c>
      <c r="B14" s="17" t="s">
        <v>370</v>
      </c>
      <c r="C14" s="160" t="s">
        <v>400</v>
      </c>
      <c r="D14" s="173"/>
      <c r="E14" s="173"/>
      <c r="F14" s="173"/>
      <c r="G14" s="124">
        <v>99</v>
      </c>
      <c r="H14" s="124"/>
      <c r="I14" s="124">
        <f>SUM(J14+L14+M14)</f>
        <v>99</v>
      </c>
      <c r="J14" s="124">
        <v>99</v>
      </c>
      <c r="K14" s="124">
        <f>SUM(K16+K17+K19+K20)</f>
        <v>0</v>
      </c>
      <c r="L14" s="124">
        <f>SUM(L16+L17+L19+L20)</f>
        <v>0</v>
      </c>
      <c r="M14" s="124">
        <f>SUM(M16+M17+M19+M20)</f>
        <v>0</v>
      </c>
      <c r="N14" s="124">
        <f>SUM(N16+N17+N19+N20)</f>
        <v>0</v>
      </c>
      <c r="O14" s="124">
        <f>SUM(O16+O17+O19+O20)+O18</f>
        <v>0</v>
      </c>
      <c r="P14" s="321"/>
      <c r="Q14" s="321"/>
      <c r="R14" s="137"/>
      <c r="S14" s="137"/>
      <c r="T14" s="137"/>
      <c r="U14" s="137"/>
      <c r="V14" s="137"/>
      <c r="W14" s="137"/>
      <c r="X14" s="137"/>
    </row>
    <row r="15" spans="1:24" ht="18.75" hidden="1">
      <c r="A15" s="172"/>
      <c r="B15" s="160"/>
      <c r="C15" s="160" t="s">
        <v>273</v>
      </c>
      <c r="D15" s="173"/>
      <c r="E15" s="173"/>
      <c r="F15" s="173"/>
      <c r="G15" s="124"/>
      <c r="H15" s="124"/>
      <c r="I15" s="124"/>
      <c r="J15" s="126"/>
      <c r="K15" s="124"/>
      <c r="L15" s="124"/>
      <c r="M15" s="124"/>
      <c r="N15" s="321"/>
      <c r="O15" s="124"/>
      <c r="P15" s="321"/>
      <c r="Q15" s="321"/>
      <c r="R15" s="137"/>
      <c r="S15" s="137"/>
      <c r="T15" s="137"/>
      <c r="U15" s="137"/>
      <c r="V15" s="137"/>
      <c r="W15" s="137"/>
      <c r="X15" s="137"/>
    </row>
    <row r="16" spans="1:24" ht="18.75" hidden="1">
      <c r="A16" s="172"/>
      <c r="B16" s="160"/>
      <c r="C16" s="160" t="s">
        <v>401</v>
      </c>
      <c r="D16" s="173"/>
      <c r="E16" s="173"/>
      <c r="F16" s="173"/>
      <c r="G16" s="124"/>
      <c r="H16" s="124"/>
      <c r="I16" s="124"/>
      <c r="J16" s="126"/>
      <c r="K16" s="124"/>
      <c r="L16" s="124"/>
      <c r="M16" s="124"/>
      <c r="N16" s="321"/>
      <c r="O16" s="124"/>
      <c r="P16" s="321"/>
      <c r="Q16" s="321"/>
      <c r="R16" s="137"/>
      <c r="S16" s="137"/>
      <c r="T16" s="137"/>
      <c r="U16" s="137"/>
      <c r="V16" s="137"/>
      <c r="W16" s="137"/>
      <c r="X16" s="137"/>
    </row>
    <row r="17" spans="1:24" ht="18.75" hidden="1">
      <c r="A17" s="172"/>
      <c r="B17" s="160"/>
      <c r="C17" s="160"/>
      <c r="D17" s="173"/>
      <c r="E17" s="173"/>
      <c r="F17" s="173"/>
      <c r="G17" s="124"/>
      <c r="H17" s="124"/>
      <c r="I17" s="124"/>
      <c r="J17" s="126"/>
      <c r="K17" s="124"/>
      <c r="L17" s="124"/>
      <c r="M17" s="124"/>
      <c r="N17" s="321"/>
      <c r="O17" s="124"/>
      <c r="P17" s="321"/>
      <c r="Q17" s="321"/>
      <c r="R17" s="137"/>
      <c r="S17" s="137"/>
      <c r="T17" s="137"/>
      <c r="U17" s="137"/>
      <c r="V17" s="137"/>
      <c r="W17" s="137"/>
      <c r="X17" s="137"/>
    </row>
    <row r="18" spans="1:24" ht="18.75" hidden="1">
      <c r="A18" s="172"/>
      <c r="B18" s="160"/>
      <c r="C18" s="160" t="s">
        <v>402</v>
      </c>
      <c r="D18" s="173"/>
      <c r="E18" s="173"/>
      <c r="F18" s="173"/>
      <c r="G18" s="124"/>
      <c r="H18" s="124"/>
      <c r="I18" s="124"/>
      <c r="J18" s="124"/>
      <c r="K18" s="124"/>
      <c r="L18" s="124"/>
      <c r="M18" s="124"/>
      <c r="N18" s="321"/>
      <c r="O18" s="124"/>
      <c r="P18" s="321"/>
      <c r="Q18" s="321"/>
      <c r="R18" s="137"/>
      <c r="S18" s="137"/>
      <c r="T18" s="137"/>
      <c r="U18" s="137"/>
      <c r="V18" s="137"/>
      <c r="W18" s="137"/>
      <c r="X18" s="137"/>
    </row>
    <row r="19" spans="1:24" ht="18.75" hidden="1">
      <c r="A19" s="172"/>
      <c r="B19" s="160"/>
      <c r="C19" s="160" t="s">
        <v>403</v>
      </c>
      <c r="D19" s="173"/>
      <c r="E19" s="173"/>
      <c r="F19" s="173"/>
      <c r="G19" s="124"/>
      <c r="H19" s="124"/>
      <c r="I19" s="124"/>
      <c r="J19" s="126"/>
      <c r="K19" s="124"/>
      <c r="L19" s="124"/>
      <c r="M19" s="124"/>
      <c r="N19" s="321"/>
      <c r="O19" s="124"/>
      <c r="P19" s="321"/>
      <c r="Q19" s="321"/>
      <c r="R19" s="137"/>
      <c r="S19" s="137"/>
      <c r="T19" s="137"/>
      <c r="U19" s="137"/>
      <c r="V19" s="137"/>
      <c r="W19" s="137"/>
      <c r="X19" s="137"/>
    </row>
    <row r="20" spans="1:24" ht="18.75" hidden="1">
      <c r="A20" s="172"/>
      <c r="B20" s="160"/>
      <c r="C20" s="160"/>
      <c r="D20" s="173"/>
      <c r="E20" s="173"/>
      <c r="F20" s="173"/>
      <c r="G20" s="124"/>
      <c r="H20" s="124"/>
      <c r="I20" s="124"/>
      <c r="J20" s="126"/>
      <c r="K20" s="124"/>
      <c r="L20" s="124"/>
      <c r="M20" s="124"/>
      <c r="N20" s="321"/>
      <c r="O20" s="124"/>
      <c r="P20" s="321"/>
      <c r="Q20" s="321"/>
      <c r="R20" s="137"/>
      <c r="S20" s="137"/>
      <c r="T20" s="137"/>
      <c r="U20" s="137"/>
      <c r="V20" s="137"/>
      <c r="W20" s="137"/>
      <c r="X20" s="137"/>
    </row>
    <row r="21" spans="1:24" ht="18.75" hidden="1">
      <c r="A21" s="172"/>
      <c r="B21" s="160"/>
      <c r="C21" s="160"/>
      <c r="D21" s="173"/>
      <c r="E21" s="173"/>
      <c r="F21" s="173"/>
      <c r="G21" s="124"/>
      <c r="H21" s="124"/>
      <c r="I21" s="124"/>
      <c r="J21" s="126"/>
      <c r="K21" s="124"/>
      <c r="L21" s="124"/>
      <c r="M21" s="124"/>
      <c r="N21" s="321"/>
      <c r="O21" s="124"/>
      <c r="P21" s="321"/>
      <c r="Q21" s="321"/>
      <c r="R21" s="137"/>
      <c r="S21" s="137"/>
      <c r="T21" s="137"/>
      <c r="U21" s="137"/>
      <c r="V21" s="137"/>
      <c r="W21" s="137"/>
      <c r="X21" s="137"/>
    </row>
    <row r="22" spans="1:24" ht="18.75" hidden="1">
      <c r="A22" s="172"/>
      <c r="B22" s="160"/>
      <c r="C22" s="160"/>
      <c r="D22" s="173"/>
      <c r="E22" s="173"/>
      <c r="F22" s="173"/>
      <c r="G22" s="124"/>
      <c r="H22" s="124"/>
      <c r="I22" s="124"/>
      <c r="J22" s="126"/>
      <c r="K22" s="124"/>
      <c r="L22" s="124"/>
      <c r="M22" s="124"/>
      <c r="N22" s="321"/>
      <c r="O22" s="124"/>
      <c r="P22" s="321"/>
      <c r="Q22" s="321"/>
      <c r="R22" s="137"/>
      <c r="S22" s="137"/>
      <c r="T22" s="137"/>
      <c r="U22" s="137"/>
      <c r="V22" s="137"/>
      <c r="W22" s="137"/>
      <c r="X22" s="137"/>
    </row>
    <row r="23" spans="1:24" ht="18.75" hidden="1">
      <c r="A23" s="172" t="s">
        <v>57</v>
      </c>
      <c r="B23" s="160" t="s">
        <v>58</v>
      </c>
      <c r="C23" s="160" t="s">
        <v>400</v>
      </c>
      <c r="D23" s="173"/>
      <c r="E23" s="173"/>
      <c r="F23" s="173"/>
      <c r="G23" s="124"/>
      <c r="H23" s="124"/>
      <c r="I23" s="124"/>
      <c r="J23" s="126"/>
      <c r="K23" s="124"/>
      <c r="L23" s="124"/>
      <c r="M23" s="124"/>
      <c r="N23" s="321"/>
      <c r="O23" s="124"/>
      <c r="P23" s="321"/>
      <c r="Q23" s="321"/>
      <c r="R23" s="137"/>
      <c r="S23" s="137"/>
      <c r="T23" s="137"/>
      <c r="U23" s="137"/>
      <c r="V23" s="137"/>
      <c r="W23" s="137"/>
      <c r="X23" s="137"/>
    </row>
    <row r="24" spans="1:24" ht="18.75" hidden="1">
      <c r="A24" s="172"/>
      <c r="B24" s="160"/>
      <c r="C24" s="160" t="s">
        <v>273</v>
      </c>
      <c r="D24" s="173"/>
      <c r="E24" s="173"/>
      <c r="F24" s="173"/>
      <c r="G24" s="124"/>
      <c r="H24" s="124"/>
      <c r="I24" s="124"/>
      <c r="J24" s="126"/>
      <c r="K24" s="124"/>
      <c r="L24" s="124"/>
      <c r="M24" s="124"/>
      <c r="N24" s="321"/>
      <c r="O24" s="124"/>
      <c r="P24" s="321"/>
      <c r="Q24" s="321"/>
      <c r="R24" s="137"/>
      <c r="S24" s="137"/>
      <c r="T24" s="137"/>
      <c r="U24" s="137"/>
      <c r="V24" s="137"/>
      <c r="W24" s="137"/>
      <c r="X24" s="137"/>
    </row>
    <row r="25" spans="1:24" ht="102" hidden="1">
      <c r="A25" s="172"/>
      <c r="B25" s="160"/>
      <c r="C25" s="160" t="s">
        <v>404</v>
      </c>
      <c r="D25" s="173"/>
      <c r="E25" s="173"/>
      <c r="F25" s="173"/>
      <c r="G25" s="124"/>
      <c r="H25" s="124"/>
      <c r="I25" s="124"/>
      <c r="J25" s="126"/>
      <c r="K25" s="124"/>
      <c r="L25" s="124"/>
      <c r="M25" s="124"/>
      <c r="N25" s="321"/>
      <c r="O25" s="124"/>
      <c r="P25" s="321"/>
      <c r="Q25" s="321"/>
      <c r="R25" s="137"/>
      <c r="S25" s="137"/>
      <c r="T25" s="137"/>
      <c r="U25" s="137"/>
      <c r="V25" s="137"/>
      <c r="W25" s="137"/>
      <c r="X25" s="137"/>
    </row>
    <row r="26" spans="1:24" ht="18.75" hidden="1">
      <c r="A26" s="172" t="s">
        <v>59</v>
      </c>
      <c r="B26" s="160" t="s">
        <v>60</v>
      </c>
      <c r="C26" s="160" t="s">
        <v>400</v>
      </c>
      <c r="D26" s="173"/>
      <c r="E26" s="173"/>
      <c r="F26" s="173"/>
      <c r="G26" s="126"/>
      <c r="H26" s="126"/>
      <c r="I26" s="124"/>
      <c r="J26" s="126"/>
      <c r="K26" s="124"/>
      <c r="L26" s="124"/>
      <c r="M26" s="124"/>
      <c r="N26" s="124"/>
      <c r="O26" s="124"/>
      <c r="P26" s="321"/>
      <c r="Q26" s="321"/>
      <c r="R26" s="137"/>
      <c r="S26" s="137"/>
      <c r="T26" s="137"/>
      <c r="U26" s="137"/>
      <c r="V26" s="137"/>
      <c r="W26" s="137"/>
      <c r="X26" s="137"/>
    </row>
    <row r="27" spans="1:24" ht="38.25" hidden="1">
      <c r="A27" s="172"/>
      <c r="B27" s="160"/>
      <c r="C27" s="160" t="s">
        <v>405</v>
      </c>
      <c r="D27" s="160"/>
      <c r="E27" s="160"/>
      <c r="F27" s="160"/>
      <c r="G27" s="126"/>
      <c r="H27" s="126"/>
      <c r="I27" s="124"/>
      <c r="J27" s="126"/>
      <c r="K27" s="124"/>
      <c r="L27" s="124"/>
      <c r="M27" s="124"/>
      <c r="N27" s="321"/>
      <c r="O27" s="124"/>
      <c r="P27" s="321"/>
      <c r="Q27" s="321"/>
      <c r="R27" s="137"/>
      <c r="S27" s="137"/>
      <c r="T27" s="137"/>
      <c r="U27" s="137"/>
      <c r="V27" s="137"/>
      <c r="W27" s="137"/>
      <c r="X27" s="137"/>
    </row>
    <row r="28" spans="1:24" ht="18.75" hidden="1">
      <c r="A28" s="172"/>
      <c r="B28" s="160"/>
      <c r="C28" s="160"/>
      <c r="D28" s="160"/>
      <c r="E28" s="160"/>
      <c r="F28" s="160"/>
      <c r="G28" s="126"/>
      <c r="H28" s="126"/>
      <c r="I28" s="124"/>
      <c r="J28" s="126"/>
      <c r="K28" s="124"/>
      <c r="L28" s="124"/>
      <c r="M28" s="124"/>
      <c r="N28" s="321"/>
      <c r="O28" s="124"/>
      <c r="P28" s="321"/>
      <c r="Q28" s="321"/>
      <c r="R28" s="137"/>
      <c r="S28" s="137"/>
      <c r="T28" s="137"/>
      <c r="U28" s="137"/>
      <c r="V28" s="137"/>
      <c r="W28" s="137"/>
      <c r="X28" s="137"/>
    </row>
    <row r="29" spans="1:24" ht="18.75" hidden="1">
      <c r="A29" s="172"/>
      <c r="B29" s="160"/>
      <c r="C29" s="160"/>
      <c r="D29" s="160"/>
      <c r="E29" s="160"/>
      <c r="F29" s="160"/>
      <c r="G29" s="126"/>
      <c r="H29" s="126"/>
      <c r="I29" s="124"/>
      <c r="J29" s="126"/>
      <c r="K29" s="124"/>
      <c r="L29" s="124"/>
      <c r="M29" s="124"/>
      <c r="N29" s="321"/>
      <c r="O29" s="124"/>
      <c r="P29" s="321"/>
      <c r="Q29" s="321"/>
      <c r="R29" s="137"/>
      <c r="S29" s="137"/>
      <c r="T29" s="137"/>
      <c r="U29" s="137"/>
      <c r="V29" s="137"/>
      <c r="W29" s="137"/>
      <c r="X29" s="137"/>
    </row>
    <row r="30" spans="1:24" ht="18.75" hidden="1">
      <c r="A30" s="172"/>
      <c r="B30" s="160"/>
      <c r="C30" s="160"/>
      <c r="D30" s="160"/>
      <c r="E30" s="160"/>
      <c r="F30" s="160"/>
      <c r="G30" s="126"/>
      <c r="H30" s="126"/>
      <c r="I30" s="124"/>
      <c r="J30" s="126"/>
      <c r="K30" s="124"/>
      <c r="L30" s="124"/>
      <c r="M30" s="124"/>
      <c r="N30" s="321"/>
      <c r="O30" s="124"/>
      <c r="P30" s="321"/>
      <c r="Q30" s="321"/>
      <c r="R30" s="137"/>
      <c r="S30" s="137"/>
      <c r="T30" s="137"/>
      <c r="U30" s="137"/>
      <c r="V30" s="137"/>
      <c r="W30" s="137"/>
      <c r="X30" s="137"/>
    </row>
    <row r="31" spans="1:24" ht="18.75" hidden="1">
      <c r="A31" s="172"/>
      <c r="B31" s="160"/>
      <c r="C31" s="160"/>
      <c r="D31" s="160"/>
      <c r="E31" s="160"/>
      <c r="F31" s="160"/>
      <c r="G31" s="126"/>
      <c r="H31" s="126"/>
      <c r="I31" s="124"/>
      <c r="J31" s="126"/>
      <c r="K31" s="124"/>
      <c r="L31" s="124"/>
      <c r="M31" s="124"/>
      <c r="N31" s="321"/>
      <c r="O31" s="124"/>
      <c r="P31" s="321"/>
      <c r="Q31" s="321"/>
      <c r="R31" s="137"/>
      <c r="S31" s="137"/>
      <c r="T31" s="137"/>
      <c r="U31" s="137"/>
      <c r="V31" s="137"/>
      <c r="W31" s="137"/>
      <c r="X31" s="137"/>
    </row>
    <row r="32" spans="1:24" ht="18.75" hidden="1">
      <c r="A32" s="172"/>
      <c r="B32" s="160"/>
      <c r="C32" s="160"/>
      <c r="D32" s="160"/>
      <c r="E32" s="160"/>
      <c r="F32" s="160"/>
      <c r="G32" s="126"/>
      <c r="H32" s="126"/>
      <c r="I32" s="124"/>
      <c r="J32" s="126"/>
      <c r="K32" s="124"/>
      <c r="L32" s="124"/>
      <c r="M32" s="124"/>
      <c r="N32" s="321"/>
      <c r="O32" s="124"/>
      <c r="P32" s="321"/>
      <c r="Q32" s="321"/>
      <c r="R32" s="137"/>
      <c r="S32" s="137"/>
      <c r="T32" s="137"/>
      <c r="U32" s="137"/>
      <c r="V32" s="137"/>
      <c r="W32" s="137"/>
      <c r="X32" s="137"/>
    </row>
    <row r="33" spans="1:24" ht="18.75" hidden="1">
      <c r="A33" s="160"/>
      <c r="B33" s="160"/>
      <c r="C33" s="160"/>
      <c r="D33" s="160"/>
      <c r="E33" s="160"/>
      <c r="F33" s="160"/>
      <c r="G33" s="126"/>
      <c r="H33" s="126"/>
      <c r="I33" s="124"/>
      <c r="J33" s="126"/>
      <c r="K33" s="124"/>
      <c r="L33" s="124"/>
      <c r="M33" s="124"/>
      <c r="N33" s="321"/>
      <c r="O33" s="124"/>
      <c r="P33" s="321"/>
      <c r="Q33" s="321"/>
      <c r="R33" s="137"/>
      <c r="S33" s="137"/>
      <c r="T33" s="137"/>
      <c r="U33" s="137"/>
      <c r="V33" s="137"/>
      <c r="W33" s="137"/>
      <c r="X33" s="137"/>
    </row>
    <row r="34" spans="1:24" ht="18.75" hidden="1">
      <c r="A34" s="160"/>
      <c r="B34" s="160"/>
      <c r="C34" s="160"/>
      <c r="D34" s="160"/>
      <c r="E34" s="160"/>
      <c r="F34" s="160"/>
      <c r="G34" s="126"/>
      <c r="H34" s="126"/>
      <c r="I34" s="124"/>
      <c r="J34" s="126"/>
      <c r="K34" s="124"/>
      <c r="L34" s="124"/>
      <c r="M34" s="124"/>
      <c r="N34" s="321"/>
      <c r="O34" s="124"/>
      <c r="P34" s="321"/>
      <c r="Q34" s="321"/>
      <c r="R34" s="137"/>
      <c r="S34" s="137"/>
      <c r="T34" s="137"/>
      <c r="U34" s="137"/>
      <c r="V34" s="137"/>
      <c r="W34" s="137"/>
      <c r="X34" s="137"/>
    </row>
    <row r="35" spans="1:24" ht="18.75" hidden="1">
      <c r="A35" s="160"/>
      <c r="B35" s="160"/>
      <c r="C35" s="160"/>
      <c r="D35" s="160"/>
      <c r="E35" s="160"/>
      <c r="F35" s="160"/>
      <c r="G35" s="126"/>
      <c r="H35" s="126"/>
      <c r="I35" s="124"/>
      <c r="J35" s="126"/>
      <c r="K35" s="124"/>
      <c r="L35" s="124"/>
      <c r="M35" s="124"/>
      <c r="N35" s="321"/>
      <c r="O35" s="124"/>
      <c r="P35" s="321"/>
      <c r="Q35" s="321"/>
      <c r="R35" s="137"/>
      <c r="S35" s="137"/>
      <c r="T35" s="137"/>
      <c r="U35" s="137"/>
      <c r="V35" s="137"/>
      <c r="W35" s="137"/>
      <c r="X35" s="137"/>
    </row>
    <row r="36" spans="1:24" ht="18.75" hidden="1">
      <c r="A36" s="176"/>
      <c r="B36" s="177"/>
      <c r="C36" s="172"/>
      <c r="D36" s="178"/>
      <c r="E36" s="178"/>
      <c r="F36" s="178"/>
      <c r="G36" s="124"/>
      <c r="H36" s="124"/>
      <c r="I36" s="124"/>
      <c r="J36" s="124"/>
      <c r="K36" s="124"/>
      <c r="L36" s="124"/>
      <c r="M36" s="124"/>
      <c r="N36" s="321"/>
      <c r="O36" s="124"/>
      <c r="P36" s="321"/>
      <c r="Q36" s="321"/>
      <c r="R36" s="137"/>
      <c r="S36" s="137"/>
      <c r="T36" s="137"/>
      <c r="U36" s="137"/>
      <c r="V36" s="137"/>
      <c r="W36" s="137"/>
      <c r="X36" s="137"/>
    </row>
    <row r="37" spans="1:24" ht="63.75" hidden="1">
      <c r="A37" s="160">
        <v>150101</v>
      </c>
      <c r="B37" s="160" t="s">
        <v>83</v>
      </c>
      <c r="C37" s="160" t="s">
        <v>406</v>
      </c>
      <c r="D37" s="160"/>
      <c r="E37" s="160"/>
      <c r="F37" s="160"/>
      <c r="G37" s="126"/>
      <c r="H37" s="126"/>
      <c r="I37" s="124"/>
      <c r="J37" s="126"/>
      <c r="K37" s="124"/>
      <c r="L37" s="126"/>
      <c r="M37" s="124"/>
      <c r="N37" s="321"/>
      <c r="O37" s="126"/>
      <c r="P37" s="321"/>
      <c r="Q37" s="321"/>
      <c r="R37" s="137"/>
      <c r="S37" s="137"/>
      <c r="T37" s="137"/>
      <c r="U37" s="137"/>
      <c r="V37" s="137"/>
      <c r="W37" s="137"/>
      <c r="X37" s="137"/>
    </row>
    <row r="38" spans="1:24" ht="18.75" hidden="1">
      <c r="A38" s="160">
        <v>120201</v>
      </c>
      <c r="B38" s="160" t="s">
        <v>407</v>
      </c>
      <c r="C38" s="160" t="s">
        <v>403</v>
      </c>
      <c r="D38" s="160"/>
      <c r="E38" s="160"/>
      <c r="F38" s="160"/>
      <c r="G38" s="126"/>
      <c r="H38" s="126"/>
      <c r="I38" s="124"/>
      <c r="J38" s="126"/>
      <c r="K38" s="124"/>
      <c r="L38" s="124"/>
      <c r="M38" s="124"/>
      <c r="N38" s="321"/>
      <c r="O38" s="124"/>
      <c r="P38" s="321"/>
      <c r="Q38" s="321"/>
      <c r="R38" s="137"/>
      <c r="S38" s="137"/>
      <c r="T38" s="137"/>
      <c r="U38" s="137"/>
      <c r="V38" s="137"/>
      <c r="W38" s="137"/>
      <c r="X38" s="137"/>
    </row>
    <row r="39" spans="1:24" ht="39.75" customHeight="1" hidden="1">
      <c r="A39" s="176"/>
      <c r="B39" s="177"/>
      <c r="C39" s="172"/>
      <c r="D39" s="178"/>
      <c r="E39" s="178"/>
      <c r="F39" s="178"/>
      <c r="G39" s="124"/>
      <c r="H39" s="124"/>
      <c r="I39" s="124"/>
      <c r="J39" s="124"/>
      <c r="K39" s="124"/>
      <c r="L39" s="124"/>
      <c r="M39" s="124"/>
      <c r="N39" s="321"/>
      <c r="O39" s="124"/>
      <c r="P39" s="321"/>
      <c r="Q39" s="321"/>
      <c r="R39" s="137"/>
      <c r="S39" s="137"/>
      <c r="T39" s="137"/>
      <c r="U39" s="137"/>
      <c r="V39" s="137"/>
      <c r="W39" s="137"/>
      <c r="X39" s="137"/>
    </row>
    <row r="40" spans="1:24" ht="18.75" hidden="1">
      <c r="A40" s="160"/>
      <c r="B40" s="160"/>
      <c r="C40" s="160"/>
      <c r="D40" s="160"/>
      <c r="E40" s="160"/>
      <c r="F40" s="160"/>
      <c r="G40" s="126"/>
      <c r="H40" s="126"/>
      <c r="I40" s="124"/>
      <c r="J40" s="126"/>
      <c r="K40" s="124"/>
      <c r="L40" s="124"/>
      <c r="M40" s="124"/>
      <c r="N40" s="321"/>
      <c r="O40" s="124"/>
      <c r="P40" s="321"/>
      <c r="Q40" s="321"/>
      <c r="R40" s="137"/>
      <c r="S40" s="137"/>
      <c r="T40" s="137"/>
      <c r="U40" s="137"/>
      <c r="V40" s="137"/>
      <c r="W40" s="137"/>
      <c r="X40" s="137"/>
    </row>
    <row r="41" spans="1:24" ht="31.5" hidden="1">
      <c r="A41" s="166" t="s">
        <v>240</v>
      </c>
      <c r="B41" s="167" t="s">
        <v>408</v>
      </c>
      <c r="C41" s="167" t="s">
        <v>398</v>
      </c>
      <c r="D41" s="167"/>
      <c r="E41" s="167"/>
      <c r="F41" s="167"/>
      <c r="G41" s="323"/>
      <c r="H41" s="323"/>
      <c r="I41" s="323"/>
      <c r="J41" s="323"/>
      <c r="K41" s="323"/>
      <c r="L41" s="323"/>
      <c r="M41" s="323"/>
      <c r="N41" s="323"/>
      <c r="O41" s="323"/>
      <c r="P41" s="321"/>
      <c r="Q41" s="321"/>
      <c r="R41" s="137"/>
      <c r="S41" s="137"/>
      <c r="T41" s="137"/>
      <c r="U41" s="137"/>
      <c r="V41" s="137"/>
      <c r="W41" s="137"/>
      <c r="X41" s="137"/>
    </row>
    <row r="42" spans="1:24" ht="18.75" hidden="1">
      <c r="A42" s="178">
        <v>150122</v>
      </c>
      <c r="B42" s="178" t="s">
        <v>409</v>
      </c>
      <c r="C42" s="178"/>
      <c r="D42" s="178"/>
      <c r="E42" s="178"/>
      <c r="F42" s="179"/>
      <c r="G42" s="330"/>
      <c r="H42" s="330"/>
      <c r="I42" s="124"/>
      <c r="J42" s="126"/>
      <c r="K42" s="124"/>
      <c r="L42" s="124"/>
      <c r="M42" s="124"/>
      <c r="N42" s="321"/>
      <c r="O42" s="124"/>
      <c r="P42" s="321"/>
      <c r="Q42" s="321"/>
      <c r="R42" s="137"/>
      <c r="S42" s="137"/>
      <c r="T42" s="137"/>
      <c r="U42" s="137"/>
      <c r="V42" s="137"/>
      <c r="W42" s="137"/>
      <c r="X42" s="137"/>
    </row>
    <row r="43" spans="1:24" ht="18.75" hidden="1">
      <c r="A43" s="160"/>
      <c r="B43" s="160"/>
      <c r="C43" s="160"/>
      <c r="D43" s="173"/>
      <c r="E43" s="173"/>
      <c r="F43" s="173"/>
      <c r="G43" s="124"/>
      <c r="H43" s="124"/>
      <c r="I43" s="124"/>
      <c r="J43" s="124"/>
      <c r="K43" s="124"/>
      <c r="L43" s="124"/>
      <c r="M43" s="124"/>
      <c r="N43" s="321"/>
      <c r="O43" s="124"/>
      <c r="P43" s="321"/>
      <c r="Q43" s="321"/>
      <c r="R43" s="137"/>
      <c r="S43" s="137"/>
      <c r="T43" s="137"/>
      <c r="U43" s="137"/>
      <c r="V43" s="137"/>
      <c r="W43" s="137"/>
      <c r="X43" s="137"/>
    </row>
    <row r="44" spans="1:24" ht="18.75" hidden="1">
      <c r="A44" s="160"/>
      <c r="B44" s="160"/>
      <c r="C44" s="160"/>
      <c r="D44" s="173"/>
      <c r="E44" s="173"/>
      <c r="F44" s="173"/>
      <c r="G44" s="124"/>
      <c r="H44" s="124"/>
      <c r="I44" s="124"/>
      <c r="J44" s="124"/>
      <c r="K44" s="124"/>
      <c r="L44" s="124"/>
      <c r="M44" s="124"/>
      <c r="N44" s="321"/>
      <c r="O44" s="124"/>
      <c r="P44" s="321"/>
      <c r="Q44" s="321"/>
      <c r="R44" s="137"/>
      <c r="S44" s="137"/>
      <c r="T44" s="137"/>
      <c r="U44" s="137"/>
      <c r="V44" s="137"/>
      <c r="W44" s="137"/>
      <c r="X44" s="137"/>
    </row>
    <row r="45" spans="1:24" ht="18.75" hidden="1">
      <c r="A45" s="160"/>
      <c r="B45" s="160"/>
      <c r="C45" s="160"/>
      <c r="D45" s="173"/>
      <c r="E45" s="173"/>
      <c r="F45" s="173"/>
      <c r="G45" s="124"/>
      <c r="H45" s="124"/>
      <c r="I45" s="124"/>
      <c r="J45" s="124"/>
      <c r="K45" s="124"/>
      <c r="L45" s="124"/>
      <c r="M45" s="124"/>
      <c r="N45" s="321"/>
      <c r="O45" s="124"/>
      <c r="P45" s="321"/>
      <c r="Q45" s="321"/>
      <c r="R45" s="137"/>
      <c r="S45" s="137"/>
      <c r="T45" s="137"/>
      <c r="U45" s="137"/>
      <c r="V45" s="137"/>
      <c r="W45" s="137"/>
      <c r="X45" s="137"/>
    </row>
    <row r="46" spans="1:24" ht="18.75" hidden="1">
      <c r="A46" s="160"/>
      <c r="B46" s="160"/>
      <c r="C46" s="160"/>
      <c r="D46" s="173"/>
      <c r="E46" s="173"/>
      <c r="F46" s="173"/>
      <c r="G46" s="124"/>
      <c r="H46" s="124"/>
      <c r="I46" s="124"/>
      <c r="J46" s="126"/>
      <c r="K46" s="124"/>
      <c r="L46" s="124"/>
      <c r="M46" s="124"/>
      <c r="N46" s="321"/>
      <c r="O46" s="124"/>
      <c r="P46" s="321"/>
      <c r="Q46" s="321"/>
      <c r="R46" s="137"/>
      <c r="S46" s="137"/>
      <c r="T46" s="137"/>
      <c r="U46" s="137"/>
      <c r="V46" s="137"/>
      <c r="W46" s="137"/>
      <c r="X46" s="137"/>
    </row>
    <row r="47" spans="1:24" ht="25.5" hidden="1">
      <c r="A47" s="160"/>
      <c r="B47" s="160"/>
      <c r="C47" s="160" t="s">
        <v>410</v>
      </c>
      <c r="D47" s="173"/>
      <c r="E47" s="173"/>
      <c r="F47" s="173"/>
      <c r="G47" s="124"/>
      <c r="H47" s="124"/>
      <c r="I47" s="124"/>
      <c r="J47" s="124"/>
      <c r="K47" s="124"/>
      <c r="L47" s="124"/>
      <c r="M47" s="124"/>
      <c r="N47" s="321"/>
      <c r="O47" s="124"/>
      <c r="P47" s="321"/>
      <c r="Q47" s="321"/>
      <c r="R47" s="137"/>
      <c r="S47" s="137"/>
      <c r="T47" s="137"/>
      <c r="U47" s="137"/>
      <c r="V47" s="137"/>
      <c r="W47" s="137"/>
      <c r="X47" s="137"/>
    </row>
    <row r="48" spans="1:24" ht="25.5" hidden="1">
      <c r="A48" s="160"/>
      <c r="B48" s="160"/>
      <c r="C48" s="160" t="s">
        <v>411</v>
      </c>
      <c r="D48" s="173"/>
      <c r="E48" s="173"/>
      <c r="F48" s="173"/>
      <c r="G48" s="124"/>
      <c r="H48" s="124"/>
      <c r="I48" s="124"/>
      <c r="J48" s="124"/>
      <c r="K48" s="124"/>
      <c r="L48" s="124"/>
      <c r="M48" s="124"/>
      <c r="N48" s="321"/>
      <c r="O48" s="124"/>
      <c r="P48" s="321"/>
      <c r="Q48" s="321"/>
      <c r="R48" s="137"/>
      <c r="S48" s="137"/>
      <c r="T48" s="137"/>
      <c r="U48" s="137"/>
      <c r="V48" s="137"/>
      <c r="W48" s="137"/>
      <c r="X48" s="137"/>
    </row>
    <row r="49" spans="1:24" ht="25.5" hidden="1">
      <c r="A49" s="160"/>
      <c r="B49" s="160"/>
      <c r="C49" s="160" t="s">
        <v>412</v>
      </c>
      <c r="D49" s="173"/>
      <c r="E49" s="173"/>
      <c r="F49" s="173"/>
      <c r="G49" s="124"/>
      <c r="H49" s="124"/>
      <c r="I49" s="124"/>
      <c r="J49" s="124"/>
      <c r="K49" s="124"/>
      <c r="L49" s="124"/>
      <c r="M49" s="124"/>
      <c r="N49" s="321"/>
      <c r="O49" s="124"/>
      <c r="P49" s="321"/>
      <c r="Q49" s="321"/>
      <c r="R49" s="137"/>
      <c r="S49" s="137"/>
      <c r="T49" s="137"/>
      <c r="U49" s="137"/>
      <c r="V49" s="137"/>
      <c r="W49" s="137"/>
      <c r="X49" s="137"/>
    </row>
    <row r="50" spans="1:24" ht="25.5" hidden="1">
      <c r="A50" s="160"/>
      <c r="B50" s="160"/>
      <c r="C50" s="160" t="s">
        <v>413</v>
      </c>
      <c r="D50" s="173"/>
      <c r="E50" s="173"/>
      <c r="F50" s="173"/>
      <c r="G50" s="124"/>
      <c r="H50" s="124"/>
      <c r="I50" s="124"/>
      <c r="J50" s="124"/>
      <c r="K50" s="124"/>
      <c r="L50" s="124"/>
      <c r="M50" s="124"/>
      <c r="N50" s="321"/>
      <c r="O50" s="124"/>
      <c r="P50" s="321"/>
      <c r="Q50" s="321"/>
      <c r="R50" s="137"/>
      <c r="S50" s="137"/>
      <c r="T50" s="137"/>
      <c r="U50" s="137"/>
      <c r="V50" s="137"/>
      <c r="W50" s="137"/>
      <c r="X50" s="137"/>
    </row>
    <row r="51" spans="1:24" ht="18.75" hidden="1">
      <c r="A51" s="172"/>
      <c r="B51" s="160"/>
      <c r="C51" s="160"/>
      <c r="D51" s="173"/>
      <c r="E51" s="173"/>
      <c r="F51" s="173"/>
      <c r="G51" s="124"/>
      <c r="H51" s="124"/>
      <c r="I51" s="124"/>
      <c r="J51" s="124"/>
      <c r="K51" s="124"/>
      <c r="L51" s="124"/>
      <c r="M51" s="124"/>
      <c r="N51" s="321"/>
      <c r="O51" s="124"/>
      <c r="P51" s="321"/>
      <c r="Q51" s="321"/>
      <c r="R51" s="137"/>
      <c r="S51" s="137"/>
      <c r="T51" s="137"/>
      <c r="U51" s="137"/>
      <c r="V51" s="137"/>
      <c r="W51" s="137"/>
      <c r="X51" s="137"/>
    </row>
    <row r="52" spans="1:24" ht="18.75" hidden="1">
      <c r="A52" s="172" t="s">
        <v>115</v>
      </c>
      <c r="B52" s="160" t="s">
        <v>414</v>
      </c>
      <c r="C52" s="295" t="s">
        <v>415</v>
      </c>
      <c r="D52" s="173"/>
      <c r="E52" s="173"/>
      <c r="F52" s="173"/>
      <c r="G52" s="124"/>
      <c r="H52" s="124"/>
      <c r="I52" s="124"/>
      <c r="J52" s="124"/>
      <c r="K52" s="124"/>
      <c r="L52" s="124"/>
      <c r="M52" s="124"/>
      <c r="N52" s="321"/>
      <c r="O52" s="124"/>
      <c r="P52" s="321"/>
      <c r="Q52" s="321"/>
      <c r="R52" s="137"/>
      <c r="S52" s="137"/>
      <c r="T52" s="137"/>
      <c r="U52" s="137"/>
      <c r="V52" s="137"/>
      <c r="W52" s="137"/>
      <c r="X52" s="137"/>
    </row>
    <row r="53" spans="1:24" ht="18.75" hidden="1">
      <c r="A53" s="180"/>
      <c r="B53" s="147"/>
      <c r="C53" s="296"/>
      <c r="D53" s="173"/>
      <c r="E53" s="173"/>
      <c r="F53" s="173"/>
      <c r="G53" s="124"/>
      <c r="H53" s="124"/>
      <c r="I53" s="124"/>
      <c r="J53" s="124"/>
      <c r="K53" s="124"/>
      <c r="L53" s="124"/>
      <c r="M53" s="124"/>
      <c r="N53" s="321"/>
      <c r="O53" s="124"/>
      <c r="P53" s="321"/>
      <c r="Q53" s="321"/>
      <c r="R53" s="137"/>
      <c r="S53" s="137"/>
      <c r="T53" s="137"/>
      <c r="U53" s="137"/>
      <c r="V53" s="137"/>
      <c r="W53" s="137"/>
      <c r="X53" s="137"/>
    </row>
    <row r="54" spans="1:24" ht="25.5" hidden="1">
      <c r="A54" s="297" t="s">
        <v>278</v>
      </c>
      <c r="B54" s="246" t="s">
        <v>279</v>
      </c>
      <c r="C54" s="160" t="s">
        <v>416</v>
      </c>
      <c r="D54" s="173"/>
      <c r="E54" s="173"/>
      <c r="F54" s="173"/>
      <c r="G54" s="124"/>
      <c r="H54" s="124"/>
      <c r="I54" s="124"/>
      <c r="J54" s="124"/>
      <c r="K54" s="124"/>
      <c r="L54" s="124"/>
      <c r="M54" s="124"/>
      <c r="N54" s="321"/>
      <c r="O54" s="124"/>
      <c r="P54" s="321"/>
      <c r="Q54" s="321"/>
      <c r="R54" s="137"/>
      <c r="S54" s="137"/>
      <c r="T54" s="137"/>
      <c r="U54" s="137"/>
      <c r="V54" s="137"/>
      <c r="W54" s="137"/>
      <c r="X54" s="137"/>
    </row>
    <row r="55" spans="1:24" ht="18.75" hidden="1">
      <c r="A55" s="298"/>
      <c r="B55" s="227"/>
      <c r="C55" s="160" t="s">
        <v>417</v>
      </c>
      <c r="D55" s="173"/>
      <c r="E55" s="173"/>
      <c r="F55" s="173"/>
      <c r="G55" s="124"/>
      <c r="H55" s="124"/>
      <c r="I55" s="124"/>
      <c r="J55" s="124"/>
      <c r="K55" s="124"/>
      <c r="L55" s="124"/>
      <c r="M55" s="124"/>
      <c r="N55" s="321"/>
      <c r="O55" s="124"/>
      <c r="P55" s="321"/>
      <c r="Q55" s="321"/>
      <c r="R55" s="137"/>
      <c r="S55" s="137"/>
      <c r="T55" s="137"/>
      <c r="U55" s="137"/>
      <c r="V55" s="137"/>
      <c r="W55" s="137"/>
      <c r="X55" s="137"/>
    </row>
    <row r="56" spans="1:24" ht="18.75" hidden="1">
      <c r="A56" s="172" t="s">
        <v>115</v>
      </c>
      <c r="B56" s="160" t="s">
        <v>414</v>
      </c>
      <c r="C56" s="160" t="s">
        <v>400</v>
      </c>
      <c r="D56" s="173"/>
      <c r="E56" s="173"/>
      <c r="F56" s="173"/>
      <c r="G56" s="124"/>
      <c r="H56" s="124"/>
      <c r="I56" s="124"/>
      <c r="J56" s="124"/>
      <c r="K56" s="124"/>
      <c r="L56" s="124"/>
      <c r="M56" s="124"/>
      <c r="N56" s="124"/>
      <c r="O56" s="124"/>
      <c r="P56" s="321"/>
      <c r="Q56" s="321"/>
      <c r="R56" s="137"/>
      <c r="S56" s="137"/>
      <c r="T56" s="137"/>
      <c r="U56" s="137"/>
      <c r="V56" s="137"/>
      <c r="W56" s="137"/>
      <c r="X56" s="137"/>
    </row>
    <row r="57" spans="1:24" ht="18.75" hidden="1">
      <c r="A57" s="180"/>
      <c r="B57" s="147"/>
      <c r="C57" s="160" t="s">
        <v>273</v>
      </c>
      <c r="D57" s="173"/>
      <c r="E57" s="173"/>
      <c r="F57" s="173"/>
      <c r="G57" s="124"/>
      <c r="H57" s="124"/>
      <c r="I57" s="124"/>
      <c r="J57" s="124"/>
      <c r="K57" s="124"/>
      <c r="L57" s="124"/>
      <c r="M57" s="124"/>
      <c r="N57" s="321"/>
      <c r="O57" s="124"/>
      <c r="P57" s="321"/>
      <c r="Q57" s="321"/>
      <c r="R57" s="137"/>
      <c r="S57" s="137"/>
      <c r="T57" s="137"/>
      <c r="U57" s="137"/>
      <c r="V57" s="137"/>
      <c r="W57" s="137"/>
      <c r="X57" s="137"/>
    </row>
    <row r="58" spans="1:24" ht="76.5" hidden="1">
      <c r="A58" s="172"/>
      <c r="B58" s="160"/>
      <c r="C58" s="160" t="s">
        <v>418</v>
      </c>
      <c r="D58" s="173"/>
      <c r="E58" s="173"/>
      <c r="F58" s="173"/>
      <c r="G58" s="124"/>
      <c r="H58" s="124"/>
      <c r="I58" s="124"/>
      <c r="J58" s="124"/>
      <c r="K58" s="124"/>
      <c r="L58" s="124"/>
      <c r="M58" s="124"/>
      <c r="N58" s="321"/>
      <c r="O58" s="124"/>
      <c r="P58" s="321"/>
      <c r="Q58" s="321"/>
      <c r="R58" s="137"/>
      <c r="S58" s="137"/>
      <c r="T58" s="137"/>
      <c r="U58" s="137"/>
      <c r="V58" s="137"/>
      <c r="W58" s="137"/>
      <c r="X58" s="137"/>
    </row>
    <row r="59" spans="1:24" ht="63.75" hidden="1">
      <c r="A59" s="172"/>
      <c r="B59" s="160"/>
      <c r="C59" s="160" t="s">
        <v>419</v>
      </c>
      <c r="D59" s="173"/>
      <c r="E59" s="173"/>
      <c r="F59" s="173"/>
      <c r="G59" s="124"/>
      <c r="H59" s="124"/>
      <c r="I59" s="124"/>
      <c r="J59" s="124"/>
      <c r="K59" s="124"/>
      <c r="L59" s="124"/>
      <c r="M59" s="124"/>
      <c r="N59" s="321"/>
      <c r="O59" s="124"/>
      <c r="P59" s="321"/>
      <c r="Q59" s="321"/>
      <c r="R59" s="137"/>
      <c r="S59" s="137"/>
      <c r="T59" s="137"/>
      <c r="U59" s="137"/>
      <c r="V59" s="137"/>
      <c r="W59" s="137"/>
      <c r="X59" s="137"/>
    </row>
    <row r="60" spans="1:24" ht="51" hidden="1">
      <c r="A60" s="172"/>
      <c r="B60" s="160"/>
      <c r="C60" s="160" t="s">
        <v>420</v>
      </c>
      <c r="D60" s="173"/>
      <c r="E60" s="173"/>
      <c r="F60" s="173"/>
      <c r="G60" s="124"/>
      <c r="H60" s="124"/>
      <c r="I60" s="124"/>
      <c r="J60" s="124"/>
      <c r="K60" s="124"/>
      <c r="L60" s="124"/>
      <c r="M60" s="124"/>
      <c r="N60" s="321"/>
      <c r="O60" s="124"/>
      <c r="P60" s="321"/>
      <c r="Q60" s="321"/>
      <c r="R60" s="137"/>
      <c r="S60" s="137"/>
      <c r="T60" s="137"/>
      <c r="U60" s="137"/>
      <c r="V60" s="137"/>
      <c r="W60" s="137"/>
      <c r="X60" s="137"/>
    </row>
    <row r="61" spans="1:24" ht="38.25" hidden="1">
      <c r="A61" s="172"/>
      <c r="B61" s="160"/>
      <c r="C61" s="160" t="s">
        <v>425</v>
      </c>
      <c r="D61" s="173"/>
      <c r="E61" s="173"/>
      <c r="F61" s="173"/>
      <c r="G61" s="124"/>
      <c r="H61" s="124"/>
      <c r="I61" s="124"/>
      <c r="J61" s="124"/>
      <c r="K61" s="124"/>
      <c r="L61" s="124"/>
      <c r="M61" s="124"/>
      <c r="N61" s="321"/>
      <c r="O61" s="124"/>
      <c r="P61" s="321"/>
      <c r="Q61" s="321"/>
      <c r="R61" s="137"/>
      <c r="S61" s="137"/>
      <c r="T61" s="137"/>
      <c r="U61" s="137"/>
      <c r="V61" s="137"/>
      <c r="W61" s="137"/>
      <c r="X61" s="137"/>
    </row>
    <row r="62" spans="1:24" ht="18.75" hidden="1">
      <c r="A62" s="172"/>
      <c r="B62" s="160"/>
      <c r="C62" s="160" t="s">
        <v>426</v>
      </c>
      <c r="D62" s="173"/>
      <c r="E62" s="173"/>
      <c r="F62" s="173"/>
      <c r="G62" s="124"/>
      <c r="H62" s="124"/>
      <c r="I62" s="124"/>
      <c r="J62" s="124"/>
      <c r="K62" s="124"/>
      <c r="L62" s="124"/>
      <c r="M62" s="124"/>
      <c r="N62" s="321"/>
      <c r="O62" s="124"/>
      <c r="P62" s="321"/>
      <c r="Q62" s="321"/>
      <c r="R62" s="137"/>
      <c r="S62" s="137"/>
      <c r="T62" s="137"/>
      <c r="U62" s="137"/>
      <c r="V62" s="137"/>
      <c r="W62" s="137"/>
      <c r="X62" s="137"/>
    </row>
    <row r="63" spans="1:24" ht="18.75" hidden="1">
      <c r="A63" s="172"/>
      <c r="B63" s="160"/>
      <c r="C63" s="160" t="s">
        <v>427</v>
      </c>
      <c r="D63" s="173"/>
      <c r="E63" s="173"/>
      <c r="F63" s="173"/>
      <c r="G63" s="124"/>
      <c r="H63" s="124"/>
      <c r="I63" s="124"/>
      <c r="J63" s="124"/>
      <c r="K63" s="124"/>
      <c r="L63" s="124"/>
      <c r="M63" s="124"/>
      <c r="N63" s="321"/>
      <c r="O63" s="124"/>
      <c r="P63" s="321"/>
      <c r="Q63" s="321"/>
      <c r="R63" s="137"/>
      <c r="S63" s="137"/>
      <c r="T63" s="137"/>
      <c r="U63" s="137"/>
      <c r="V63" s="137"/>
      <c r="W63" s="137"/>
      <c r="X63" s="137"/>
    </row>
    <row r="64" spans="1:24" ht="18.75" hidden="1">
      <c r="A64" s="172"/>
      <c r="B64" s="160"/>
      <c r="C64" s="160"/>
      <c r="D64" s="173"/>
      <c r="E64" s="173"/>
      <c r="F64" s="173"/>
      <c r="G64" s="124"/>
      <c r="H64" s="124"/>
      <c r="I64" s="124"/>
      <c r="J64" s="124"/>
      <c r="K64" s="124"/>
      <c r="L64" s="124"/>
      <c r="M64" s="124"/>
      <c r="N64" s="321"/>
      <c r="O64" s="124"/>
      <c r="P64" s="321"/>
      <c r="Q64" s="321"/>
      <c r="R64" s="137"/>
      <c r="S64" s="137"/>
      <c r="T64" s="137"/>
      <c r="U64" s="137"/>
      <c r="V64" s="137"/>
      <c r="W64" s="137"/>
      <c r="X64" s="137"/>
    </row>
    <row r="65" spans="1:24" ht="18.75" hidden="1">
      <c r="A65" s="172"/>
      <c r="B65" s="160"/>
      <c r="C65" s="160"/>
      <c r="D65" s="173"/>
      <c r="E65" s="173"/>
      <c r="F65" s="173"/>
      <c r="G65" s="124"/>
      <c r="H65" s="124"/>
      <c r="I65" s="124"/>
      <c r="J65" s="124"/>
      <c r="K65" s="124"/>
      <c r="L65" s="124"/>
      <c r="M65" s="124"/>
      <c r="N65" s="321"/>
      <c r="O65" s="124"/>
      <c r="P65" s="321"/>
      <c r="Q65" s="321"/>
      <c r="R65" s="137"/>
      <c r="S65" s="137"/>
      <c r="T65" s="137"/>
      <c r="U65" s="137"/>
      <c r="V65" s="137"/>
      <c r="W65" s="137"/>
      <c r="X65" s="137"/>
    </row>
    <row r="66" spans="1:24" ht="18.75" hidden="1">
      <c r="A66" s="172"/>
      <c r="B66" s="160"/>
      <c r="C66" s="160" t="s">
        <v>428</v>
      </c>
      <c r="D66" s="173"/>
      <c r="E66" s="173"/>
      <c r="F66" s="173"/>
      <c r="G66" s="124"/>
      <c r="H66" s="124"/>
      <c r="I66" s="124"/>
      <c r="J66" s="124"/>
      <c r="K66" s="124"/>
      <c r="L66" s="124"/>
      <c r="M66" s="124"/>
      <c r="N66" s="321"/>
      <c r="O66" s="124"/>
      <c r="P66" s="321"/>
      <c r="Q66" s="321"/>
      <c r="R66" s="137"/>
      <c r="S66" s="137"/>
      <c r="T66" s="137"/>
      <c r="U66" s="137"/>
      <c r="V66" s="137"/>
      <c r="W66" s="137"/>
      <c r="X66" s="137"/>
    </row>
    <row r="67" spans="1:24" ht="18.75" hidden="1">
      <c r="A67" s="172"/>
      <c r="B67" s="160"/>
      <c r="C67" s="160"/>
      <c r="D67" s="173"/>
      <c r="E67" s="173"/>
      <c r="F67" s="173"/>
      <c r="G67" s="124"/>
      <c r="H67" s="124"/>
      <c r="I67" s="124"/>
      <c r="J67" s="124"/>
      <c r="K67" s="124"/>
      <c r="L67" s="124"/>
      <c r="M67" s="124"/>
      <c r="N67" s="321"/>
      <c r="O67" s="124"/>
      <c r="P67" s="321"/>
      <c r="Q67" s="321"/>
      <c r="R67" s="137"/>
      <c r="S67" s="137"/>
      <c r="T67" s="137"/>
      <c r="U67" s="137"/>
      <c r="V67" s="137"/>
      <c r="W67" s="137"/>
      <c r="X67" s="137"/>
    </row>
    <row r="68" spans="1:24" ht="18.75" hidden="1">
      <c r="A68" s="172"/>
      <c r="B68" s="160"/>
      <c r="C68" s="160"/>
      <c r="D68" s="173"/>
      <c r="E68" s="173"/>
      <c r="F68" s="173"/>
      <c r="G68" s="124"/>
      <c r="H68" s="124"/>
      <c r="I68" s="124"/>
      <c r="J68" s="124"/>
      <c r="K68" s="124"/>
      <c r="L68" s="124"/>
      <c r="M68" s="124"/>
      <c r="N68" s="321"/>
      <c r="O68" s="124"/>
      <c r="P68" s="321"/>
      <c r="Q68" s="321"/>
      <c r="R68" s="137"/>
      <c r="S68" s="137"/>
      <c r="T68" s="137"/>
      <c r="U68" s="137"/>
      <c r="V68" s="137"/>
      <c r="W68" s="137"/>
      <c r="X68" s="137"/>
    </row>
    <row r="69" spans="1:24" ht="18.75" hidden="1">
      <c r="A69" s="172" t="s">
        <v>429</v>
      </c>
      <c r="B69" s="160" t="s">
        <v>409</v>
      </c>
      <c r="C69" s="160"/>
      <c r="D69" s="173"/>
      <c r="E69" s="173"/>
      <c r="F69" s="173"/>
      <c r="G69" s="124"/>
      <c r="H69" s="124"/>
      <c r="I69" s="124"/>
      <c r="J69" s="124"/>
      <c r="K69" s="124"/>
      <c r="L69" s="124"/>
      <c r="M69" s="124"/>
      <c r="N69" s="321"/>
      <c r="O69" s="124"/>
      <c r="P69" s="321"/>
      <c r="Q69" s="321"/>
      <c r="R69" s="137"/>
      <c r="S69" s="137"/>
      <c r="T69" s="137"/>
      <c r="U69" s="137"/>
      <c r="V69" s="137"/>
      <c r="W69" s="137"/>
      <c r="X69" s="137"/>
    </row>
    <row r="70" spans="1:24" ht="25.5" hidden="1">
      <c r="A70" s="172" t="s">
        <v>430</v>
      </c>
      <c r="B70" s="160" t="s">
        <v>431</v>
      </c>
      <c r="C70" s="160"/>
      <c r="D70" s="173"/>
      <c r="E70" s="173"/>
      <c r="F70" s="173"/>
      <c r="G70" s="124"/>
      <c r="H70" s="124"/>
      <c r="I70" s="124"/>
      <c r="J70" s="124"/>
      <c r="K70" s="124"/>
      <c r="L70" s="124"/>
      <c r="M70" s="124"/>
      <c r="N70" s="321"/>
      <c r="O70" s="124"/>
      <c r="P70" s="321"/>
      <c r="Q70" s="321"/>
      <c r="R70" s="137"/>
      <c r="S70" s="137"/>
      <c r="T70" s="137"/>
      <c r="U70" s="137"/>
      <c r="V70" s="137"/>
      <c r="W70" s="137"/>
      <c r="X70" s="137"/>
    </row>
    <row r="71" spans="1:24" ht="25.5" hidden="1">
      <c r="A71" s="172" t="s">
        <v>121</v>
      </c>
      <c r="B71" s="181" t="s">
        <v>257</v>
      </c>
      <c r="C71" s="160"/>
      <c r="D71" s="173"/>
      <c r="E71" s="173"/>
      <c r="F71" s="173"/>
      <c r="G71" s="124"/>
      <c r="H71" s="124"/>
      <c r="I71" s="124"/>
      <c r="J71" s="124"/>
      <c r="K71" s="124"/>
      <c r="L71" s="124"/>
      <c r="M71" s="124"/>
      <c r="N71" s="321"/>
      <c r="O71" s="124"/>
      <c r="P71" s="321"/>
      <c r="Q71" s="321"/>
      <c r="R71" s="137"/>
      <c r="S71" s="137"/>
      <c r="T71" s="137"/>
      <c r="U71" s="137"/>
      <c r="V71" s="137"/>
      <c r="W71" s="137"/>
      <c r="X71" s="137"/>
    </row>
    <row r="72" spans="1:24" ht="18.75" hidden="1">
      <c r="A72" s="172" t="s">
        <v>239</v>
      </c>
      <c r="B72" s="160" t="s">
        <v>244</v>
      </c>
      <c r="C72" s="160"/>
      <c r="D72" s="173"/>
      <c r="E72" s="173"/>
      <c r="F72" s="173"/>
      <c r="G72" s="124"/>
      <c r="H72" s="124"/>
      <c r="I72" s="124"/>
      <c r="J72" s="124"/>
      <c r="K72" s="124"/>
      <c r="L72" s="124"/>
      <c r="M72" s="124"/>
      <c r="N72" s="321"/>
      <c r="O72" s="124"/>
      <c r="P72" s="321"/>
      <c r="Q72" s="321"/>
      <c r="R72" s="137"/>
      <c r="S72" s="137"/>
      <c r="T72" s="137"/>
      <c r="U72" s="137"/>
      <c r="V72" s="137"/>
      <c r="W72" s="137"/>
      <c r="X72" s="137"/>
    </row>
    <row r="73" spans="1:24" ht="18.75" hidden="1">
      <c r="A73" s="172"/>
      <c r="B73" s="160"/>
      <c r="C73" s="160"/>
      <c r="D73" s="173"/>
      <c r="E73" s="173"/>
      <c r="F73" s="173"/>
      <c r="G73" s="124"/>
      <c r="H73" s="124"/>
      <c r="I73" s="124"/>
      <c r="J73" s="124"/>
      <c r="K73" s="124"/>
      <c r="L73" s="124"/>
      <c r="M73" s="124"/>
      <c r="N73" s="321"/>
      <c r="O73" s="124"/>
      <c r="P73" s="321"/>
      <c r="Q73" s="321"/>
      <c r="R73" s="137"/>
      <c r="S73" s="137"/>
      <c r="T73" s="137"/>
      <c r="U73" s="137"/>
      <c r="V73" s="137"/>
      <c r="W73" s="137"/>
      <c r="X73" s="137"/>
    </row>
    <row r="74" spans="1:24" ht="18.75" hidden="1">
      <c r="A74" s="172"/>
      <c r="B74" s="160"/>
      <c r="C74" s="160"/>
      <c r="D74" s="173"/>
      <c r="E74" s="173"/>
      <c r="F74" s="173"/>
      <c r="G74" s="124"/>
      <c r="H74" s="124"/>
      <c r="I74" s="124"/>
      <c r="J74" s="124"/>
      <c r="K74" s="124"/>
      <c r="L74" s="124"/>
      <c r="M74" s="124"/>
      <c r="N74" s="321"/>
      <c r="O74" s="124"/>
      <c r="P74" s="321"/>
      <c r="Q74" s="321"/>
      <c r="R74" s="137"/>
      <c r="S74" s="137"/>
      <c r="T74" s="137"/>
      <c r="U74" s="137"/>
      <c r="V74" s="137"/>
      <c r="W74" s="137"/>
      <c r="X74" s="137"/>
    </row>
    <row r="75" spans="1:24" ht="18.75" hidden="1">
      <c r="A75" s="172"/>
      <c r="B75" s="181"/>
      <c r="C75" s="160"/>
      <c r="D75" s="173"/>
      <c r="E75" s="173"/>
      <c r="F75" s="173"/>
      <c r="G75" s="126"/>
      <c r="H75" s="126"/>
      <c r="I75" s="124"/>
      <c r="J75" s="124"/>
      <c r="K75" s="124"/>
      <c r="L75" s="124"/>
      <c r="M75" s="124"/>
      <c r="N75" s="321"/>
      <c r="O75" s="124"/>
      <c r="P75" s="321"/>
      <c r="Q75" s="321"/>
      <c r="R75" s="137"/>
      <c r="S75" s="137"/>
      <c r="T75" s="137"/>
      <c r="U75" s="137"/>
      <c r="V75" s="137"/>
      <c r="W75" s="137"/>
      <c r="X75" s="137"/>
    </row>
    <row r="76" spans="1:24" ht="38.25" hidden="1">
      <c r="A76" s="172" t="s">
        <v>178</v>
      </c>
      <c r="B76" s="181" t="s">
        <v>247</v>
      </c>
      <c r="C76" s="160"/>
      <c r="D76" s="173"/>
      <c r="E76" s="173"/>
      <c r="F76" s="173"/>
      <c r="G76" s="126"/>
      <c r="H76" s="126"/>
      <c r="I76" s="124"/>
      <c r="J76" s="124"/>
      <c r="K76" s="124"/>
      <c r="L76" s="124"/>
      <c r="M76" s="124"/>
      <c r="N76" s="321"/>
      <c r="O76" s="124"/>
      <c r="P76" s="321"/>
      <c r="Q76" s="321"/>
      <c r="R76" s="137"/>
      <c r="S76" s="137"/>
      <c r="T76" s="137"/>
      <c r="U76" s="137"/>
      <c r="V76" s="137"/>
      <c r="W76" s="137"/>
      <c r="X76" s="137"/>
    </row>
    <row r="77" spans="1:24" ht="25.5" hidden="1">
      <c r="A77" s="172" t="s">
        <v>432</v>
      </c>
      <c r="B77" s="160" t="s">
        <v>433</v>
      </c>
      <c r="C77" s="160"/>
      <c r="D77" s="173"/>
      <c r="E77" s="173"/>
      <c r="F77" s="173"/>
      <c r="G77" s="126"/>
      <c r="H77" s="126"/>
      <c r="I77" s="124"/>
      <c r="J77" s="124"/>
      <c r="K77" s="124"/>
      <c r="L77" s="124"/>
      <c r="M77" s="124"/>
      <c r="N77" s="321"/>
      <c r="O77" s="124"/>
      <c r="P77" s="321"/>
      <c r="Q77" s="321"/>
      <c r="R77" s="137"/>
      <c r="S77" s="137"/>
      <c r="T77" s="137"/>
      <c r="U77" s="137"/>
      <c r="V77" s="137"/>
      <c r="W77" s="137"/>
      <c r="X77" s="137"/>
    </row>
    <row r="78" spans="1:24" ht="25.5" hidden="1">
      <c r="A78" s="172" t="s">
        <v>125</v>
      </c>
      <c r="B78" s="160" t="s">
        <v>335</v>
      </c>
      <c r="C78" s="160"/>
      <c r="D78" s="173"/>
      <c r="E78" s="173"/>
      <c r="F78" s="173"/>
      <c r="G78" s="126"/>
      <c r="H78" s="126"/>
      <c r="I78" s="124"/>
      <c r="J78" s="124"/>
      <c r="K78" s="124"/>
      <c r="L78" s="124"/>
      <c r="M78" s="124"/>
      <c r="N78" s="321"/>
      <c r="O78" s="124"/>
      <c r="P78" s="321"/>
      <c r="Q78" s="321"/>
      <c r="R78" s="137"/>
      <c r="S78" s="137"/>
      <c r="T78" s="137"/>
      <c r="U78" s="137"/>
      <c r="V78" s="137"/>
      <c r="W78" s="137"/>
      <c r="X78" s="137"/>
    </row>
    <row r="79" spans="1:24" ht="18.75" hidden="1">
      <c r="A79" s="172"/>
      <c r="B79" s="160"/>
      <c r="C79" s="160"/>
      <c r="D79" s="173"/>
      <c r="E79" s="173"/>
      <c r="F79" s="173"/>
      <c r="G79" s="126"/>
      <c r="H79" s="126"/>
      <c r="I79" s="124"/>
      <c r="J79" s="124"/>
      <c r="K79" s="124"/>
      <c r="L79" s="124"/>
      <c r="M79" s="124"/>
      <c r="N79" s="321"/>
      <c r="O79" s="124"/>
      <c r="P79" s="321"/>
      <c r="Q79" s="321"/>
      <c r="R79" s="137"/>
      <c r="S79" s="137"/>
      <c r="T79" s="137"/>
      <c r="U79" s="137"/>
      <c r="V79" s="137"/>
      <c r="W79" s="137"/>
      <c r="X79" s="137"/>
    </row>
    <row r="80" spans="1:24" ht="18.75" hidden="1">
      <c r="A80" s="172" t="s">
        <v>278</v>
      </c>
      <c r="B80" s="172" t="s">
        <v>279</v>
      </c>
      <c r="C80" s="160" t="s">
        <v>434</v>
      </c>
      <c r="D80" s="173"/>
      <c r="E80" s="173"/>
      <c r="F80" s="173"/>
      <c r="G80" s="126"/>
      <c r="H80" s="126"/>
      <c r="I80" s="124"/>
      <c r="J80" s="124"/>
      <c r="K80" s="124"/>
      <c r="L80" s="124"/>
      <c r="M80" s="124"/>
      <c r="N80" s="321"/>
      <c r="O80" s="124"/>
      <c r="P80" s="321"/>
      <c r="Q80" s="321"/>
      <c r="R80" s="137"/>
      <c r="S80" s="137"/>
      <c r="T80" s="137"/>
      <c r="U80" s="137"/>
      <c r="V80" s="137"/>
      <c r="W80" s="137"/>
      <c r="X80" s="137"/>
    </row>
    <row r="81" spans="1:24" ht="18.75" hidden="1">
      <c r="A81" s="172"/>
      <c r="B81" s="172"/>
      <c r="C81" s="160" t="s">
        <v>512</v>
      </c>
      <c r="D81" s="173"/>
      <c r="E81" s="173"/>
      <c r="F81" s="173"/>
      <c r="G81" s="126"/>
      <c r="H81" s="126"/>
      <c r="I81" s="124"/>
      <c r="J81" s="124"/>
      <c r="K81" s="124"/>
      <c r="L81" s="124"/>
      <c r="M81" s="124"/>
      <c r="N81" s="321"/>
      <c r="O81" s="124"/>
      <c r="P81" s="321"/>
      <c r="Q81" s="321"/>
      <c r="R81" s="137"/>
      <c r="S81" s="137"/>
      <c r="T81" s="137"/>
      <c r="U81" s="137"/>
      <c r="V81" s="137"/>
      <c r="W81" s="137"/>
      <c r="X81" s="137"/>
    </row>
    <row r="82" spans="1:24" ht="18.75" hidden="1">
      <c r="A82" s="172"/>
      <c r="B82" s="172"/>
      <c r="C82" s="160" t="s">
        <v>435</v>
      </c>
      <c r="D82" s="173"/>
      <c r="E82" s="173"/>
      <c r="F82" s="173"/>
      <c r="G82" s="126"/>
      <c r="H82" s="126"/>
      <c r="I82" s="124"/>
      <c r="J82" s="124"/>
      <c r="K82" s="124"/>
      <c r="L82" s="124"/>
      <c r="M82" s="124"/>
      <c r="N82" s="321"/>
      <c r="O82" s="124"/>
      <c r="P82" s="321"/>
      <c r="Q82" s="321"/>
      <c r="R82" s="137"/>
      <c r="S82" s="137"/>
      <c r="T82" s="137"/>
      <c r="U82" s="137"/>
      <c r="V82" s="137"/>
      <c r="W82" s="137"/>
      <c r="X82" s="137"/>
    </row>
    <row r="83" spans="1:24" ht="18.75" hidden="1">
      <c r="A83" s="172"/>
      <c r="B83" s="172"/>
      <c r="C83" s="160" t="s">
        <v>403</v>
      </c>
      <c r="D83" s="173"/>
      <c r="E83" s="173"/>
      <c r="F83" s="173"/>
      <c r="G83" s="126"/>
      <c r="H83" s="126"/>
      <c r="I83" s="124"/>
      <c r="J83" s="124"/>
      <c r="K83" s="124"/>
      <c r="L83" s="124"/>
      <c r="M83" s="124"/>
      <c r="N83" s="321"/>
      <c r="O83" s="124"/>
      <c r="P83" s="321"/>
      <c r="Q83" s="321"/>
      <c r="R83" s="137"/>
      <c r="S83" s="137"/>
      <c r="T83" s="137"/>
      <c r="U83" s="137"/>
      <c r="V83" s="137"/>
      <c r="W83" s="137"/>
      <c r="X83" s="137"/>
    </row>
    <row r="84" spans="1:24" ht="18.75" hidden="1">
      <c r="A84" s="172"/>
      <c r="B84" s="160"/>
      <c r="C84" s="160"/>
      <c r="D84" s="173"/>
      <c r="E84" s="173"/>
      <c r="F84" s="173"/>
      <c r="G84" s="124"/>
      <c r="H84" s="124"/>
      <c r="I84" s="322"/>
      <c r="J84" s="124"/>
      <c r="K84" s="124"/>
      <c r="L84" s="124"/>
      <c r="M84" s="124"/>
      <c r="N84" s="321"/>
      <c r="O84" s="124"/>
      <c r="P84" s="321"/>
      <c r="Q84" s="321"/>
      <c r="R84" s="137"/>
      <c r="S84" s="137"/>
      <c r="T84" s="137"/>
      <c r="U84" s="137"/>
      <c r="V84" s="137"/>
      <c r="W84" s="137"/>
      <c r="X84" s="137"/>
    </row>
    <row r="85" spans="1:24" ht="51" hidden="1">
      <c r="A85" s="172" t="s">
        <v>429</v>
      </c>
      <c r="B85" s="160" t="s">
        <v>409</v>
      </c>
      <c r="C85" s="160" t="s">
        <v>436</v>
      </c>
      <c r="D85" s="173"/>
      <c r="E85" s="173"/>
      <c r="F85" s="173"/>
      <c r="G85" s="124"/>
      <c r="H85" s="124"/>
      <c r="I85" s="124"/>
      <c r="J85" s="124"/>
      <c r="K85" s="124"/>
      <c r="L85" s="124"/>
      <c r="M85" s="124"/>
      <c r="N85" s="321"/>
      <c r="O85" s="124"/>
      <c r="P85" s="321"/>
      <c r="Q85" s="321"/>
      <c r="R85" s="137"/>
      <c r="S85" s="137"/>
      <c r="T85" s="137"/>
      <c r="U85" s="137"/>
      <c r="V85" s="137"/>
      <c r="W85" s="137"/>
      <c r="X85" s="137"/>
    </row>
    <row r="86" spans="1:24" ht="25.5" hidden="1">
      <c r="A86" s="172" t="s">
        <v>429</v>
      </c>
      <c r="B86" s="160" t="s">
        <v>409</v>
      </c>
      <c r="C86" s="160" t="s">
        <v>437</v>
      </c>
      <c r="D86" s="173"/>
      <c r="E86" s="173"/>
      <c r="F86" s="173"/>
      <c r="G86" s="124"/>
      <c r="H86" s="124"/>
      <c r="I86" s="124"/>
      <c r="J86" s="124"/>
      <c r="K86" s="124"/>
      <c r="L86" s="124"/>
      <c r="M86" s="124"/>
      <c r="N86" s="321"/>
      <c r="O86" s="124"/>
      <c r="P86" s="321"/>
      <c r="Q86" s="321"/>
      <c r="R86" s="137"/>
      <c r="S86" s="137"/>
      <c r="T86" s="137"/>
      <c r="U86" s="137"/>
      <c r="V86" s="137"/>
      <c r="W86" s="137"/>
      <c r="X86" s="137"/>
    </row>
    <row r="87" spans="1:24" ht="25.5" hidden="1">
      <c r="A87" s="172" t="s">
        <v>429</v>
      </c>
      <c r="B87" s="160" t="s">
        <v>409</v>
      </c>
      <c r="C87" s="160" t="s">
        <v>438</v>
      </c>
      <c r="D87" s="173"/>
      <c r="E87" s="173"/>
      <c r="F87" s="173"/>
      <c r="G87" s="126"/>
      <c r="H87" s="126"/>
      <c r="I87" s="124"/>
      <c r="J87" s="126"/>
      <c r="K87" s="124"/>
      <c r="L87" s="124"/>
      <c r="M87" s="124"/>
      <c r="N87" s="321"/>
      <c r="O87" s="126"/>
      <c r="P87" s="321"/>
      <c r="Q87" s="321"/>
      <c r="R87" s="137"/>
      <c r="S87" s="137"/>
      <c r="T87" s="137"/>
      <c r="U87" s="137"/>
      <c r="V87" s="137"/>
      <c r="W87" s="137"/>
      <c r="X87" s="137"/>
    </row>
    <row r="88" spans="1:24" ht="47.25" hidden="1">
      <c r="A88" s="166" t="s">
        <v>430</v>
      </c>
      <c r="B88" s="167" t="s">
        <v>439</v>
      </c>
      <c r="C88" s="167" t="s">
        <v>398</v>
      </c>
      <c r="D88" s="168"/>
      <c r="E88" s="168"/>
      <c r="F88" s="168"/>
      <c r="G88" s="323"/>
      <c r="H88" s="323"/>
      <c r="I88" s="323"/>
      <c r="J88" s="323"/>
      <c r="K88" s="323"/>
      <c r="L88" s="323"/>
      <c r="M88" s="323"/>
      <c r="N88" s="324"/>
      <c r="O88" s="323"/>
      <c r="P88" s="321"/>
      <c r="Q88" s="321"/>
      <c r="R88" s="137"/>
      <c r="S88" s="137"/>
      <c r="T88" s="137"/>
      <c r="U88" s="137"/>
      <c r="V88" s="137"/>
      <c r="W88" s="137"/>
      <c r="X88" s="137"/>
    </row>
    <row r="89" spans="1:24" ht="25.5" hidden="1">
      <c r="A89" s="172" t="s">
        <v>121</v>
      </c>
      <c r="B89" s="181" t="s">
        <v>257</v>
      </c>
      <c r="C89" s="160" t="s">
        <v>440</v>
      </c>
      <c r="D89" s="173"/>
      <c r="E89" s="173"/>
      <c r="F89" s="173"/>
      <c r="G89" s="124"/>
      <c r="H89" s="124"/>
      <c r="I89" s="124"/>
      <c r="J89" s="124"/>
      <c r="K89" s="124"/>
      <c r="L89" s="124"/>
      <c r="M89" s="124"/>
      <c r="N89" s="321"/>
      <c r="O89" s="124"/>
      <c r="P89" s="321"/>
      <c r="Q89" s="321"/>
      <c r="R89" s="137"/>
      <c r="S89" s="137"/>
      <c r="T89" s="137"/>
      <c r="U89" s="137"/>
      <c r="V89" s="137"/>
      <c r="W89" s="137"/>
      <c r="X89" s="137"/>
    </row>
    <row r="90" spans="1:24" ht="18.75" hidden="1">
      <c r="A90" s="172" t="s">
        <v>441</v>
      </c>
      <c r="B90" s="160" t="s">
        <v>442</v>
      </c>
      <c r="C90" s="160" t="s">
        <v>443</v>
      </c>
      <c r="D90" s="173"/>
      <c r="E90" s="173"/>
      <c r="F90" s="173"/>
      <c r="G90" s="124"/>
      <c r="H90" s="124"/>
      <c r="I90" s="124"/>
      <c r="J90" s="124"/>
      <c r="K90" s="124"/>
      <c r="L90" s="124"/>
      <c r="M90" s="124"/>
      <c r="N90" s="321"/>
      <c r="O90" s="124"/>
      <c r="P90" s="321"/>
      <c r="Q90" s="321"/>
      <c r="R90" s="137"/>
      <c r="S90" s="137"/>
      <c r="T90" s="137"/>
      <c r="U90" s="137"/>
      <c r="V90" s="137"/>
      <c r="W90" s="137"/>
      <c r="X90" s="137"/>
    </row>
    <row r="91" spans="1:24" ht="18.75" hidden="1">
      <c r="A91" s="172"/>
      <c r="B91" s="160"/>
      <c r="C91" s="160"/>
      <c r="D91" s="173"/>
      <c r="E91" s="173"/>
      <c r="F91" s="173"/>
      <c r="G91" s="126"/>
      <c r="H91" s="126"/>
      <c r="I91" s="124"/>
      <c r="J91" s="124"/>
      <c r="K91" s="124"/>
      <c r="L91" s="124"/>
      <c r="M91" s="124"/>
      <c r="N91" s="321"/>
      <c r="O91" s="124"/>
      <c r="P91" s="321"/>
      <c r="Q91" s="321"/>
      <c r="R91" s="137"/>
      <c r="S91" s="137"/>
      <c r="T91" s="137"/>
      <c r="U91" s="137"/>
      <c r="V91" s="137"/>
      <c r="W91" s="137"/>
      <c r="X91" s="137"/>
    </row>
    <row r="92" spans="1:24" ht="18.75" hidden="1">
      <c r="A92" s="172"/>
      <c r="B92" s="160"/>
      <c r="C92" s="160"/>
      <c r="D92" s="173"/>
      <c r="E92" s="173"/>
      <c r="F92" s="173"/>
      <c r="G92" s="126"/>
      <c r="H92" s="126"/>
      <c r="I92" s="124"/>
      <c r="J92" s="124"/>
      <c r="K92" s="124"/>
      <c r="L92" s="124"/>
      <c r="M92" s="124"/>
      <c r="N92" s="321"/>
      <c r="O92" s="124"/>
      <c r="P92" s="321"/>
      <c r="Q92" s="321"/>
      <c r="R92" s="137"/>
      <c r="S92" s="137"/>
      <c r="T92" s="137"/>
      <c r="U92" s="137"/>
      <c r="V92" s="137"/>
      <c r="W92" s="137"/>
      <c r="X92" s="137"/>
    </row>
    <row r="93" spans="1:24" ht="47.25" hidden="1">
      <c r="A93" s="166" t="s">
        <v>432</v>
      </c>
      <c r="B93" s="167" t="s">
        <v>444</v>
      </c>
      <c r="C93" s="167" t="s">
        <v>398</v>
      </c>
      <c r="D93" s="168"/>
      <c r="E93" s="168"/>
      <c r="F93" s="168"/>
      <c r="G93" s="325"/>
      <c r="H93" s="325"/>
      <c r="I93" s="323"/>
      <c r="J93" s="325"/>
      <c r="K93" s="326"/>
      <c r="L93" s="124"/>
      <c r="M93" s="124"/>
      <c r="N93" s="321"/>
      <c r="O93" s="124"/>
      <c r="P93" s="321"/>
      <c r="Q93" s="321"/>
      <c r="R93" s="137"/>
      <c r="S93" s="137"/>
      <c r="T93" s="137"/>
      <c r="U93" s="137"/>
      <c r="V93" s="137"/>
      <c r="W93" s="137"/>
      <c r="X93" s="137"/>
    </row>
    <row r="94" spans="1:24" ht="25.5" hidden="1">
      <c r="A94" s="172" t="s">
        <v>125</v>
      </c>
      <c r="B94" s="160" t="s">
        <v>335</v>
      </c>
      <c r="C94" s="160" t="s">
        <v>399</v>
      </c>
      <c r="D94" s="173"/>
      <c r="E94" s="173"/>
      <c r="F94" s="173"/>
      <c r="G94" s="126"/>
      <c r="H94" s="126"/>
      <c r="I94" s="124"/>
      <c r="J94" s="126"/>
      <c r="K94" s="124"/>
      <c r="L94" s="124"/>
      <c r="M94" s="124"/>
      <c r="N94" s="321"/>
      <c r="O94" s="124"/>
      <c r="P94" s="321"/>
      <c r="Q94" s="321"/>
      <c r="R94" s="137"/>
      <c r="S94" s="137"/>
      <c r="T94" s="137"/>
      <c r="U94" s="137"/>
      <c r="V94" s="137"/>
      <c r="W94" s="137"/>
      <c r="X94" s="137"/>
    </row>
    <row r="95" spans="1:24" ht="18.75" hidden="1">
      <c r="A95" s="172"/>
      <c r="B95" s="160"/>
      <c r="C95" s="160"/>
      <c r="D95" s="173"/>
      <c r="E95" s="173"/>
      <c r="F95" s="173"/>
      <c r="G95" s="126"/>
      <c r="H95" s="126"/>
      <c r="I95" s="124"/>
      <c r="J95" s="126"/>
      <c r="K95" s="124"/>
      <c r="L95" s="124"/>
      <c r="M95" s="124"/>
      <c r="N95" s="321"/>
      <c r="O95" s="124"/>
      <c r="P95" s="321"/>
      <c r="Q95" s="321"/>
      <c r="R95" s="137"/>
      <c r="S95" s="137"/>
      <c r="T95" s="137"/>
      <c r="U95" s="137"/>
      <c r="V95" s="137"/>
      <c r="W95" s="137"/>
      <c r="X95" s="137"/>
    </row>
    <row r="96" spans="1:24" ht="18.75" hidden="1">
      <c r="A96" s="172"/>
      <c r="B96" s="160"/>
      <c r="C96" s="182"/>
      <c r="D96" s="173"/>
      <c r="E96" s="173"/>
      <c r="F96" s="173"/>
      <c r="G96" s="126"/>
      <c r="H96" s="126"/>
      <c r="I96" s="124"/>
      <c r="J96" s="126"/>
      <c r="K96" s="124"/>
      <c r="L96" s="124"/>
      <c r="M96" s="124"/>
      <c r="N96" s="321"/>
      <c r="O96" s="124"/>
      <c r="P96" s="321"/>
      <c r="Q96" s="321"/>
      <c r="R96" s="137"/>
      <c r="S96" s="137"/>
      <c r="T96" s="137"/>
      <c r="U96" s="137"/>
      <c r="V96" s="137"/>
      <c r="W96" s="137"/>
      <c r="X96" s="137"/>
    </row>
    <row r="97" spans="1:24" ht="31.5" hidden="1">
      <c r="A97" s="166" t="s">
        <v>38</v>
      </c>
      <c r="B97" s="167" t="s">
        <v>445</v>
      </c>
      <c r="C97" s="167" t="s">
        <v>398</v>
      </c>
      <c r="D97" s="167"/>
      <c r="E97" s="167"/>
      <c r="F97" s="167"/>
      <c r="G97" s="323"/>
      <c r="H97" s="323"/>
      <c r="I97" s="323"/>
      <c r="J97" s="323"/>
      <c r="K97" s="323"/>
      <c r="L97" s="323"/>
      <c r="M97" s="323"/>
      <c r="N97" s="323"/>
      <c r="O97" s="323"/>
      <c r="P97" s="321"/>
      <c r="Q97" s="321"/>
      <c r="R97" s="137"/>
      <c r="S97" s="137"/>
      <c r="T97" s="137"/>
      <c r="U97" s="137"/>
      <c r="V97" s="137"/>
      <c r="W97" s="137"/>
      <c r="X97" s="137"/>
    </row>
    <row r="98" spans="1:24" ht="18.75" hidden="1">
      <c r="A98" s="183"/>
      <c r="B98" s="184"/>
      <c r="C98" s="160" t="s">
        <v>512</v>
      </c>
      <c r="D98" s="178"/>
      <c r="E98" s="178"/>
      <c r="F98" s="178"/>
      <c r="G98" s="322"/>
      <c r="H98" s="322"/>
      <c r="I98" s="124"/>
      <c r="J98" s="124"/>
      <c r="K98" s="124"/>
      <c r="L98" s="124"/>
      <c r="M98" s="124"/>
      <c r="N98" s="321"/>
      <c r="O98" s="124"/>
      <c r="P98" s="321"/>
      <c r="Q98" s="321"/>
      <c r="R98" s="137"/>
      <c r="S98" s="137"/>
      <c r="T98" s="137"/>
      <c r="U98" s="137"/>
      <c r="V98" s="137"/>
      <c r="W98" s="137"/>
      <c r="X98" s="137"/>
    </row>
    <row r="99" spans="1:24" ht="53.25" customHeight="1" hidden="1">
      <c r="A99" s="184">
        <v>250380</v>
      </c>
      <c r="B99" s="184" t="s">
        <v>238</v>
      </c>
      <c r="C99" s="185" t="s">
        <v>446</v>
      </c>
      <c r="D99" s="178"/>
      <c r="E99" s="178"/>
      <c r="F99" s="178"/>
      <c r="G99" s="124"/>
      <c r="H99" s="124"/>
      <c r="I99" s="124"/>
      <c r="J99" s="124"/>
      <c r="K99" s="124"/>
      <c r="L99" s="124"/>
      <c r="M99" s="124"/>
      <c r="N99" s="321"/>
      <c r="O99" s="124"/>
      <c r="P99" s="321"/>
      <c r="Q99" s="321"/>
      <c r="R99" s="137"/>
      <c r="S99" s="137"/>
      <c r="T99" s="137"/>
      <c r="U99" s="137"/>
      <c r="V99" s="137"/>
      <c r="W99" s="137"/>
      <c r="X99" s="137"/>
    </row>
    <row r="100" spans="1:24" ht="25.5" hidden="1">
      <c r="A100" s="184">
        <v>250380</v>
      </c>
      <c r="B100" s="184" t="s">
        <v>238</v>
      </c>
      <c r="C100" s="185" t="s">
        <v>447</v>
      </c>
      <c r="D100" s="178"/>
      <c r="E100" s="178"/>
      <c r="F100" s="178"/>
      <c r="G100" s="124"/>
      <c r="H100" s="124"/>
      <c r="I100" s="124"/>
      <c r="J100" s="124"/>
      <c r="K100" s="124"/>
      <c r="L100" s="124"/>
      <c r="M100" s="124"/>
      <c r="N100" s="321"/>
      <c r="O100" s="124"/>
      <c r="P100" s="321"/>
      <c r="Q100" s="321"/>
      <c r="R100" s="137"/>
      <c r="S100" s="137"/>
      <c r="T100" s="137"/>
      <c r="U100" s="137"/>
      <c r="V100" s="137"/>
      <c r="W100" s="137"/>
      <c r="X100" s="137"/>
    </row>
    <row r="101" spans="1:24" ht="25.5" hidden="1">
      <c r="A101" s="184">
        <v>250380</v>
      </c>
      <c r="B101" s="184" t="s">
        <v>238</v>
      </c>
      <c r="C101" s="185" t="s">
        <v>448</v>
      </c>
      <c r="D101" s="178"/>
      <c r="E101" s="178"/>
      <c r="F101" s="178"/>
      <c r="G101" s="124"/>
      <c r="H101" s="124"/>
      <c r="I101" s="124"/>
      <c r="J101" s="124"/>
      <c r="K101" s="124"/>
      <c r="L101" s="124"/>
      <c r="M101" s="124"/>
      <c r="N101" s="321"/>
      <c r="O101" s="124"/>
      <c r="P101" s="321"/>
      <c r="Q101" s="321"/>
      <c r="R101" s="137"/>
      <c r="S101" s="137"/>
      <c r="T101" s="137"/>
      <c r="U101" s="137"/>
      <c r="V101" s="137"/>
      <c r="W101" s="137"/>
      <c r="X101" s="137"/>
    </row>
    <row r="102" spans="1:24" ht="25.5" hidden="1">
      <c r="A102" s="184">
        <v>250380</v>
      </c>
      <c r="B102" s="184" t="s">
        <v>238</v>
      </c>
      <c r="C102" s="186" t="s">
        <v>449</v>
      </c>
      <c r="D102" s="178"/>
      <c r="E102" s="178"/>
      <c r="F102" s="178"/>
      <c r="G102" s="124"/>
      <c r="H102" s="124"/>
      <c r="I102" s="124"/>
      <c r="J102" s="124"/>
      <c r="K102" s="124"/>
      <c r="L102" s="124"/>
      <c r="M102" s="124"/>
      <c r="N102" s="321"/>
      <c r="O102" s="124"/>
      <c r="P102" s="321"/>
      <c r="Q102" s="321"/>
      <c r="R102" s="137"/>
      <c r="S102" s="137"/>
      <c r="T102" s="137"/>
      <c r="U102" s="137"/>
      <c r="V102" s="137"/>
      <c r="W102" s="137"/>
      <c r="X102" s="137"/>
    </row>
    <row r="103" spans="1:24" ht="38.25" hidden="1">
      <c r="A103" s="184">
        <v>250380</v>
      </c>
      <c r="B103" s="184" t="s">
        <v>238</v>
      </c>
      <c r="C103" s="185" t="s">
        <v>450</v>
      </c>
      <c r="D103" s="178"/>
      <c r="E103" s="178"/>
      <c r="F103" s="178"/>
      <c r="G103" s="124"/>
      <c r="H103" s="124"/>
      <c r="I103" s="124"/>
      <c r="J103" s="124"/>
      <c r="K103" s="124"/>
      <c r="L103" s="124"/>
      <c r="M103" s="124"/>
      <c r="N103" s="321"/>
      <c r="O103" s="124"/>
      <c r="P103" s="321"/>
      <c r="Q103" s="321"/>
      <c r="R103" s="137"/>
      <c r="S103" s="137"/>
      <c r="T103" s="137"/>
      <c r="U103" s="137"/>
      <c r="V103" s="137"/>
      <c r="W103" s="137"/>
      <c r="X103" s="137"/>
    </row>
    <row r="104" spans="1:24" ht="54" customHeight="1" hidden="1">
      <c r="A104" s="184">
        <v>250380</v>
      </c>
      <c r="B104" s="184" t="s">
        <v>238</v>
      </c>
      <c r="C104" s="186" t="s">
        <v>451</v>
      </c>
      <c r="D104" s="178"/>
      <c r="E104" s="178"/>
      <c r="F104" s="178"/>
      <c r="G104" s="124"/>
      <c r="H104" s="124"/>
      <c r="I104" s="124"/>
      <c r="J104" s="124"/>
      <c r="K104" s="124"/>
      <c r="L104" s="124"/>
      <c r="M104" s="124"/>
      <c r="N104" s="321"/>
      <c r="O104" s="124"/>
      <c r="P104" s="321"/>
      <c r="Q104" s="321"/>
      <c r="R104" s="137"/>
      <c r="S104" s="137"/>
      <c r="T104" s="137"/>
      <c r="U104" s="137"/>
      <c r="V104" s="137"/>
      <c r="W104" s="137"/>
      <c r="X104" s="137"/>
    </row>
    <row r="105" spans="1:24" ht="51" hidden="1">
      <c r="A105" s="184">
        <v>250380</v>
      </c>
      <c r="B105" s="184" t="s">
        <v>238</v>
      </c>
      <c r="C105" s="185" t="s">
        <v>452</v>
      </c>
      <c r="D105" s="178"/>
      <c r="E105" s="178"/>
      <c r="F105" s="178"/>
      <c r="G105" s="124"/>
      <c r="H105" s="124"/>
      <c r="I105" s="124"/>
      <c r="J105" s="124"/>
      <c r="K105" s="124"/>
      <c r="L105" s="124"/>
      <c r="M105" s="124"/>
      <c r="N105" s="321"/>
      <c r="O105" s="124"/>
      <c r="P105" s="321"/>
      <c r="Q105" s="321"/>
      <c r="R105" s="137"/>
      <c r="S105" s="137"/>
      <c r="T105" s="137"/>
      <c r="U105" s="137"/>
      <c r="V105" s="137"/>
      <c r="W105" s="137"/>
      <c r="X105" s="137"/>
    </row>
    <row r="106" spans="1:24" ht="63.75" hidden="1">
      <c r="A106" s="184">
        <v>250380</v>
      </c>
      <c r="B106" s="184" t="s">
        <v>238</v>
      </c>
      <c r="C106" s="187" t="s">
        <v>453</v>
      </c>
      <c r="D106" s="178"/>
      <c r="E106" s="178"/>
      <c r="F106" s="178"/>
      <c r="G106" s="124"/>
      <c r="H106" s="124"/>
      <c r="I106" s="124"/>
      <c r="J106" s="124"/>
      <c r="K106" s="124"/>
      <c r="L106" s="124"/>
      <c r="M106" s="124"/>
      <c r="N106" s="321"/>
      <c r="O106" s="124"/>
      <c r="P106" s="321"/>
      <c r="Q106" s="321"/>
      <c r="R106" s="137"/>
      <c r="S106" s="137"/>
      <c r="T106" s="137"/>
      <c r="U106" s="137"/>
      <c r="V106" s="137"/>
      <c r="W106" s="137"/>
      <c r="X106" s="137"/>
    </row>
    <row r="107" spans="1:24" ht="38.25" hidden="1">
      <c r="A107" s="184">
        <v>250324</v>
      </c>
      <c r="B107" s="184" t="s">
        <v>454</v>
      </c>
      <c r="C107" s="188" t="s">
        <v>455</v>
      </c>
      <c r="D107" s="178"/>
      <c r="E107" s="178"/>
      <c r="F107" s="178"/>
      <c r="G107" s="126"/>
      <c r="H107" s="126"/>
      <c r="I107" s="124"/>
      <c r="J107" s="124"/>
      <c r="K107" s="124"/>
      <c r="L107" s="124"/>
      <c r="M107" s="124"/>
      <c r="N107" s="321">
        <f>SUM(J107:M107)-K107</f>
        <v>0</v>
      </c>
      <c r="O107" s="124"/>
      <c r="P107" s="321"/>
      <c r="Q107" s="321"/>
      <c r="R107" s="137"/>
      <c r="S107" s="137"/>
      <c r="T107" s="137"/>
      <c r="U107" s="137"/>
      <c r="V107" s="137"/>
      <c r="W107" s="137"/>
      <c r="X107" s="137"/>
    </row>
    <row r="108" spans="1:24" ht="38.25" hidden="1">
      <c r="A108" s="184">
        <v>250324</v>
      </c>
      <c r="B108" s="184" t="s">
        <v>454</v>
      </c>
      <c r="C108" s="160" t="s">
        <v>456</v>
      </c>
      <c r="D108" s="173"/>
      <c r="E108" s="173"/>
      <c r="F108" s="173"/>
      <c r="G108" s="124"/>
      <c r="H108" s="124"/>
      <c r="I108" s="124"/>
      <c r="J108" s="124"/>
      <c r="K108" s="124"/>
      <c r="L108" s="124"/>
      <c r="M108" s="124"/>
      <c r="N108" s="321">
        <f>SUM(J108:M108)-K108</f>
        <v>0</v>
      </c>
      <c r="O108" s="124"/>
      <c r="P108" s="321"/>
      <c r="Q108" s="321"/>
      <c r="R108" s="137"/>
      <c r="S108" s="137"/>
      <c r="T108" s="137"/>
      <c r="U108" s="137"/>
      <c r="V108" s="137"/>
      <c r="W108" s="137"/>
      <c r="X108" s="137"/>
    </row>
    <row r="109" spans="1:24" ht="18.75" hidden="1">
      <c r="A109" s="299"/>
      <c r="B109" s="189"/>
      <c r="C109" s="190"/>
      <c r="D109" s="191"/>
      <c r="E109" s="191"/>
      <c r="F109" s="191"/>
      <c r="G109" s="124"/>
      <c r="H109" s="124"/>
      <c r="I109" s="124"/>
      <c r="J109" s="124"/>
      <c r="K109" s="124"/>
      <c r="L109" s="124"/>
      <c r="M109" s="124"/>
      <c r="N109" s="321">
        <f aca="true" t="shared" si="0" ref="N109:N115">SUM(J109:M109)</f>
        <v>0</v>
      </c>
      <c r="O109" s="321"/>
      <c r="P109" s="321"/>
      <c r="Q109" s="321"/>
      <c r="R109" s="137"/>
      <c r="S109" s="137"/>
      <c r="T109" s="137"/>
      <c r="U109" s="137"/>
      <c r="V109" s="137"/>
      <c r="W109" s="137"/>
      <c r="X109" s="137"/>
    </row>
    <row r="110" spans="1:24" ht="18.75" hidden="1">
      <c r="A110" s="299"/>
      <c r="B110" s="189"/>
      <c r="C110" s="4"/>
      <c r="D110" s="103"/>
      <c r="E110" s="103"/>
      <c r="F110" s="103"/>
      <c r="G110" s="126"/>
      <c r="H110" s="126"/>
      <c r="I110" s="126"/>
      <c r="J110" s="124"/>
      <c r="K110" s="124"/>
      <c r="L110" s="124"/>
      <c r="M110" s="124"/>
      <c r="N110" s="321">
        <f t="shared" si="0"/>
        <v>0</v>
      </c>
      <c r="O110" s="321"/>
      <c r="P110" s="321"/>
      <c r="Q110" s="321"/>
      <c r="R110" s="137"/>
      <c r="S110" s="137"/>
      <c r="T110" s="137"/>
      <c r="U110" s="137"/>
      <c r="V110" s="137"/>
      <c r="W110" s="137"/>
      <c r="X110" s="137"/>
    </row>
    <row r="111" spans="1:24" ht="18.75" hidden="1">
      <c r="A111" s="299"/>
      <c r="B111" s="189"/>
      <c r="C111" s="192" t="s">
        <v>457</v>
      </c>
      <c r="D111" s="103"/>
      <c r="E111" s="103"/>
      <c r="F111" s="103"/>
      <c r="G111" s="126"/>
      <c r="H111" s="126"/>
      <c r="I111" s="126"/>
      <c r="J111" s="124"/>
      <c r="K111" s="124"/>
      <c r="L111" s="124"/>
      <c r="M111" s="124"/>
      <c r="N111" s="321">
        <f t="shared" si="0"/>
        <v>0</v>
      </c>
      <c r="O111" s="321"/>
      <c r="P111" s="321"/>
      <c r="Q111" s="321"/>
      <c r="R111" s="137"/>
      <c r="S111" s="137"/>
      <c r="T111" s="137"/>
      <c r="U111" s="137"/>
      <c r="V111" s="137"/>
      <c r="W111" s="137"/>
      <c r="X111" s="137"/>
    </row>
    <row r="112" spans="1:24" ht="31.5" hidden="1">
      <c r="A112" s="299"/>
      <c r="B112" s="189"/>
      <c r="C112" s="192" t="s">
        <v>458</v>
      </c>
      <c r="D112" s="103"/>
      <c r="E112" s="103"/>
      <c r="F112" s="103"/>
      <c r="G112" s="126"/>
      <c r="H112" s="126"/>
      <c r="I112" s="126"/>
      <c r="J112" s="124"/>
      <c r="K112" s="124"/>
      <c r="L112" s="124"/>
      <c r="M112" s="124"/>
      <c r="N112" s="321">
        <f t="shared" si="0"/>
        <v>0</v>
      </c>
      <c r="O112" s="321"/>
      <c r="P112" s="321"/>
      <c r="Q112" s="321"/>
      <c r="R112" s="137"/>
      <c r="S112" s="137"/>
      <c r="T112" s="137"/>
      <c r="U112" s="137"/>
      <c r="V112" s="137"/>
      <c r="W112" s="137"/>
      <c r="X112" s="137"/>
    </row>
    <row r="113" spans="1:24" ht="90" hidden="1">
      <c r="A113" s="299"/>
      <c r="B113" s="189"/>
      <c r="C113" s="53" t="s">
        <v>459</v>
      </c>
      <c r="D113" s="103"/>
      <c r="E113" s="103"/>
      <c r="F113" s="103"/>
      <c r="G113" s="126"/>
      <c r="H113" s="126"/>
      <c r="I113" s="126"/>
      <c r="J113" s="124"/>
      <c r="K113" s="124"/>
      <c r="L113" s="124"/>
      <c r="M113" s="124"/>
      <c r="N113" s="321">
        <f t="shared" si="0"/>
        <v>0</v>
      </c>
      <c r="O113" s="321"/>
      <c r="P113" s="321"/>
      <c r="Q113" s="321"/>
      <c r="R113" s="137"/>
      <c r="S113" s="137"/>
      <c r="T113" s="137"/>
      <c r="U113" s="137"/>
      <c r="V113" s="137"/>
      <c r="W113" s="137"/>
      <c r="X113" s="137"/>
    </row>
    <row r="114" spans="1:24" ht="18.75" hidden="1">
      <c r="A114" s="299"/>
      <c r="B114" s="189"/>
      <c r="C114" s="52"/>
      <c r="D114" s="103"/>
      <c r="E114" s="103"/>
      <c r="F114" s="103"/>
      <c r="G114" s="126"/>
      <c r="H114" s="126"/>
      <c r="I114" s="126"/>
      <c r="J114" s="124"/>
      <c r="K114" s="124"/>
      <c r="L114" s="124"/>
      <c r="M114" s="124"/>
      <c r="N114" s="321">
        <f t="shared" si="0"/>
        <v>0</v>
      </c>
      <c r="O114" s="321"/>
      <c r="P114" s="321"/>
      <c r="Q114" s="321"/>
      <c r="R114" s="137"/>
      <c r="S114" s="137"/>
      <c r="T114" s="137"/>
      <c r="U114" s="137"/>
      <c r="V114" s="137"/>
      <c r="W114" s="137"/>
      <c r="X114" s="137"/>
    </row>
    <row r="115" spans="1:24" ht="18.75" hidden="1">
      <c r="A115" s="189"/>
      <c r="B115" s="189"/>
      <c r="C115" s="193"/>
      <c r="D115" s="103"/>
      <c r="E115" s="103"/>
      <c r="F115" s="103"/>
      <c r="G115" s="126"/>
      <c r="H115" s="126"/>
      <c r="I115" s="327"/>
      <c r="J115" s="328"/>
      <c r="K115" s="328"/>
      <c r="L115" s="328"/>
      <c r="M115" s="328"/>
      <c r="N115" s="321">
        <f t="shared" si="0"/>
        <v>0</v>
      </c>
      <c r="O115" s="321"/>
      <c r="P115" s="321"/>
      <c r="Q115" s="321"/>
      <c r="R115" s="137"/>
      <c r="S115" s="137"/>
      <c r="T115" s="137"/>
      <c r="U115" s="137"/>
      <c r="V115" s="137"/>
      <c r="W115" s="137"/>
      <c r="X115" s="137"/>
    </row>
    <row r="116" spans="1:24" ht="31.5">
      <c r="A116" s="155" t="s">
        <v>499</v>
      </c>
      <c r="B116" s="19" t="s">
        <v>319</v>
      </c>
      <c r="C116" s="167" t="s">
        <v>398</v>
      </c>
      <c r="D116" s="103"/>
      <c r="E116" s="103"/>
      <c r="F116" s="103"/>
      <c r="G116" s="126">
        <v>25</v>
      </c>
      <c r="H116" s="126"/>
      <c r="I116" s="327"/>
      <c r="J116" s="328">
        <v>25</v>
      </c>
      <c r="K116" s="328"/>
      <c r="L116" s="328"/>
      <c r="M116" s="328"/>
      <c r="N116" s="321"/>
      <c r="O116" s="321"/>
      <c r="P116" s="321"/>
      <c r="Q116" s="321"/>
      <c r="R116" s="137"/>
      <c r="S116" s="137"/>
      <c r="T116" s="137"/>
      <c r="U116" s="137"/>
      <c r="V116" s="137"/>
      <c r="W116" s="137"/>
      <c r="X116" s="137"/>
    </row>
    <row r="117" spans="1:24" ht="31.5">
      <c r="A117" s="16" t="s">
        <v>115</v>
      </c>
      <c r="B117" s="17" t="s">
        <v>327</v>
      </c>
      <c r="C117" s="160" t="s">
        <v>400</v>
      </c>
      <c r="D117" s="103"/>
      <c r="E117" s="103"/>
      <c r="F117" s="103"/>
      <c r="G117" s="126">
        <v>25</v>
      </c>
      <c r="H117" s="126"/>
      <c r="I117" s="327"/>
      <c r="J117" s="328">
        <v>25</v>
      </c>
      <c r="K117" s="328"/>
      <c r="L117" s="328"/>
      <c r="M117" s="328"/>
      <c r="N117" s="321"/>
      <c r="O117" s="321"/>
      <c r="P117" s="321"/>
      <c r="Q117" s="321"/>
      <c r="R117" s="137"/>
      <c r="S117" s="137"/>
      <c r="T117" s="137"/>
      <c r="U117" s="137"/>
      <c r="V117" s="137"/>
      <c r="W117" s="137"/>
      <c r="X117" s="137"/>
    </row>
    <row r="118" spans="1:24" ht="19.5">
      <c r="A118" s="292" t="s">
        <v>460</v>
      </c>
      <c r="B118" s="293"/>
      <c r="C118" s="294"/>
      <c r="D118" s="194"/>
      <c r="E118" s="195"/>
      <c r="F118" s="196"/>
      <c r="G118" s="323">
        <v>127</v>
      </c>
      <c r="H118" s="323"/>
      <c r="I118" s="323">
        <f aca="true" t="shared" si="1" ref="I118:O118">SUM(I97+I93+I88+I41+I11+I9)</f>
        <v>99</v>
      </c>
      <c r="J118" s="323">
        <v>127</v>
      </c>
      <c r="K118" s="323">
        <f t="shared" si="1"/>
        <v>0</v>
      </c>
      <c r="L118" s="323">
        <f t="shared" si="1"/>
        <v>0</v>
      </c>
      <c r="M118" s="323">
        <f t="shared" si="1"/>
        <v>0</v>
      </c>
      <c r="N118" s="323">
        <f t="shared" si="1"/>
        <v>0</v>
      </c>
      <c r="O118" s="323">
        <f t="shared" si="1"/>
        <v>0</v>
      </c>
      <c r="P118" s="321"/>
      <c r="Q118" s="321"/>
      <c r="R118" s="137"/>
      <c r="S118" s="137"/>
      <c r="T118" s="137"/>
      <c r="U118" s="137"/>
      <c r="V118" s="137"/>
      <c r="W118" s="137"/>
      <c r="X118" s="137"/>
    </row>
    <row r="119" spans="7:17" ht="18.75">
      <c r="G119" s="329"/>
      <c r="H119" s="329"/>
      <c r="I119" s="329"/>
      <c r="J119" s="329"/>
      <c r="K119" s="329"/>
      <c r="L119" s="329"/>
      <c r="M119" s="329"/>
      <c r="N119" s="329"/>
      <c r="O119" s="329"/>
      <c r="P119" s="329"/>
      <c r="Q119" s="329"/>
    </row>
    <row r="120" spans="7:17" ht="18.75">
      <c r="G120" s="329"/>
      <c r="H120" s="329"/>
      <c r="I120" s="329"/>
      <c r="J120" s="329"/>
      <c r="K120" s="329"/>
      <c r="L120" s="329"/>
      <c r="M120" s="329"/>
      <c r="N120" s="329"/>
      <c r="O120" s="329"/>
      <c r="P120" s="329"/>
      <c r="Q120" s="329"/>
    </row>
  </sheetData>
  <mergeCells count="21">
    <mergeCell ref="C1:O1"/>
    <mergeCell ref="C2:O2"/>
    <mergeCell ref="C3:O3"/>
    <mergeCell ref="A5:O5"/>
    <mergeCell ref="A6:A7"/>
    <mergeCell ref="B6:B7"/>
    <mergeCell ref="C6:C8"/>
    <mergeCell ref="D6:D8"/>
    <mergeCell ref="E6:E8"/>
    <mergeCell ref="F6:F8"/>
    <mergeCell ref="G6:G8"/>
    <mergeCell ref="J6:M6"/>
    <mergeCell ref="O6:O8"/>
    <mergeCell ref="J7:K7"/>
    <mergeCell ref="L7:L8"/>
    <mergeCell ref="M7:M8"/>
    <mergeCell ref="A118:C118"/>
    <mergeCell ref="C52:C53"/>
    <mergeCell ref="A54:A55"/>
    <mergeCell ref="B54:B55"/>
    <mergeCell ref="A109:A114"/>
  </mergeCells>
  <printOptions/>
  <pageMargins left="0.28" right="0.16" top="1" bottom="1" header="0.5" footer="0.5"/>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J186"/>
  <sheetViews>
    <sheetView tabSelected="1" workbookViewId="0" topLeftCell="A1">
      <selection activeCell="E4" sqref="E4"/>
    </sheetView>
  </sheetViews>
  <sheetFormatPr defaultColWidth="9.00390625" defaultRowHeight="12.75"/>
  <cols>
    <col min="1" max="1" width="0.12890625" style="1" customWidth="1"/>
    <col min="2" max="2" width="15.125" style="1" customWidth="1"/>
    <col min="3" max="3" width="33.875" style="1" customWidth="1"/>
    <col min="4" max="4" width="37.25390625" style="1" customWidth="1"/>
    <col min="5" max="5" width="11.75390625" style="1" customWidth="1"/>
    <col min="6" max="6" width="16.875" style="1" customWidth="1"/>
    <col min="7" max="7" width="9.75390625" style="1" customWidth="1"/>
    <col min="8" max="8" width="12.625" style="1" customWidth="1"/>
    <col min="9" max="16384" width="27.75390625" style="1" customWidth="1"/>
  </cols>
  <sheetData>
    <row r="1" spans="4:7" ht="15.75">
      <c r="D1" s="109"/>
      <c r="E1" s="306" t="s">
        <v>369</v>
      </c>
      <c r="F1" s="306"/>
      <c r="G1" s="306"/>
    </row>
    <row r="2" ht="15.75">
      <c r="E2" s="1" t="s">
        <v>42</v>
      </c>
    </row>
    <row r="3" spans="5:7" ht="15.75">
      <c r="E3" s="8" t="s">
        <v>165</v>
      </c>
      <c r="F3" s="8"/>
      <c r="G3" s="8"/>
    </row>
    <row r="6" spans="2:8" ht="17.25" customHeight="1">
      <c r="B6" s="290" t="s">
        <v>479</v>
      </c>
      <c r="C6" s="290"/>
      <c r="D6" s="290"/>
      <c r="E6" s="290"/>
      <c r="F6" s="290"/>
      <c r="G6" s="290"/>
      <c r="H6" s="290"/>
    </row>
    <row r="7" ht="18.75" hidden="1">
      <c r="C7" s="120"/>
    </row>
    <row r="8" ht="15.75">
      <c r="G8" s="1" t="s">
        <v>341</v>
      </c>
    </row>
    <row r="9" spans="2:8" ht="75" customHeight="1">
      <c r="B9" s="121" t="s">
        <v>509</v>
      </c>
      <c r="C9" s="4" t="s">
        <v>56</v>
      </c>
      <c r="D9" s="243" t="s">
        <v>179</v>
      </c>
      <c r="E9" s="243"/>
      <c r="F9" s="243" t="s">
        <v>103</v>
      </c>
      <c r="G9" s="243"/>
      <c r="H9" s="35" t="s">
        <v>110</v>
      </c>
    </row>
    <row r="10" spans="2:8" ht="15.75">
      <c r="B10" s="317" t="s">
        <v>48</v>
      </c>
      <c r="C10" s="254" t="s">
        <v>49</v>
      </c>
      <c r="D10" s="243" t="s">
        <v>101</v>
      </c>
      <c r="E10" s="243" t="s">
        <v>102</v>
      </c>
      <c r="F10" s="254" t="s">
        <v>101</v>
      </c>
      <c r="G10" s="243" t="s">
        <v>102</v>
      </c>
      <c r="H10" s="243" t="s">
        <v>102</v>
      </c>
    </row>
    <row r="11" spans="2:8" ht="82.5" customHeight="1">
      <c r="B11" s="318"/>
      <c r="C11" s="239"/>
      <c r="D11" s="243"/>
      <c r="E11" s="243"/>
      <c r="F11" s="239"/>
      <c r="G11" s="243"/>
      <c r="H11" s="243"/>
    </row>
    <row r="12" spans="2:8" ht="82.5" customHeight="1">
      <c r="B12" s="122"/>
      <c r="C12" s="9"/>
      <c r="D12" s="4" t="s">
        <v>283</v>
      </c>
      <c r="E12" s="35"/>
      <c r="F12" s="9"/>
      <c r="G12" s="35"/>
      <c r="H12" s="35"/>
    </row>
    <row r="13" spans="2:8" ht="19.5" customHeight="1">
      <c r="B13" s="2" t="s">
        <v>496</v>
      </c>
      <c r="C13" s="4" t="s">
        <v>244</v>
      </c>
      <c r="D13" s="35"/>
      <c r="E13" s="41">
        <v>5</v>
      </c>
      <c r="F13" s="9"/>
      <c r="G13" s="35"/>
      <c r="H13" s="41">
        <f>SUM(G13+E13)</f>
        <v>5</v>
      </c>
    </row>
    <row r="14" spans="2:8" ht="19.5" customHeight="1">
      <c r="B14" s="123">
        <v>80101</v>
      </c>
      <c r="C14" s="9" t="s">
        <v>358</v>
      </c>
      <c r="D14" s="35"/>
      <c r="E14" s="41">
        <v>5</v>
      </c>
      <c r="F14" s="9"/>
      <c r="G14" s="35"/>
      <c r="H14" s="41">
        <f>SUM(G14+E14)</f>
        <v>5</v>
      </c>
    </row>
    <row r="15" spans="2:8" ht="14.25" customHeight="1">
      <c r="B15" s="307" t="s">
        <v>11</v>
      </c>
      <c r="C15" s="308"/>
      <c r="D15" s="309"/>
      <c r="E15" s="124">
        <v>5</v>
      </c>
      <c r="F15" s="9"/>
      <c r="G15" s="35"/>
      <c r="H15" s="41">
        <f>SUM(G15+E15)</f>
        <v>5</v>
      </c>
    </row>
    <row r="16" spans="1:8" ht="44.25" customHeight="1" hidden="1">
      <c r="A16" s="1">
        <v>1</v>
      </c>
      <c r="B16" s="4"/>
      <c r="C16" s="9"/>
      <c r="D16" s="4" t="s">
        <v>359</v>
      </c>
      <c r="E16" s="2"/>
      <c r="F16" s="9"/>
      <c r="G16" s="35"/>
      <c r="H16" s="125"/>
    </row>
    <row r="17" spans="2:8" ht="38.25" customHeight="1" hidden="1">
      <c r="B17" s="2" t="s">
        <v>239</v>
      </c>
      <c r="C17" s="4" t="s">
        <v>244</v>
      </c>
      <c r="D17" s="35"/>
      <c r="E17" s="103"/>
      <c r="F17" s="40"/>
      <c r="G17" s="41"/>
      <c r="H17" s="41">
        <f>SUM(G17+E17)</f>
        <v>0</v>
      </c>
    </row>
    <row r="18" spans="2:8" ht="75.75" customHeight="1" hidden="1">
      <c r="B18" s="310" t="s">
        <v>118</v>
      </c>
      <c r="C18" s="4"/>
      <c r="D18" s="4"/>
      <c r="E18" s="103"/>
      <c r="F18" s="103"/>
      <c r="G18" s="103"/>
      <c r="H18" s="41">
        <f>SUM(G18+E18)</f>
        <v>0</v>
      </c>
    </row>
    <row r="19" spans="2:8" ht="25.5" customHeight="1" hidden="1">
      <c r="B19" s="311"/>
      <c r="C19" s="5" t="s">
        <v>358</v>
      </c>
      <c r="D19" s="4"/>
      <c r="E19" s="103"/>
      <c r="F19" s="40"/>
      <c r="G19" s="103"/>
      <c r="H19" s="41">
        <f>SUM(G19+E19)</f>
        <v>0</v>
      </c>
    </row>
    <row r="20" spans="2:8" ht="15.75" hidden="1">
      <c r="B20" s="2"/>
      <c r="C20" s="4"/>
      <c r="D20" s="4"/>
      <c r="E20" s="103"/>
      <c r="F20" s="40"/>
      <c r="G20" s="41"/>
      <c r="H20" s="41">
        <f>SUM(G20+E20)</f>
        <v>0</v>
      </c>
    </row>
    <row r="21" spans="2:8" ht="18.75" hidden="1">
      <c r="B21" s="229" t="s">
        <v>11</v>
      </c>
      <c r="C21" s="230"/>
      <c r="D21" s="231"/>
      <c r="E21" s="126"/>
      <c r="F21" s="40"/>
      <c r="G21" s="41"/>
      <c r="H21" s="41">
        <f>SUM(G21+E21)</f>
        <v>0</v>
      </c>
    </row>
    <row r="22" spans="2:8" ht="18.75" hidden="1">
      <c r="B22" s="110"/>
      <c r="C22" s="111"/>
      <c r="D22" s="112"/>
      <c r="E22" s="126"/>
      <c r="F22" s="40"/>
      <c r="G22" s="41"/>
      <c r="H22" s="41"/>
    </row>
    <row r="23" spans="2:8" ht="18.75" hidden="1">
      <c r="B23" s="110"/>
      <c r="C23" s="111"/>
      <c r="D23" s="112"/>
      <c r="E23" s="126"/>
      <c r="F23" s="40"/>
      <c r="G23" s="41"/>
      <c r="H23" s="41"/>
    </row>
    <row r="24" spans="2:8" ht="18.75" hidden="1">
      <c r="B24" s="110"/>
      <c r="C24" s="111"/>
      <c r="D24" s="112"/>
      <c r="E24" s="126"/>
      <c r="F24" s="40"/>
      <c r="G24" s="41"/>
      <c r="H24" s="41"/>
    </row>
    <row r="25" spans="2:8" ht="18.75" hidden="1">
      <c r="B25" s="110"/>
      <c r="C25" s="111"/>
      <c r="D25" s="112"/>
      <c r="E25" s="126"/>
      <c r="F25" s="40"/>
      <c r="G25" s="41"/>
      <c r="H25" s="41"/>
    </row>
    <row r="26" spans="2:8" ht="72.75" customHeight="1">
      <c r="B26" s="2"/>
      <c r="C26" s="4"/>
      <c r="D26" s="127" t="s">
        <v>30</v>
      </c>
      <c r="E26" s="41"/>
      <c r="F26" s="40"/>
      <c r="G26" s="41"/>
      <c r="H26" s="41"/>
    </row>
    <row r="27" spans="2:8" ht="20.25" customHeight="1">
      <c r="B27" s="2" t="s">
        <v>496</v>
      </c>
      <c r="C27" s="4" t="s">
        <v>244</v>
      </c>
      <c r="D27" s="4"/>
      <c r="E27" s="41">
        <v>11</v>
      </c>
      <c r="F27" s="40"/>
      <c r="G27" s="41"/>
      <c r="H27" s="41">
        <f>SUM(G27+E27)</f>
        <v>11</v>
      </c>
    </row>
    <row r="28" spans="2:8" ht="30.75" customHeight="1">
      <c r="B28" s="128" t="s">
        <v>118</v>
      </c>
      <c r="C28" s="9" t="s">
        <v>358</v>
      </c>
      <c r="D28" s="4"/>
      <c r="E28" s="41">
        <v>11</v>
      </c>
      <c r="F28" s="40"/>
      <c r="G28" s="41"/>
      <c r="H28" s="41">
        <f>SUM(G28+E28)</f>
        <v>11</v>
      </c>
    </row>
    <row r="29" spans="2:8" ht="22.5" customHeight="1">
      <c r="B29" s="128"/>
      <c r="C29" s="229" t="s">
        <v>11</v>
      </c>
      <c r="D29" s="231"/>
      <c r="E29" s="124">
        <v>11</v>
      </c>
      <c r="F29" s="40"/>
      <c r="G29" s="41"/>
      <c r="H29" s="41">
        <f>SUM(G29+E29)</f>
        <v>11</v>
      </c>
    </row>
    <row r="30" spans="2:8" ht="62.25" customHeight="1">
      <c r="B30" s="2"/>
      <c r="C30" s="4"/>
      <c r="D30" s="127" t="s">
        <v>281</v>
      </c>
      <c r="E30" s="41"/>
      <c r="F30" s="40"/>
      <c r="G30" s="41"/>
      <c r="H30" s="41"/>
    </row>
    <row r="31" spans="2:8" ht="21" customHeight="1">
      <c r="B31" s="2" t="s">
        <v>496</v>
      </c>
      <c r="C31" s="4" t="s">
        <v>244</v>
      </c>
      <c r="D31" s="4"/>
      <c r="E31" s="41">
        <v>20</v>
      </c>
      <c r="F31" s="40"/>
      <c r="G31" s="41"/>
      <c r="H31" s="41">
        <f>SUM(G31+E31)</f>
        <v>20</v>
      </c>
    </row>
    <row r="32" spans="2:8" ht="21" customHeight="1">
      <c r="B32" s="128" t="s">
        <v>118</v>
      </c>
      <c r="C32" s="9" t="s">
        <v>358</v>
      </c>
      <c r="D32" s="4"/>
      <c r="E32" s="41">
        <v>20</v>
      </c>
      <c r="F32" s="40"/>
      <c r="G32" s="41"/>
      <c r="H32" s="41">
        <f>SUM(G32+E32)</f>
        <v>20</v>
      </c>
    </row>
    <row r="33" spans="2:8" ht="14.25" customHeight="1">
      <c r="B33" s="128"/>
      <c r="C33" s="229" t="s">
        <v>11</v>
      </c>
      <c r="D33" s="231"/>
      <c r="E33" s="124">
        <v>20</v>
      </c>
      <c r="F33" s="40"/>
      <c r="G33" s="41"/>
      <c r="H33" s="41">
        <f>SUM(G33+E33)</f>
        <v>20</v>
      </c>
    </row>
    <row r="34" spans="2:8" ht="66.75" customHeight="1">
      <c r="B34" s="2"/>
      <c r="C34" s="4"/>
      <c r="D34" s="127" t="s">
        <v>282</v>
      </c>
      <c r="E34" s="124"/>
      <c r="F34" s="40"/>
      <c r="G34" s="41"/>
      <c r="H34" s="41"/>
    </row>
    <row r="35" spans="2:8" ht="14.25" customHeight="1">
      <c r="B35" s="2" t="s">
        <v>496</v>
      </c>
      <c r="C35" s="4" t="s">
        <v>244</v>
      </c>
      <c r="D35" s="4"/>
      <c r="E35" s="41">
        <v>5</v>
      </c>
      <c r="F35" s="40"/>
      <c r="G35" s="41"/>
      <c r="H35" s="41">
        <v>5</v>
      </c>
    </row>
    <row r="36" spans="2:8" ht="14.25" customHeight="1">
      <c r="B36" s="128" t="s">
        <v>118</v>
      </c>
      <c r="C36" s="9" t="s">
        <v>358</v>
      </c>
      <c r="D36" s="4"/>
      <c r="E36" s="41">
        <v>5</v>
      </c>
      <c r="F36" s="40"/>
      <c r="G36" s="41"/>
      <c r="H36" s="41">
        <v>5</v>
      </c>
    </row>
    <row r="37" spans="2:8" ht="14.25" customHeight="1">
      <c r="B37" s="128"/>
      <c r="C37" s="229" t="s">
        <v>11</v>
      </c>
      <c r="D37" s="231"/>
      <c r="E37" s="124">
        <v>5</v>
      </c>
      <c r="F37" s="40"/>
      <c r="G37" s="41"/>
      <c r="H37" s="41">
        <v>5</v>
      </c>
    </row>
    <row r="38" spans="2:8" ht="60.75" customHeight="1" hidden="1">
      <c r="B38" s="128"/>
      <c r="C38" s="9"/>
      <c r="D38" s="4" t="s">
        <v>12</v>
      </c>
      <c r="E38" s="41"/>
      <c r="F38" s="40"/>
      <c r="G38" s="41"/>
      <c r="H38" s="41"/>
    </row>
    <row r="39" spans="2:8" ht="19.5" customHeight="1" hidden="1">
      <c r="B39" s="128" t="s">
        <v>239</v>
      </c>
      <c r="C39" s="4" t="s">
        <v>244</v>
      </c>
      <c r="D39" s="4"/>
      <c r="E39" s="41"/>
      <c r="F39" s="40"/>
      <c r="G39" s="41"/>
      <c r="H39" s="41">
        <f>SUM(G39+E39)</f>
        <v>0</v>
      </c>
    </row>
    <row r="40" spans="2:8" ht="76.5" customHeight="1" hidden="1">
      <c r="B40" s="128" t="s">
        <v>271</v>
      </c>
      <c r="C40" s="129" t="s">
        <v>325</v>
      </c>
      <c r="D40" s="4"/>
      <c r="E40" s="41"/>
      <c r="F40" s="40"/>
      <c r="G40" s="41"/>
      <c r="H40" s="41">
        <f>SUM(G40+E40)</f>
        <v>0</v>
      </c>
    </row>
    <row r="41" spans="2:8" ht="21.75" customHeight="1" hidden="1">
      <c r="B41" s="128"/>
      <c r="C41" s="229" t="s">
        <v>11</v>
      </c>
      <c r="D41" s="231"/>
      <c r="E41" s="124"/>
      <c r="F41" s="40"/>
      <c r="G41" s="41"/>
      <c r="H41" s="41">
        <f>SUM(G41+E41)</f>
        <v>0</v>
      </c>
    </row>
    <row r="42" spans="2:8" ht="94.5" customHeight="1" hidden="1">
      <c r="B42" s="128"/>
      <c r="C42" s="9"/>
      <c r="D42" s="4" t="s">
        <v>13</v>
      </c>
      <c r="E42" s="41"/>
      <c r="F42" s="40"/>
      <c r="G42" s="41"/>
      <c r="H42" s="41"/>
    </row>
    <row r="43" spans="2:8" ht="24.75" customHeight="1" hidden="1">
      <c r="B43" s="128"/>
      <c r="C43" s="9"/>
      <c r="D43" s="4"/>
      <c r="E43" s="41"/>
      <c r="F43" s="40"/>
      <c r="G43" s="41"/>
      <c r="H43" s="41">
        <f>SUM(G43+E43)</f>
        <v>0</v>
      </c>
    </row>
    <row r="44" spans="2:8" ht="41.25" customHeight="1" hidden="1">
      <c r="B44" s="128" t="s">
        <v>239</v>
      </c>
      <c r="C44" s="4" t="s">
        <v>244</v>
      </c>
      <c r="D44" s="127"/>
      <c r="E44" s="41"/>
      <c r="F44" s="40"/>
      <c r="G44" s="41"/>
      <c r="H44" s="41">
        <f>SUM(G44+E44)</f>
        <v>0</v>
      </c>
    </row>
    <row r="45" spans="2:8" ht="52.5" customHeight="1" hidden="1">
      <c r="B45" s="4">
        <v>76</v>
      </c>
      <c r="C45" s="115" t="s">
        <v>507</v>
      </c>
      <c r="D45" s="127"/>
      <c r="E45" s="41"/>
      <c r="F45" s="40"/>
      <c r="G45" s="41"/>
      <c r="H45" s="41"/>
    </row>
    <row r="46" spans="2:8" ht="46.5" customHeight="1" hidden="1">
      <c r="B46" s="4">
        <v>250102</v>
      </c>
      <c r="C46" s="225" t="s">
        <v>130</v>
      </c>
      <c r="D46" s="127"/>
      <c r="E46" s="41"/>
      <c r="F46" s="40"/>
      <c r="G46" s="41"/>
      <c r="H46" s="41"/>
    </row>
    <row r="47" spans="2:8" ht="80.25" customHeight="1" hidden="1">
      <c r="B47" s="128" t="s">
        <v>271</v>
      </c>
      <c r="C47" s="4" t="s">
        <v>325</v>
      </c>
      <c r="D47" s="127"/>
      <c r="E47" s="41"/>
      <c r="F47" s="40"/>
      <c r="G47" s="41"/>
      <c r="H47" s="41">
        <f>SUM(G47+E47)</f>
        <v>0</v>
      </c>
    </row>
    <row r="48" spans="2:8" ht="18.75" customHeight="1" hidden="1">
      <c r="B48" s="128"/>
      <c r="C48" s="315" t="s">
        <v>11</v>
      </c>
      <c r="D48" s="316"/>
      <c r="E48" s="124"/>
      <c r="F48" s="40"/>
      <c r="G48" s="41"/>
      <c r="H48" s="41">
        <f>SUM(G48+E48)</f>
        <v>0</v>
      </c>
    </row>
    <row r="49" spans="2:8" ht="45" customHeight="1" hidden="1">
      <c r="B49" s="2"/>
      <c r="C49" s="130"/>
      <c r="D49" s="4"/>
      <c r="E49" s="41"/>
      <c r="F49" s="40"/>
      <c r="G49" s="41"/>
      <c r="H49" s="41"/>
    </row>
    <row r="50" spans="2:8" ht="26.25" customHeight="1" hidden="1">
      <c r="B50" s="2"/>
      <c r="C50" s="4"/>
      <c r="D50" s="127"/>
      <c r="E50" s="41"/>
      <c r="F50" s="40"/>
      <c r="G50" s="41"/>
      <c r="H50" s="41"/>
    </row>
    <row r="51" spans="2:8" ht="47.25" customHeight="1" hidden="1">
      <c r="B51" s="2"/>
      <c r="C51" s="4"/>
      <c r="D51" s="131"/>
      <c r="E51" s="41"/>
      <c r="F51" s="40"/>
      <c r="G51" s="41"/>
      <c r="H51" s="41"/>
    </row>
    <row r="52" spans="2:8" ht="28.5" customHeight="1" hidden="1">
      <c r="B52" s="2"/>
      <c r="C52" s="111"/>
      <c r="D52" s="4"/>
      <c r="E52" s="41"/>
      <c r="F52" s="40"/>
      <c r="G52" s="41"/>
      <c r="H52" s="41"/>
    </row>
    <row r="53" spans="2:8" ht="21" customHeight="1" hidden="1">
      <c r="B53" s="2"/>
      <c r="C53" s="229"/>
      <c r="D53" s="231"/>
      <c r="E53" s="124"/>
      <c r="F53" s="40"/>
      <c r="G53" s="41"/>
      <c r="H53" s="41"/>
    </row>
    <row r="54" spans="2:8" ht="47.25" customHeight="1" hidden="1">
      <c r="B54" s="2"/>
      <c r="C54" s="4"/>
      <c r="D54" s="4"/>
      <c r="E54" s="41"/>
      <c r="F54" s="40"/>
      <c r="G54" s="41"/>
      <c r="H54" s="41"/>
    </row>
    <row r="55" spans="2:8" ht="24" customHeight="1" hidden="1">
      <c r="B55" s="2"/>
      <c r="C55" s="4"/>
      <c r="D55" s="127"/>
      <c r="E55" s="41"/>
      <c r="F55" s="40"/>
      <c r="G55" s="41"/>
      <c r="H55" s="41"/>
    </row>
    <row r="56" spans="2:8" ht="76.5" customHeight="1" hidden="1">
      <c r="B56" s="2"/>
      <c r="C56" s="4"/>
      <c r="D56" s="131"/>
      <c r="E56" s="41"/>
      <c r="F56" s="103"/>
      <c r="G56" s="41"/>
      <c r="H56" s="41"/>
    </row>
    <row r="57" spans="2:8" ht="15.75" hidden="1">
      <c r="B57" s="2"/>
      <c r="C57" s="111"/>
      <c r="D57" s="4"/>
      <c r="E57" s="41"/>
      <c r="F57" s="41"/>
      <c r="G57" s="41"/>
      <c r="H57" s="41"/>
    </row>
    <row r="58" spans="2:8" ht="18.75" hidden="1">
      <c r="B58" s="2"/>
      <c r="C58" s="229"/>
      <c r="D58" s="231"/>
      <c r="E58" s="124"/>
      <c r="F58" s="41"/>
      <c r="G58" s="41"/>
      <c r="H58" s="41"/>
    </row>
    <row r="59" spans="2:8" ht="15.75" hidden="1">
      <c r="B59" s="2"/>
      <c r="C59" s="111"/>
      <c r="D59" s="127"/>
      <c r="E59" s="41"/>
      <c r="F59" s="41"/>
      <c r="G59" s="41"/>
      <c r="H59" s="41"/>
    </row>
    <row r="60" spans="2:8" ht="15.75" hidden="1">
      <c r="B60" s="312"/>
      <c r="C60" s="313"/>
      <c r="D60" s="314"/>
      <c r="E60" s="41"/>
      <c r="F60" s="41"/>
      <c r="G60" s="41"/>
      <c r="H60" s="41"/>
    </row>
    <row r="61" spans="2:8" ht="15.75" hidden="1">
      <c r="B61" s="2"/>
      <c r="C61" s="111"/>
      <c r="D61" s="4"/>
      <c r="E61" s="41"/>
      <c r="F61" s="41"/>
      <c r="G61" s="41"/>
      <c r="H61" s="41"/>
    </row>
    <row r="62" spans="2:8" ht="15.75" hidden="1">
      <c r="B62" s="2"/>
      <c r="C62" s="4"/>
      <c r="D62" s="4"/>
      <c r="E62" s="41"/>
      <c r="F62" s="41"/>
      <c r="G62" s="41"/>
      <c r="H62" s="41"/>
    </row>
    <row r="63" spans="2:8" ht="54" customHeight="1" hidden="1">
      <c r="B63" s="2"/>
      <c r="C63" s="4"/>
      <c r="D63" s="4"/>
      <c r="E63" s="41"/>
      <c r="F63" s="41"/>
      <c r="G63" s="41"/>
      <c r="H63" s="41"/>
    </row>
    <row r="64" spans="2:8" ht="24" customHeight="1" hidden="1">
      <c r="B64" s="312"/>
      <c r="C64" s="313"/>
      <c r="D64" s="314"/>
      <c r="E64" s="41"/>
      <c r="F64" s="41"/>
      <c r="G64" s="41"/>
      <c r="H64" s="41"/>
    </row>
    <row r="65" spans="2:8" ht="58.5" customHeight="1" hidden="1">
      <c r="B65" s="2"/>
      <c r="C65" s="2"/>
      <c r="D65" s="2"/>
      <c r="E65" s="41"/>
      <c r="F65" s="41"/>
      <c r="G65" s="41"/>
      <c r="H65" s="41"/>
    </row>
    <row r="66" spans="2:8" ht="47.25" customHeight="1" hidden="1">
      <c r="B66" s="2"/>
      <c r="C66" s="4"/>
      <c r="D66" s="127"/>
      <c r="E66" s="41"/>
      <c r="F66" s="41"/>
      <c r="G66" s="41"/>
      <c r="H66" s="41"/>
    </row>
    <row r="67" spans="2:8" ht="15.75" hidden="1">
      <c r="B67" s="2"/>
      <c r="C67" s="4"/>
      <c r="D67" s="127"/>
      <c r="E67" s="41"/>
      <c r="F67" s="41"/>
      <c r="G67" s="41"/>
      <c r="H67" s="41"/>
    </row>
    <row r="68" spans="2:8" ht="15.75" hidden="1">
      <c r="B68" s="312"/>
      <c r="C68" s="313"/>
      <c r="D68" s="314"/>
      <c r="E68" s="41"/>
      <c r="F68" s="41"/>
      <c r="G68" s="41"/>
      <c r="H68" s="41"/>
    </row>
    <row r="69" spans="2:8" ht="15.75" hidden="1">
      <c r="B69" s="2"/>
      <c r="C69" s="4"/>
      <c r="D69" s="127"/>
      <c r="E69" s="125"/>
      <c r="F69" s="35"/>
      <c r="G69" s="35"/>
      <c r="H69" s="41"/>
    </row>
    <row r="70" spans="2:8" ht="95.25" customHeight="1" hidden="1">
      <c r="B70" s="2"/>
      <c r="C70" s="4"/>
      <c r="D70" s="127"/>
      <c r="E70" s="125"/>
      <c r="F70" s="131"/>
      <c r="G70" s="35"/>
      <c r="H70" s="41"/>
    </row>
    <row r="71" spans="2:8" ht="50.25" customHeight="1" hidden="1">
      <c r="B71" s="2"/>
      <c r="C71" s="4"/>
      <c r="D71" s="4"/>
      <c r="E71" s="41"/>
      <c r="F71" s="131"/>
      <c r="G71" s="35"/>
      <c r="H71" s="41"/>
    </row>
    <row r="72" spans="2:8" ht="23.25" customHeight="1" hidden="1">
      <c r="B72" s="2"/>
      <c r="C72" s="4"/>
      <c r="D72" s="127"/>
      <c r="E72" s="41"/>
      <c r="F72" s="131"/>
      <c r="G72" s="35"/>
      <c r="H72" s="41"/>
    </row>
    <row r="73" spans="2:8" ht="95.25" customHeight="1" hidden="1">
      <c r="B73" s="2"/>
      <c r="C73" s="4"/>
      <c r="D73" s="131"/>
      <c r="E73" s="41"/>
      <c r="F73" s="131"/>
      <c r="G73" s="35"/>
      <c r="H73" s="41"/>
    </row>
    <row r="74" spans="2:8" ht="21" customHeight="1" hidden="1">
      <c r="B74" s="2"/>
      <c r="C74" s="111"/>
      <c r="D74" s="4"/>
      <c r="E74" s="41"/>
      <c r="F74" s="131"/>
      <c r="G74" s="35"/>
      <c r="H74" s="41"/>
    </row>
    <row r="75" spans="2:8" ht="15.75" customHeight="1" hidden="1">
      <c r="B75" s="2"/>
      <c r="C75" s="229"/>
      <c r="D75" s="231"/>
      <c r="E75" s="124"/>
      <c r="F75" s="131"/>
      <c r="G75" s="35"/>
      <c r="H75" s="41"/>
    </row>
    <row r="76" spans="2:8" ht="95.25" customHeight="1" hidden="1">
      <c r="B76" s="2"/>
      <c r="C76" s="4"/>
      <c r="D76" s="127"/>
      <c r="E76" s="125"/>
      <c r="F76" s="131"/>
      <c r="G76" s="35"/>
      <c r="H76" s="41">
        <f>SUM(G76+E76)</f>
        <v>0</v>
      </c>
    </row>
    <row r="77" spans="2:8" ht="109.5" customHeight="1" hidden="1">
      <c r="B77" s="2" t="s">
        <v>115</v>
      </c>
      <c r="C77" s="111" t="s">
        <v>14</v>
      </c>
      <c r="D77" s="127"/>
      <c r="E77" s="125"/>
      <c r="F77" s="131"/>
      <c r="G77" s="35"/>
      <c r="H77" s="41">
        <f>SUM(G77+E77)</f>
        <v>0</v>
      </c>
    </row>
    <row r="78" spans="2:8" ht="81" customHeight="1" hidden="1">
      <c r="B78" s="2"/>
      <c r="C78" s="4"/>
      <c r="D78" s="127"/>
      <c r="E78" s="125"/>
      <c r="F78" s="127" t="s">
        <v>15</v>
      </c>
      <c r="G78" s="35"/>
      <c r="H78" s="41"/>
    </row>
    <row r="79" spans="2:8" ht="15.75" hidden="1">
      <c r="B79" s="2" t="s">
        <v>239</v>
      </c>
      <c r="C79" s="4" t="s">
        <v>244</v>
      </c>
      <c r="D79" s="35"/>
      <c r="E79" s="125"/>
      <c r="F79" s="133"/>
      <c r="G79" s="41"/>
      <c r="H79" s="41">
        <f aca="true" t="shared" si="0" ref="H79:H90">SUM(G79+E79)</f>
        <v>0</v>
      </c>
    </row>
    <row r="80" spans="2:8" ht="47.25" hidden="1">
      <c r="B80" s="2" t="s">
        <v>351</v>
      </c>
      <c r="C80" s="4" t="s">
        <v>324</v>
      </c>
      <c r="D80" s="35"/>
      <c r="E80" s="125"/>
      <c r="F80" s="133"/>
      <c r="G80" s="41"/>
      <c r="H80" s="41">
        <f t="shared" si="0"/>
        <v>0</v>
      </c>
    </row>
    <row r="81" spans="2:8" ht="18.75" hidden="1">
      <c r="B81" s="243" t="s">
        <v>11</v>
      </c>
      <c r="C81" s="243"/>
      <c r="D81" s="243"/>
      <c r="E81" s="243"/>
      <c r="F81" s="243"/>
      <c r="G81" s="124"/>
      <c r="H81" s="41">
        <f t="shared" si="0"/>
        <v>0</v>
      </c>
    </row>
    <row r="82" spans="2:8" ht="15.75" hidden="1">
      <c r="B82" s="35"/>
      <c r="C82" s="35"/>
      <c r="D82" s="4"/>
      <c r="E82" s="41"/>
      <c r="F82" s="41"/>
      <c r="G82" s="41">
        <v>10.575</v>
      </c>
      <c r="H82" s="41">
        <f t="shared" si="0"/>
        <v>10.575</v>
      </c>
    </row>
    <row r="83" spans="2:8" ht="15.75" hidden="1">
      <c r="B83" s="2"/>
      <c r="C83" s="4"/>
      <c r="D83" s="35"/>
      <c r="E83" s="41"/>
      <c r="F83" s="41"/>
      <c r="G83" s="41">
        <v>10.575</v>
      </c>
      <c r="H83" s="41">
        <f t="shared" si="0"/>
        <v>10.575</v>
      </c>
    </row>
    <row r="84" spans="2:8" ht="15.75" hidden="1">
      <c r="B84" s="35"/>
      <c r="C84" s="4"/>
      <c r="D84" s="35"/>
      <c r="E84" s="41"/>
      <c r="F84" s="41"/>
      <c r="G84" s="41">
        <v>10.575</v>
      </c>
      <c r="H84" s="41">
        <f t="shared" si="0"/>
        <v>10.575</v>
      </c>
    </row>
    <row r="85" spans="2:8" ht="15.75" hidden="1">
      <c r="B85" s="312"/>
      <c r="C85" s="313"/>
      <c r="D85" s="314"/>
      <c r="E85" s="41"/>
      <c r="F85" s="41"/>
      <c r="G85" s="41">
        <v>10.575</v>
      </c>
      <c r="H85" s="41">
        <f t="shared" si="0"/>
        <v>10.575</v>
      </c>
    </row>
    <row r="86" spans="2:8" ht="15.75" hidden="1">
      <c r="B86" s="132"/>
      <c r="C86" s="2"/>
      <c r="D86" s="2"/>
      <c r="E86" s="41"/>
      <c r="F86" s="41"/>
      <c r="G86" s="41">
        <v>10.575</v>
      </c>
      <c r="H86" s="41">
        <f t="shared" si="0"/>
        <v>10.575</v>
      </c>
    </row>
    <row r="87" spans="2:8" ht="15.75" hidden="1">
      <c r="B87" s="2"/>
      <c r="C87" s="4"/>
      <c r="D87" s="35"/>
      <c r="E87" s="41"/>
      <c r="F87" s="41"/>
      <c r="G87" s="41">
        <v>10.575</v>
      </c>
      <c r="H87" s="41">
        <f t="shared" si="0"/>
        <v>10.575</v>
      </c>
    </row>
    <row r="88" spans="2:8" ht="15.75" hidden="1">
      <c r="B88" s="35"/>
      <c r="C88" s="4"/>
      <c r="D88" s="35"/>
      <c r="E88" s="41"/>
      <c r="F88" s="41"/>
      <c r="G88" s="41">
        <v>10.575</v>
      </c>
      <c r="H88" s="41">
        <f t="shared" si="0"/>
        <v>10.575</v>
      </c>
    </row>
    <row r="89" spans="2:8" ht="15.75" hidden="1">
      <c r="B89" s="312"/>
      <c r="C89" s="313"/>
      <c r="D89" s="314"/>
      <c r="E89" s="41"/>
      <c r="F89" s="41"/>
      <c r="G89" s="41">
        <v>10.575</v>
      </c>
      <c r="H89" s="41">
        <f t="shared" si="0"/>
        <v>10.575</v>
      </c>
    </row>
    <row r="90" spans="2:8" ht="15.75" hidden="1">
      <c r="B90" s="35"/>
      <c r="C90" s="35"/>
      <c r="D90" s="4"/>
      <c r="E90" s="41"/>
      <c r="F90" s="41"/>
      <c r="G90" s="41">
        <v>10.575</v>
      </c>
      <c r="H90" s="41">
        <f t="shared" si="0"/>
        <v>10.575</v>
      </c>
    </row>
    <row r="91" spans="2:8" ht="15.75" hidden="1">
      <c r="B91" s="125"/>
      <c r="C91" s="35"/>
      <c r="D91" s="4"/>
      <c r="E91" s="41"/>
      <c r="F91" s="41"/>
      <c r="G91" s="41">
        <v>10.575</v>
      </c>
      <c r="H91" s="41">
        <f aca="true" t="shared" si="1" ref="H91:H185">SUM(G91+E91)</f>
        <v>10.575</v>
      </c>
    </row>
    <row r="92" spans="2:8" ht="15.75" hidden="1">
      <c r="B92" s="125"/>
      <c r="C92" s="35"/>
      <c r="D92" s="4"/>
      <c r="E92" s="41"/>
      <c r="F92" s="41"/>
      <c r="G92" s="41">
        <v>10.575</v>
      </c>
      <c r="H92" s="41">
        <f t="shared" si="1"/>
        <v>10.575</v>
      </c>
    </row>
    <row r="93" spans="2:8" ht="15.75" hidden="1">
      <c r="B93" s="125"/>
      <c r="C93" s="243"/>
      <c r="D93" s="243"/>
      <c r="E93" s="41"/>
      <c r="F93" s="41"/>
      <c r="G93" s="41">
        <v>10.575</v>
      </c>
      <c r="H93" s="41">
        <f t="shared" si="1"/>
        <v>10.575</v>
      </c>
    </row>
    <row r="94" spans="2:8" ht="15.75" hidden="1">
      <c r="B94" s="125"/>
      <c r="C94" s="35"/>
      <c r="D94" s="35"/>
      <c r="E94" s="41"/>
      <c r="F94" s="41"/>
      <c r="G94" s="41"/>
      <c r="H94" s="41"/>
    </row>
    <row r="95" spans="2:8" ht="15.75" hidden="1">
      <c r="B95" s="125"/>
      <c r="C95" s="35"/>
      <c r="D95" s="35"/>
      <c r="E95" s="41"/>
      <c r="F95" s="41"/>
      <c r="G95" s="41"/>
      <c r="H95" s="41"/>
    </row>
    <row r="96" spans="2:8" ht="15.75" hidden="1">
      <c r="B96" s="125"/>
      <c r="C96" s="35"/>
      <c r="D96" s="35"/>
      <c r="E96" s="41"/>
      <c r="F96" s="41"/>
      <c r="G96" s="41"/>
      <c r="H96" s="41"/>
    </row>
    <row r="97" spans="2:8" ht="15.75" hidden="1">
      <c r="B97" s="125"/>
      <c r="C97" s="35"/>
      <c r="D97" s="35"/>
      <c r="E97" s="41"/>
      <c r="F97" s="41"/>
      <c r="G97" s="41"/>
      <c r="H97" s="41"/>
    </row>
    <row r="98" spans="2:8" ht="63">
      <c r="B98" s="125"/>
      <c r="C98" s="35"/>
      <c r="D98" s="134" t="s">
        <v>350</v>
      </c>
      <c r="E98" s="41"/>
      <c r="F98" s="41"/>
      <c r="G98" s="41"/>
      <c r="H98" s="41"/>
    </row>
    <row r="99" spans="2:8" ht="47.25">
      <c r="B99" s="2" t="s">
        <v>505</v>
      </c>
      <c r="C99" s="202" t="s">
        <v>321</v>
      </c>
      <c r="D99" s="134"/>
      <c r="E99" s="41">
        <f>SUM(E100:E102)</f>
        <v>210.9</v>
      </c>
      <c r="F99" s="41"/>
      <c r="G99" s="41"/>
      <c r="H99" s="41">
        <f t="shared" si="1"/>
        <v>210.9</v>
      </c>
    </row>
    <row r="100" spans="2:8" ht="31.5">
      <c r="B100" s="2" t="s">
        <v>174</v>
      </c>
      <c r="C100" s="115" t="s">
        <v>241</v>
      </c>
      <c r="D100" s="134"/>
      <c r="E100" s="41">
        <v>127.4</v>
      </c>
      <c r="F100" s="41"/>
      <c r="G100" s="41"/>
      <c r="H100" s="41">
        <f t="shared" si="1"/>
        <v>127.4</v>
      </c>
    </row>
    <row r="101" spans="2:8" ht="31.5">
      <c r="B101" s="2" t="s">
        <v>77</v>
      </c>
      <c r="C101" s="115" t="s">
        <v>78</v>
      </c>
      <c r="D101" s="134"/>
      <c r="E101" s="41">
        <v>13.4</v>
      </c>
      <c r="F101" s="41"/>
      <c r="G101" s="41"/>
      <c r="H101" s="41">
        <f t="shared" si="1"/>
        <v>13.4</v>
      </c>
    </row>
    <row r="102" spans="2:8" ht="126">
      <c r="B102" s="2" t="s">
        <v>500</v>
      </c>
      <c r="C102" s="115" t="s">
        <v>506</v>
      </c>
      <c r="D102" s="135"/>
      <c r="E102" s="41">
        <v>70.1</v>
      </c>
      <c r="F102" s="41"/>
      <c r="G102" s="41"/>
      <c r="H102" s="41">
        <v>58.4</v>
      </c>
    </row>
    <row r="103" spans="2:8" ht="18.75">
      <c r="B103" s="125"/>
      <c r="C103" s="229" t="s">
        <v>11</v>
      </c>
      <c r="D103" s="231"/>
      <c r="E103" s="124">
        <f>SUM(E99)</f>
        <v>210.9</v>
      </c>
      <c r="F103" s="41"/>
      <c r="G103" s="41"/>
      <c r="H103" s="41">
        <f t="shared" si="1"/>
        <v>210.9</v>
      </c>
    </row>
    <row r="104" spans="2:8" ht="47.25">
      <c r="B104" s="2"/>
      <c r="C104" s="115"/>
      <c r="D104" s="4" t="s">
        <v>360</v>
      </c>
      <c r="E104" s="41"/>
      <c r="F104" s="41"/>
      <c r="G104" s="41"/>
      <c r="H104" s="41"/>
    </row>
    <row r="105" spans="2:8" ht="37.5" customHeight="1">
      <c r="B105" s="2" t="s">
        <v>499</v>
      </c>
      <c r="C105" s="202" t="s">
        <v>319</v>
      </c>
      <c r="D105" s="112"/>
      <c r="E105" s="41">
        <v>129</v>
      </c>
      <c r="F105" s="41"/>
      <c r="G105" s="41"/>
      <c r="H105" s="41">
        <f t="shared" si="1"/>
        <v>129</v>
      </c>
    </row>
    <row r="106" spans="2:8" ht="15.75" hidden="1">
      <c r="B106" s="2"/>
      <c r="C106" s="4"/>
      <c r="D106" s="112"/>
      <c r="E106" s="41"/>
      <c r="F106" s="41"/>
      <c r="G106" s="41"/>
      <c r="H106" s="41">
        <f t="shared" si="1"/>
        <v>0</v>
      </c>
    </row>
    <row r="107" spans="2:8" ht="15.75">
      <c r="B107" s="2" t="s">
        <v>115</v>
      </c>
      <c r="C107" s="4" t="s">
        <v>16</v>
      </c>
      <c r="D107" s="4"/>
      <c r="E107" s="41">
        <v>129</v>
      </c>
      <c r="F107" s="41"/>
      <c r="G107" s="41"/>
      <c r="H107" s="41">
        <f t="shared" si="1"/>
        <v>129</v>
      </c>
    </row>
    <row r="108" spans="2:8" ht="15.75">
      <c r="B108" s="2" t="s">
        <v>496</v>
      </c>
      <c r="C108" s="4" t="s">
        <v>244</v>
      </c>
      <c r="D108" s="112"/>
      <c r="E108" s="41">
        <v>50</v>
      </c>
      <c r="F108" s="41"/>
      <c r="G108" s="41"/>
      <c r="H108" s="41">
        <f t="shared" si="1"/>
        <v>50</v>
      </c>
    </row>
    <row r="109" spans="2:8" ht="110.25">
      <c r="B109" s="2" t="s">
        <v>304</v>
      </c>
      <c r="C109" s="4" t="s">
        <v>349</v>
      </c>
      <c r="D109" s="112"/>
      <c r="E109" s="41">
        <v>50</v>
      </c>
      <c r="F109" s="41"/>
      <c r="G109" s="41"/>
      <c r="H109" s="41">
        <f t="shared" si="1"/>
        <v>50</v>
      </c>
    </row>
    <row r="110" spans="2:8" ht="18.75">
      <c r="B110" s="2"/>
      <c r="C110" s="229" t="s">
        <v>11</v>
      </c>
      <c r="D110" s="231"/>
      <c r="E110" s="124">
        <v>179</v>
      </c>
      <c r="F110" s="124"/>
      <c r="G110" s="41"/>
      <c r="H110" s="41">
        <f t="shared" si="1"/>
        <v>179</v>
      </c>
    </row>
    <row r="111" spans="2:8" ht="31.5">
      <c r="B111" s="2"/>
      <c r="C111" s="4"/>
      <c r="D111" s="4" t="s">
        <v>287</v>
      </c>
      <c r="E111" s="124"/>
      <c r="F111" s="124"/>
      <c r="G111" s="41"/>
      <c r="H111" s="41"/>
    </row>
    <row r="112" spans="2:8" ht="31.5">
      <c r="B112" s="2" t="s">
        <v>499</v>
      </c>
      <c r="C112" s="202" t="s">
        <v>319</v>
      </c>
      <c r="D112" s="112"/>
      <c r="E112" s="41">
        <v>75.4</v>
      </c>
      <c r="F112" s="124"/>
      <c r="G112" s="41"/>
      <c r="H112" s="41">
        <f t="shared" si="1"/>
        <v>75.4</v>
      </c>
    </row>
    <row r="113" spans="2:8" ht="18.75">
      <c r="B113" s="2" t="s">
        <v>115</v>
      </c>
      <c r="C113" s="4" t="s">
        <v>16</v>
      </c>
      <c r="D113" s="112"/>
      <c r="E113" s="41">
        <v>75.4</v>
      </c>
      <c r="F113" s="124"/>
      <c r="G113" s="41"/>
      <c r="H113" s="41">
        <f t="shared" si="1"/>
        <v>75.4</v>
      </c>
    </row>
    <row r="114" spans="2:8" ht="18.75">
      <c r="B114" s="2"/>
      <c r="C114" s="229" t="s">
        <v>11</v>
      </c>
      <c r="D114" s="231"/>
      <c r="E114" s="124">
        <v>75.4</v>
      </c>
      <c r="F114" s="124"/>
      <c r="G114" s="41"/>
      <c r="H114" s="41">
        <f t="shared" si="1"/>
        <v>75.4</v>
      </c>
    </row>
    <row r="115" spans="2:8" ht="47.25">
      <c r="B115" s="2"/>
      <c r="C115" s="110"/>
      <c r="D115" s="112" t="s">
        <v>480</v>
      </c>
      <c r="E115" s="124"/>
      <c r="F115" s="124"/>
      <c r="G115" s="41"/>
      <c r="H115" s="41"/>
    </row>
    <row r="116" spans="2:8" ht="31.5">
      <c r="B116" s="2" t="s">
        <v>499</v>
      </c>
      <c r="C116" s="202" t="s">
        <v>319</v>
      </c>
      <c r="D116" s="112"/>
      <c r="E116" s="41">
        <v>5</v>
      </c>
      <c r="F116" s="124"/>
      <c r="G116" s="41"/>
      <c r="H116" s="41">
        <f t="shared" si="1"/>
        <v>5</v>
      </c>
    </row>
    <row r="117" spans="2:8" ht="47.25">
      <c r="B117" s="2" t="s">
        <v>223</v>
      </c>
      <c r="C117" s="115" t="s">
        <v>224</v>
      </c>
      <c r="D117" s="112"/>
      <c r="E117" s="41">
        <v>5</v>
      </c>
      <c r="F117" s="124"/>
      <c r="G117" s="41"/>
      <c r="H117" s="41">
        <f t="shared" si="1"/>
        <v>5</v>
      </c>
    </row>
    <row r="118" spans="2:8" ht="18.75">
      <c r="B118" s="2" t="s">
        <v>496</v>
      </c>
      <c r="C118" s="4" t="s">
        <v>244</v>
      </c>
      <c r="D118" s="112"/>
      <c r="E118" s="41">
        <v>3</v>
      </c>
      <c r="F118" s="124"/>
      <c r="G118" s="41"/>
      <c r="H118" s="41">
        <f t="shared" si="1"/>
        <v>3</v>
      </c>
    </row>
    <row r="119" spans="2:8" ht="31.5">
      <c r="B119" s="2" t="s">
        <v>215</v>
      </c>
      <c r="C119" s="115" t="s">
        <v>495</v>
      </c>
      <c r="D119" s="112"/>
      <c r="E119" s="41">
        <v>3</v>
      </c>
      <c r="F119" s="124"/>
      <c r="G119" s="41"/>
      <c r="H119" s="41">
        <f t="shared" si="1"/>
        <v>3</v>
      </c>
    </row>
    <row r="120" spans="2:8" ht="18.75">
      <c r="B120" s="2"/>
      <c r="C120" s="229" t="s">
        <v>11</v>
      </c>
      <c r="D120" s="231"/>
      <c r="E120" s="124">
        <v>8</v>
      </c>
      <c r="F120" s="124"/>
      <c r="G120" s="41"/>
      <c r="H120" s="41">
        <f t="shared" si="1"/>
        <v>8</v>
      </c>
    </row>
    <row r="121" spans="2:8" ht="63">
      <c r="B121" s="2"/>
      <c r="C121" s="110"/>
      <c r="D121" s="112" t="s">
        <v>481</v>
      </c>
      <c r="E121" s="124"/>
      <c r="F121" s="124"/>
      <c r="G121" s="41"/>
      <c r="H121" s="41"/>
    </row>
    <row r="122" spans="2:8" ht="31.5">
      <c r="B122" s="2" t="s">
        <v>499</v>
      </c>
      <c r="C122" s="202" t="s">
        <v>319</v>
      </c>
      <c r="D122" s="112"/>
      <c r="E122" s="124">
        <f>SUM(E123:E130)</f>
        <v>934.1999999999999</v>
      </c>
      <c r="F122" s="124"/>
      <c r="G122" s="41"/>
      <c r="H122" s="41">
        <f t="shared" si="1"/>
        <v>934.1999999999999</v>
      </c>
    </row>
    <row r="123" spans="2:8" ht="31.5">
      <c r="B123" s="2" t="s">
        <v>127</v>
      </c>
      <c r="C123" s="115" t="s">
        <v>348</v>
      </c>
      <c r="D123" s="112"/>
      <c r="E123" s="124">
        <v>20</v>
      </c>
      <c r="F123" s="124"/>
      <c r="G123" s="41"/>
      <c r="H123" s="41">
        <f t="shared" si="1"/>
        <v>20</v>
      </c>
    </row>
    <row r="124" spans="2:8" ht="47.25">
      <c r="B124" s="2" t="s">
        <v>216</v>
      </c>
      <c r="C124" s="115" t="s">
        <v>332</v>
      </c>
      <c r="D124" s="112"/>
      <c r="E124" s="124">
        <v>699.2</v>
      </c>
      <c r="F124" s="124"/>
      <c r="G124" s="41"/>
      <c r="H124" s="41">
        <f t="shared" si="1"/>
        <v>699.2</v>
      </c>
    </row>
    <row r="125" spans="2:8" ht="18.75" hidden="1">
      <c r="B125" s="2" t="s">
        <v>81</v>
      </c>
      <c r="C125" s="115" t="s">
        <v>83</v>
      </c>
      <c r="D125" s="112"/>
      <c r="E125" s="124"/>
      <c r="F125" s="124"/>
      <c r="G125" s="41"/>
      <c r="H125" s="41">
        <f t="shared" si="1"/>
        <v>0</v>
      </c>
    </row>
    <row r="126" spans="2:8" ht="18.75">
      <c r="B126" s="2" t="s">
        <v>378</v>
      </c>
      <c r="C126" s="2" t="s">
        <v>508</v>
      </c>
      <c r="D126" s="112"/>
      <c r="E126" s="124">
        <v>15</v>
      </c>
      <c r="F126" s="124"/>
      <c r="G126" s="41"/>
      <c r="H126" s="41">
        <f t="shared" si="1"/>
        <v>15</v>
      </c>
    </row>
    <row r="127" spans="2:8" ht="31.5">
      <c r="B127" s="2" t="s">
        <v>493</v>
      </c>
      <c r="C127" s="115" t="s">
        <v>494</v>
      </c>
      <c r="D127" s="112"/>
      <c r="E127" s="124">
        <v>32.8</v>
      </c>
      <c r="F127" s="124"/>
      <c r="G127" s="41"/>
      <c r="H127" s="41">
        <f t="shared" si="1"/>
        <v>32.8</v>
      </c>
    </row>
    <row r="128" spans="2:8" ht="94.5">
      <c r="B128" s="2" t="s">
        <v>248</v>
      </c>
      <c r="C128" s="115" t="s">
        <v>322</v>
      </c>
      <c r="D128" s="112"/>
      <c r="E128" s="124">
        <v>41.8</v>
      </c>
      <c r="F128" s="124"/>
      <c r="G128" s="41"/>
      <c r="H128" s="41">
        <f t="shared" si="1"/>
        <v>41.8</v>
      </c>
    </row>
    <row r="129" spans="2:8" ht="63">
      <c r="B129" s="2" t="s">
        <v>128</v>
      </c>
      <c r="C129" s="115" t="s">
        <v>246</v>
      </c>
      <c r="D129" s="112"/>
      <c r="E129" s="124">
        <v>38.9</v>
      </c>
      <c r="F129" s="124"/>
      <c r="G129" s="41"/>
      <c r="H129" s="41">
        <f t="shared" si="1"/>
        <v>38.9</v>
      </c>
    </row>
    <row r="130" spans="2:8" ht="78.75">
      <c r="B130" s="2" t="s">
        <v>225</v>
      </c>
      <c r="C130" s="115" t="s">
        <v>323</v>
      </c>
      <c r="D130" s="112"/>
      <c r="E130" s="124">
        <v>86.5</v>
      </c>
      <c r="F130" s="124"/>
      <c r="G130" s="41"/>
      <c r="H130" s="41">
        <f t="shared" si="1"/>
        <v>86.5</v>
      </c>
    </row>
    <row r="131" spans="2:8" ht="18.75">
      <c r="B131" s="2"/>
      <c r="C131" s="229" t="s">
        <v>11</v>
      </c>
      <c r="D131" s="231"/>
      <c r="E131" s="124">
        <v>934.2</v>
      </c>
      <c r="F131" s="124"/>
      <c r="G131" s="41"/>
      <c r="H131" s="41">
        <f t="shared" si="1"/>
        <v>934.2</v>
      </c>
    </row>
    <row r="132" spans="2:8" ht="78.75">
      <c r="B132" s="2"/>
      <c r="C132" s="115"/>
      <c r="D132" s="11" t="s">
        <v>280</v>
      </c>
      <c r="E132" s="41"/>
      <c r="F132" s="41"/>
      <c r="G132" s="41"/>
      <c r="H132" s="41"/>
    </row>
    <row r="133" spans="2:8" ht="15.75">
      <c r="B133" s="2" t="s">
        <v>496</v>
      </c>
      <c r="C133" s="4" t="s">
        <v>244</v>
      </c>
      <c r="D133" s="35"/>
      <c r="E133" s="41">
        <v>12.5</v>
      </c>
      <c r="F133" s="41"/>
      <c r="G133" s="41"/>
      <c r="H133" s="41">
        <f t="shared" si="1"/>
        <v>12.5</v>
      </c>
    </row>
    <row r="134" spans="2:8" ht="47.25" hidden="1">
      <c r="B134" s="2" t="s">
        <v>215</v>
      </c>
      <c r="C134" s="115" t="s">
        <v>346</v>
      </c>
      <c r="D134" s="11"/>
      <c r="E134" s="41"/>
      <c r="F134" s="41"/>
      <c r="G134" s="41"/>
      <c r="H134" s="41">
        <f t="shared" si="1"/>
        <v>0</v>
      </c>
    </row>
    <row r="135" spans="2:8" ht="47.25">
      <c r="B135" s="2" t="s">
        <v>223</v>
      </c>
      <c r="C135" s="115" t="s">
        <v>224</v>
      </c>
      <c r="D135" s="11"/>
      <c r="E135" s="41">
        <v>12.5</v>
      </c>
      <c r="F135" s="41"/>
      <c r="G135" s="41"/>
      <c r="H135" s="41">
        <f t="shared" si="1"/>
        <v>12.5</v>
      </c>
    </row>
    <row r="136" spans="2:8" ht="15.75" hidden="1">
      <c r="B136" s="2"/>
      <c r="C136" s="4"/>
      <c r="D136" s="136"/>
      <c r="E136" s="41"/>
      <c r="F136" s="41"/>
      <c r="G136" s="41"/>
      <c r="H136" s="41"/>
    </row>
    <row r="137" spans="2:8" ht="18.75">
      <c r="B137" s="125"/>
      <c r="C137" s="229" t="s">
        <v>11</v>
      </c>
      <c r="D137" s="231"/>
      <c r="E137" s="124">
        <v>12.5</v>
      </c>
      <c r="F137" s="41"/>
      <c r="G137" s="41"/>
      <c r="H137" s="41">
        <f t="shared" si="1"/>
        <v>12.5</v>
      </c>
    </row>
    <row r="138" spans="2:8" ht="47.25" hidden="1">
      <c r="B138" s="132"/>
      <c r="C138" s="2"/>
      <c r="D138" s="2" t="s">
        <v>31</v>
      </c>
      <c r="E138" s="41"/>
      <c r="F138" s="41"/>
      <c r="G138" s="41"/>
      <c r="H138" s="41"/>
    </row>
    <row r="139" spans="2:8" ht="31.5" hidden="1">
      <c r="B139" s="2" t="s">
        <v>240</v>
      </c>
      <c r="C139" s="4" t="s">
        <v>243</v>
      </c>
      <c r="D139" s="35"/>
      <c r="E139" s="41"/>
      <c r="F139" s="41"/>
      <c r="G139" s="41"/>
      <c r="H139" s="41">
        <f t="shared" si="1"/>
        <v>0</v>
      </c>
    </row>
    <row r="140" spans="2:8" ht="47.25" hidden="1">
      <c r="B140" s="35">
        <v>70401</v>
      </c>
      <c r="C140" s="4" t="s">
        <v>32</v>
      </c>
      <c r="D140" s="35"/>
      <c r="E140" s="41"/>
      <c r="F140" s="41"/>
      <c r="G140" s="41"/>
      <c r="H140" s="41">
        <f t="shared" si="1"/>
        <v>0</v>
      </c>
    </row>
    <row r="141" spans="2:8" ht="18.75" hidden="1">
      <c r="B141" s="312" t="s">
        <v>11</v>
      </c>
      <c r="C141" s="313"/>
      <c r="D141" s="314"/>
      <c r="E141" s="124"/>
      <c r="F141" s="41"/>
      <c r="G141" s="41"/>
      <c r="H141" s="41">
        <f t="shared" si="1"/>
        <v>0</v>
      </c>
    </row>
    <row r="142" spans="2:8" ht="31.5">
      <c r="B142" s="2"/>
      <c r="C142" s="2"/>
      <c r="D142" s="2" t="s">
        <v>288</v>
      </c>
      <c r="E142" s="124"/>
      <c r="F142" s="41"/>
      <c r="G142" s="41"/>
      <c r="H142" s="41"/>
    </row>
    <row r="143" spans="2:8" ht="15.75">
      <c r="B143" s="2" t="s">
        <v>496</v>
      </c>
      <c r="C143" s="4" t="s">
        <v>244</v>
      </c>
      <c r="D143" s="2"/>
      <c r="E143" s="41">
        <v>4</v>
      </c>
      <c r="F143" s="41"/>
      <c r="G143" s="41"/>
      <c r="H143" s="41">
        <f t="shared" si="1"/>
        <v>4</v>
      </c>
    </row>
    <row r="144" spans="2:8" ht="63">
      <c r="B144" s="2" t="s">
        <v>176</v>
      </c>
      <c r="C144" s="2" t="s">
        <v>285</v>
      </c>
      <c r="D144" s="2"/>
      <c r="E144" s="41">
        <v>4</v>
      </c>
      <c r="F144" s="41"/>
      <c r="G144" s="41"/>
      <c r="H144" s="41">
        <f t="shared" si="1"/>
        <v>4</v>
      </c>
    </row>
    <row r="145" spans="2:8" ht="18.75">
      <c r="B145" s="2"/>
      <c r="C145" s="257" t="s">
        <v>11</v>
      </c>
      <c r="D145" s="257"/>
      <c r="E145" s="124">
        <v>4</v>
      </c>
      <c r="F145" s="41"/>
      <c r="G145" s="41"/>
      <c r="H145" s="41">
        <f t="shared" si="1"/>
        <v>4</v>
      </c>
    </row>
    <row r="146" spans="2:8" ht="47.25">
      <c r="B146" s="2"/>
      <c r="C146" s="2"/>
      <c r="D146" s="2" t="s">
        <v>289</v>
      </c>
      <c r="E146" s="124"/>
      <c r="F146" s="41"/>
      <c r="G146" s="41"/>
      <c r="H146" s="41"/>
    </row>
    <row r="147" spans="2:8" ht="15.75">
      <c r="B147" s="2" t="s">
        <v>496</v>
      </c>
      <c r="C147" s="4" t="s">
        <v>244</v>
      </c>
      <c r="D147" s="2"/>
      <c r="E147" s="41">
        <v>10</v>
      </c>
      <c r="F147" s="41"/>
      <c r="G147" s="41"/>
      <c r="H147" s="41">
        <f t="shared" si="1"/>
        <v>10</v>
      </c>
    </row>
    <row r="148" spans="2:8" ht="31.5">
      <c r="B148" s="2" t="s">
        <v>174</v>
      </c>
      <c r="C148" s="115" t="s">
        <v>241</v>
      </c>
      <c r="D148" s="2"/>
      <c r="E148" s="41">
        <v>10</v>
      </c>
      <c r="F148" s="41"/>
      <c r="G148" s="41"/>
      <c r="H148" s="41">
        <f t="shared" si="1"/>
        <v>10</v>
      </c>
    </row>
    <row r="149" spans="2:8" ht="18.75">
      <c r="B149" s="2"/>
      <c r="C149" s="257" t="s">
        <v>11</v>
      </c>
      <c r="D149" s="257"/>
      <c r="E149" s="124">
        <v>10</v>
      </c>
      <c r="F149" s="41"/>
      <c r="G149" s="41"/>
      <c r="H149" s="41">
        <f t="shared" si="1"/>
        <v>10</v>
      </c>
    </row>
    <row r="150" spans="2:8" ht="18.75" hidden="1">
      <c r="B150" s="2"/>
      <c r="C150" s="2"/>
      <c r="D150" s="2"/>
      <c r="E150" s="124"/>
      <c r="F150" s="41"/>
      <c r="G150" s="41"/>
      <c r="H150" s="41"/>
    </row>
    <row r="151" spans="2:8" ht="18.75" hidden="1">
      <c r="B151" s="2"/>
      <c r="C151" s="2"/>
      <c r="D151" s="2"/>
      <c r="E151" s="124"/>
      <c r="F151" s="41"/>
      <c r="G151" s="41"/>
      <c r="H151" s="41"/>
    </row>
    <row r="152" spans="2:8" ht="63">
      <c r="B152" s="125"/>
      <c r="C152" s="119"/>
      <c r="D152" s="127" t="s">
        <v>482</v>
      </c>
      <c r="E152" s="124"/>
      <c r="F152" s="41"/>
      <c r="G152" s="41"/>
      <c r="H152" s="41"/>
    </row>
    <row r="153" spans="2:8" ht="15.75">
      <c r="B153" s="125" t="s">
        <v>497</v>
      </c>
      <c r="C153" s="4" t="s">
        <v>112</v>
      </c>
      <c r="D153" s="127"/>
      <c r="E153" s="41">
        <v>22</v>
      </c>
      <c r="F153" s="41"/>
      <c r="G153" s="41"/>
      <c r="H153" s="41">
        <f t="shared" si="1"/>
        <v>22</v>
      </c>
    </row>
    <row r="154" spans="2:8" ht="15.75">
      <c r="B154" s="125" t="s">
        <v>144</v>
      </c>
      <c r="C154" s="110" t="s">
        <v>508</v>
      </c>
      <c r="D154" s="127"/>
      <c r="E154" s="41">
        <v>22</v>
      </c>
      <c r="F154" s="41"/>
      <c r="G154" s="41"/>
      <c r="H154" s="41">
        <f t="shared" si="1"/>
        <v>22</v>
      </c>
    </row>
    <row r="155" spans="2:8" ht="15.75">
      <c r="B155" s="2" t="s">
        <v>496</v>
      </c>
      <c r="C155" s="4" t="s">
        <v>244</v>
      </c>
      <c r="D155" s="4"/>
      <c r="E155" s="41">
        <f>SUM(E156:E163)+E165</f>
        <v>366.6</v>
      </c>
      <c r="F155" s="41"/>
      <c r="G155" s="41">
        <v>3</v>
      </c>
      <c r="H155" s="41">
        <f t="shared" si="1"/>
        <v>369.6</v>
      </c>
    </row>
    <row r="156" spans="2:8" ht="15.75">
      <c r="B156" s="128" t="s">
        <v>143</v>
      </c>
      <c r="C156" s="9" t="s">
        <v>200</v>
      </c>
      <c r="D156" s="4"/>
      <c r="E156" s="41">
        <v>177</v>
      </c>
      <c r="F156" s="41"/>
      <c r="G156" s="41">
        <v>3</v>
      </c>
      <c r="H156" s="41">
        <f t="shared" si="1"/>
        <v>180</v>
      </c>
    </row>
    <row r="157" spans="2:8" ht="94.5" hidden="1">
      <c r="B157" s="128" t="s">
        <v>59</v>
      </c>
      <c r="C157" s="111" t="s">
        <v>293</v>
      </c>
      <c r="D157" s="4"/>
      <c r="E157" s="41"/>
      <c r="F157" s="41"/>
      <c r="G157" s="41"/>
      <c r="H157" s="41"/>
    </row>
    <row r="158" spans="2:8" ht="15.75">
      <c r="B158" s="128" t="s">
        <v>149</v>
      </c>
      <c r="C158" s="9" t="s">
        <v>150</v>
      </c>
      <c r="D158" s="4"/>
      <c r="E158" s="41">
        <v>39.6</v>
      </c>
      <c r="F158" s="41"/>
      <c r="G158" s="41"/>
      <c r="H158" s="41">
        <f t="shared" si="1"/>
        <v>39.6</v>
      </c>
    </row>
    <row r="159" spans="2:8" ht="31.5" hidden="1">
      <c r="B159" s="128" t="s">
        <v>127</v>
      </c>
      <c r="C159" s="9" t="s">
        <v>33</v>
      </c>
      <c r="D159" s="4"/>
      <c r="E159" s="41"/>
      <c r="F159" s="41"/>
      <c r="G159" s="41"/>
      <c r="H159" s="41">
        <f t="shared" si="1"/>
        <v>0</v>
      </c>
    </row>
    <row r="160" spans="2:8" ht="94.5" hidden="1">
      <c r="B160" s="128" t="s">
        <v>248</v>
      </c>
      <c r="C160" s="9" t="s">
        <v>34</v>
      </c>
      <c r="D160" s="4"/>
      <c r="E160" s="41"/>
      <c r="F160" s="41"/>
      <c r="G160" s="41"/>
      <c r="H160" s="41">
        <f t="shared" si="1"/>
        <v>0</v>
      </c>
    </row>
    <row r="161" spans="2:8" ht="63" hidden="1">
      <c r="B161" s="128" t="s">
        <v>128</v>
      </c>
      <c r="C161" s="9" t="s">
        <v>35</v>
      </c>
      <c r="D161" s="4"/>
      <c r="E161" s="41"/>
      <c r="F161" s="41"/>
      <c r="G161" s="41"/>
      <c r="H161" s="41">
        <f t="shared" si="1"/>
        <v>0</v>
      </c>
    </row>
    <row r="162" spans="2:8" ht="78.75" hidden="1">
      <c r="B162" s="128" t="s">
        <v>225</v>
      </c>
      <c r="C162" s="9" t="s">
        <v>323</v>
      </c>
      <c r="D162" s="4"/>
      <c r="E162" s="41"/>
      <c r="F162" s="41"/>
      <c r="G162" s="41"/>
      <c r="H162" s="41">
        <f t="shared" si="1"/>
        <v>0</v>
      </c>
    </row>
    <row r="163" spans="2:8" ht="31.5">
      <c r="B163" s="128" t="s">
        <v>144</v>
      </c>
      <c r="C163" s="9" t="s">
        <v>36</v>
      </c>
      <c r="D163" s="4"/>
      <c r="E163" s="41">
        <v>150</v>
      </c>
      <c r="F163" s="41"/>
      <c r="G163" s="41"/>
      <c r="H163" s="41">
        <f t="shared" si="1"/>
        <v>150</v>
      </c>
    </row>
    <row r="164" spans="2:8" ht="15.75" hidden="1">
      <c r="B164" s="128"/>
      <c r="C164" s="9"/>
      <c r="D164" s="4"/>
      <c r="E164" s="41"/>
      <c r="F164" s="41"/>
      <c r="G164" s="41"/>
      <c r="H164" s="41">
        <f t="shared" si="1"/>
        <v>0</v>
      </c>
    </row>
    <row r="165" spans="2:8" ht="63" hidden="1">
      <c r="B165" s="128" t="s">
        <v>275</v>
      </c>
      <c r="C165" s="115" t="s">
        <v>46</v>
      </c>
      <c r="D165" s="4"/>
      <c r="E165" s="41"/>
      <c r="F165" s="41"/>
      <c r="G165" s="41"/>
      <c r="H165" s="41">
        <f t="shared" si="1"/>
        <v>0</v>
      </c>
    </row>
    <row r="166" spans="2:8" ht="47.25">
      <c r="B166" s="2" t="s">
        <v>505</v>
      </c>
      <c r="C166" s="202" t="s">
        <v>321</v>
      </c>
      <c r="D166" s="127"/>
      <c r="E166" s="41">
        <v>40</v>
      </c>
      <c r="F166" s="41"/>
      <c r="G166" s="41"/>
      <c r="H166" s="41">
        <f t="shared" si="1"/>
        <v>40</v>
      </c>
    </row>
    <row r="167" spans="2:8" ht="47.25">
      <c r="B167" s="2" t="s">
        <v>121</v>
      </c>
      <c r="C167" s="4" t="s">
        <v>37</v>
      </c>
      <c r="D167" s="127"/>
      <c r="E167" s="41">
        <v>40</v>
      </c>
      <c r="F167" s="41"/>
      <c r="G167" s="41"/>
      <c r="H167" s="41">
        <f t="shared" si="1"/>
        <v>40</v>
      </c>
    </row>
    <row r="168" spans="2:8" ht="15.75" hidden="1">
      <c r="B168" s="2"/>
      <c r="C168" s="4"/>
      <c r="D168" s="127"/>
      <c r="E168" s="41"/>
      <c r="F168" s="41"/>
      <c r="G168" s="41"/>
      <c r="H168" s="41"/>
    </row>
    <row r="169" spans="2:8" ht="15.75" hidden="1">
      <c r="B169" s="2"/>
      <c r="C169" s="4"/>
      <c r="D169" s="127"/>
      <c r="E169" s="41"/>
      <c r="F169" s="41"/>
      <c r="G169" s="41"/>
      <c r="H169" s="41"/>
    </row>
    <row r="170" spans="2:8" ht="31.5" hidden="1">
      <c r="B170" s="2" t="s">
        <v>499</v>
      </c>
      <c r="C170" s="4" t="s">
        <v>243</v>
      </c>
      <c r="D170" s="127"/>
      <c r="E170" s="41"/>
      <c r="F170" s="41"/>
      <c r="G170" s="41"/>
      <c r="H170" s="41">
        <f t="shared" si="1"/>
        <v>0</v>
      </c>
    </row>
    <row r="171" spans="2:8" ht="15.75" hidden="1">
      <c r="B171" s="2"/>
      <c r="C171" s="4"/>
      <c r="D171" s="131"/>
      <c r="E171" s="41"/>
      <c r="F171" s="137"/>
      <c r="G171" s="137"/>
      <c r="H171" s="41">
        <f t="shared" si="1"/>
        <v>0</v>
      </c>
    </row>
    <row r="172" spans="2:8" ht="94.5" hidden="1">
      <c r="B172" s="2" t="s">
        <v>115</v>
      </c>
      <c r="C172" s="111" t="s">
        <v>14</v>
      </c>
      <c r="D172" s="4"/>
      <c r="E172" s="138"/>
      <c r="F172" s="41"/>
      <c r="G172" s="41"/>
      <c r="H172" s="41">
        <f t="shared" si="1"/>
        <v>0</v>
      </c>
    </row>
    <row r="173" spans="2:8" ht="15.75" hidden="1">
      <c r="B173" s="2"/>
      <c r="C173" s="4"/>
      <c r="D173" s="4"/>
      <c r="E173" s="138"/>
      <c r="F173" s="35"/>
      <c r="G173" s="35"/>
      <c r="H173" s="41">
        <f t="shared" si="1"/>
        <v>0</v>
      </c>
    </row>
    <row r="174" spans="2:8" ht="15.75" hidden="1">
      <c r="B174" s="2"/>
      <c r="C174" s="111"/>
      <c r="D174" s="127"/>
      <c r="E174" s="138"/>
      <c r="F174" s="35"/>
      <c r="G174" s="35"/>
      <c r="H174" s="41">
        <f t="shared" si="1"/>
        <v>0</v>
      </c>
    </row>
    <row r="175" spans="2:8" ht="15.75" hidden="1">
      <c r="B175" s="132"/>
      <c r="C175" s="111"/>
      <c r="D175" s="139"/>
      <c r="E175" s="138"/>
      <c r="F175" s="35"/>
      <c r="G175" s="35"/>
      <c r="H175" s="41">
        <f t="shared" si="1"/>
        <v>0</v>
      </c>
    </row>
    <row r="176" spans="2:8" ht="15.75" hidden="1">
      <c r="B176" s="132"/>
      <c r="C176" s="111"/>
      <c r="D176" s="139"/>
      <c r="E176" s="138"/>
      <c r="F176" s="35"/>
      <c r="G176" s="35"/>
      <c r="H176" s="41">
        <f t="shared" si="1"/>
        <v>0</v>
      </c>
    </row>
    <row r="177" spans="2:8" ht="15.75" hidden="1">
      <c r="B177" s="132"/>
      <c r="C177" s="111"/>
      <c r="D177" s="139"/>
      <c r="E177" s="138"/>
      <c r="F177" s="35"/>
      <c r="G177" s="35"/>
      <c r="H177" s="41">
        <f t="shared" si="1"/>
        <v>0</v>
      </c>
    </row>
    <row r="178" spans="2:8" ht="18.75">
      <c r="B178" s="312" t="s">
        <v>11</v>
      </c>
      <c r="C178" s="313"/>
      <c r="D178" s="314"/>
      <c r="E178" s="140">
        <f>SUM(E173+E170+E166+E155)+E153</f>
        <v>428.6</v>
      </c>
      <c r="F178" s="35"/>
      <c r="G178" s="140">
        <f>SUM(G173+G170+G166+G155)+G153</f>
        <v>3</v>
      </c>
      <c r="H178" s="41">
        <f t="shared" si="1"/>
        <v>431.6</v>
      </c>
    </row>
    <row r="179" spans="2:8" ht="110.25" hidden="1">
      <c r="B179" s="141"/>
      <c r="C179" s="141"/>
      <c r="D179" s="2" t="s">
        <v>43</v>
      </c>
      <c r="E179" s="140"/>
      <c r="F179" s="35"/>
      <c r="G179" s="35"/>
      <c r="H179" s="41"/>
    </row>
    <row r="180" spans="2:8" ht="15.75" hidden="1">
      <c r="B180" s="2" t="s">
        <v>38</v>
      </c>
      <c r="C180" s="4" t="s">
        <v>39</v>
      </c>
      <c r="D180" s="4"/>
      <c r="E180" s="138"/>
      <c r="F180" s="35"/>
      <c r="G180" s="35"/>
      <c r="H180" s="41">
        <f t="shared" si="1"/>
        <v>0</v>
      </c>
    </row>
    <row r="181" spans="2:8" ht="15.75" hidden="1">
      <c r="B181" s="2" t="s">
        <v>40</v>
      </c>
      <c r="C181" s="111" t="s">
        <v>41</v>
      </c>
      <c r="D181" s="127"/>
      <c r="E181" s="138"/>
      <c r="F181" s="35"/>
      <c r="G181" s="35"/>
      <c r="H181" s="41">
        <f t="shared" si="1"/>
        <v>0</v>
      </c>
    </row>
    <row r="182" spans="2:8" ht="15.75" hidden="1">
      <c r="B182" s="132"/>
      <c r="C182" s="111"/>
      <c r="D182" s="139"/>
      <c r="E182" s="138"/>
      <c r="F182" s="10"/>
      <c r="G182" s="10"/>
      <c r="H182" s="41">
        <f t="shared" si="1"/>
        <v>0</v>
      </c>
    </row>
    <row r="183" spans="2:8" ht="15.75" hidden="1">
      <c r="B183" s="132"/>
      <c r="C183" s="111"/>
      <c r="D183" s="139"/>
      <c r="E183" s="138"/>
      <c r="F183" s="10"/>
      <c r="G183" s="10"/>
      <c r="H183" s="41">
        <f t="shared" si="1"/>
        <v>0</v>
      </c>
    </row>
    <row r="184" spans="2:8" ht="15.75" hidden="1">
      <c r="B184" s="132"/>
      <c r="C184" s="111"/>
      <c r="D184" s="139"/>
      <c r="E184" s="138"/>
      <c r="F184" s="10"/>
      <c r="G184" s="10"/>
      <c r="H184" s="41">
        <f t="shared" si="1"/>
        <v>0</v>
      </c>
    </row>
    <row r="185" spans="2:8" ht="18.75" hidden="1">
      <c r="B185" s="312" t="s">
        <v>11</v>
      </c>
      <c r="C185" s="313"/>
      <c r="D185" s="314"/>
      <c r="E185" s="140"/>
      <c r="F185" s="10"/>
      <c r="G185" s="10"/>
      <c r="H185" s="41">
        <f t="shared" si="1"/>
        <v>0</v>
      </c>
    </row>
    <row r="186" spans="2:10" ht="18.75">
      <c r="B186" s="305" t="s">
        <v>110</v>
      </c>
      <c r="C186" s="305"/>
      <c r="D186" s="305"/>
      <c r="E186" s="142">
        <f>SUM(E178+E137+E131+E120+E114+E110+E103+E37+E33+E29+E15)+E145+E149</f>
        <v>1903.6000000000004</v>
      </c>
      <c r="F186" s="143"/>
      <c r="G186" s="142">
        <f>SUM(G178+G137+G131+G120+G114+G110+G103+G37+G33+G29+G15)+G145+G149</f>
        <v>3</v>
      </c>
      <c r="H186" s="142">
        <f>SUM(H178+H137+H131+H120+H114+H110+H103+H37+H33+H29+H15)+H145+H149</f>
        <v>1906.6000000000004</v>
      </c>
      <c r="I186" s="120"/>
      <c r="J186" s="120"/>
    </row>
  </sheetData>
  <mergeCells count="41">
    <mergeCell ref="B10:B11"/>
    <mergeCell ref="B85:D85"/>
    <mergeCell ref="H10:H11"/>
    <mergeCell ref="B141:D141"/>
    <mergeCell ref="C75:D75"/>
    <mergeCell ref="C33:D33"/>
    <mergeCell ref="C41:D41"/>
    <mergeCell ref="C48:D48"/>
    <mergeCell ref="C58:D58"/>
    <mergeCell ref="B60:D60"/>
    <mergeCell ref="E10:E11"/>
    <mergeCell ref="C149:D149"/>
    <mergeCell ref="C120:D120"/>
    <mergeCell ref="B64:D64"/>
    <mergeCell ref="B21:D21"/>
    <mergeCell ref="C114:D114"/>
    <mergeCell ref="C53:D53"/>
    <mergeCell ref="C37:D37"/>
    <mergeCell ref="C145:D145"/>
    <mergeCell ref="B68:D68"/>
    <mergeCell ref="B81:F81"/>
    <mergeCell ref="B15:D15"/>
    <mergeCell ref="B18:B19"/>
    <mergeCell ref="B185:D185"/>
    <mergeCell ref="B178:D178"/>
    <mergeCell ref="B89:D89"/>
    <mergeCell ref="C93:D93"/>
    <mergeCell ref="C137:D137"/>
    <mergeCell ref="C103:D103"/>
    <mergeCell ref="C110:D110"/>
    <mergeCell ref="C131:D131"/>
    <mergeCell ref="B186:D186"/>
    <mergeCell ref="E1:G1"/>
    <mergeCell ref="B6:H6"/>
    <mergeCell ref="D9:E9"/>
    <mergeCell ref="F9:G9"/>
    <mergeCell ref="D10:D11"/>
    <mergeCell ref="F10:F11"/>
    <mergeCell ref="G10:G11"/>
    <mergeCell ref="C10:C11"/>
    <mergeCell ref="C29:D29"/>
  </mergeCells>
  <printOptions/>
  <pageMargins left="0.24" right="0.17" top="0.17" bottom="0.16" header="0.5" footer="0.5"/>
  <pageSetup fitToHeight="3"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Admin</cp:lastModifiedBy>
  <cp:lastPrinted>2012-12-26T07:24:49Z</cp:lastPrinted>
  <dcterms:created xsi:type="dcterms:W3CDTF">2002-01-04T08:30:01Z</dcterms:created>
  <dcterms:modified xsi:type="dcterms:W3CDTF">2012-12-26T07:24:52Z</dcterms:modified>
  <cp:category/>
  <cp:version/>
  <cp:contentType/>
  <cp:contentStatus/>
</cp:coreProperties>
</file>