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05" activeTab="5"/>
  </bookViews>
  <sheets>
    <sheet name="дод1" sheetId="1" r:id="rId1"/>
    <sheet name="дод2" sheetId="2" r:id="rId2"/>
    <sheet name="дод3" sheetId="3" r:id="rId3"/>
    <sheet name="дод4" sheetId="4" r:id="rId4"/>
    <sheet name="д2" sheetId="5" r:id="rId5"/>
    <sheet name="д" sheetId="6" r:id="rId6"/>
  </sheets>
  <definedNames>
    <definedName name="_xlfn.AGGREGATE" hidden="1">#NAME?</definedName>
    <definedName name="_xlnm.Print_Titles" localSheetId="1">'дод2'!$13:$17</definedName>
  </definedNames>
  <calcPr fullCalcOnLoad="1"/>
</workbook>
</file>

<file path=xl/sharedStrings.xml><?xml version="1.0" encoding="utf-8"?>
<sst xmlns="http://schemas.openxmlformats.org/spreadsheetml/2006/main" count="856" uniqueCount="420">
  <si>
    <t>Затверджено</t>
  </si>
  <si>
    <t>в тому числі:</t>
  </si>
  <si>
    <t>10</t>
  </si>
  <si>
    <t>Відділ освіти райдержадміністрації</t>
  </si>
  <si>
    <t>Код програмної класифікації видатків та кредитування місцевого бюджету</t>
  </si>
  <si>
    <t>Видатки загального фонду</t>
  </si>
  <si>
    <t>Видатки спеціального фонду</t>
  </si>
  <si>
    <t>Видатки  споживання</t>
  </si>
  <si>
    <t>з них:</t>
  </si>
  <si>
    <t>Видатки розвитку</t>
  </si>
  <si>
    <t>видатки  споживання</t>
  </si>
  <si>
    <t>видатки  розвитку</t>
  </si>
  <si>
    <r>
      <t>Оплата  праці</t>
    </r>
    <r>
      <rPr>
        <b/>
        <sz val="12"/>
        <rFont val="Times New Roman"/>
        <family val="1"/>
      </rPr>
      <t xml:space="preserve"> (код 2110)</t>
    </r>
  </si>
  <si>
    <r>
      <t xml:space="preserve">Комунальні послуги та енергоносії </t>
    </r>
    <r>
      <rPr>
        <b/>
        <sz val="12"/>
        <rFont val="Times New Roman"/>
        <family val="1"/>
      </rPr>
      <t>(код 2270)</t>
    </r>
  </si>
  <si>
    <t>0921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</si>
  <si>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</si>
  <si>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>Всього видатків</t>
  </si>
  <si>
    <t>Разом</t>
  </si>
  <si>
    <t>Всього</t>
  </si>
  <si>
    <t>з них</t>
  </si>
  <si>
    <t>Код функціональної класифікації видатків та кредитування бюджету</t>
  </si>
  <si>
    <t>бюджет розвитку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</si>
  <si>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</si>
  <si>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</si>
  <si>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t>(тис.грн.)</t>
  </si>
  <si>
    <t>070201</t>
  </si>
  <si>
    <t>капітальні видатки за рахунок коштів, що передаються з загального фонду до бюджету розвитку (спеціального фонду)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</si>
  <si>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</si>
  <si>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</si>
  <si>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</si>
  <si>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</si>
  <si>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 районного бюджету</t>
  </si>
  <si>
    <t>Дотації з районного бюджету</t>
  </si>
  <si>
    <t>Субвенції районному бюджету</t>
  </si>
  <si>
    <t>О3</t>
  </si>
  <si>
    <t>Субвенції  до загального фонду районного бюджету :</t>
  </si>
  <si>
    <t>Субвенції до спеціального фонду районного бюджету :</t>
  </si>
  <si>
    <t>Відділу освіти райдержадміністрації</t>
  </si>
  <si>
    <t>Районній державній адміністрації</t>
  </si>
  <si>
    <t>Всього субвенцій до загального фонду районного бюджету</t>
  </si>
  <si>
    <t>Всього субвенції до спеціального фонду районного бюджету</t>
  </si>
  <si>
    <t>загально-освітнім навчальним закладам</t>
  </si>
  <si>
    <t xml:space="preserve"> Олександрівській  дитячо-юнацькій спортивній школі</t>
  </si>
  <si>
    <t>Районному центру первинної медико-санітарної допомоги</t>
  </si>
  <si>
    <t xml:space="preserve">Олександрівській  дитячо-юнацькій спортивній школі фізкультурно-спортивного товариства "Колос" </t>
  </si>
  <si>
    <t>на придбання обладнання і предметів довгострокового користування</t>
  </si>
  <si>
    <t>на придбання продуктів харчування та оздоровлення дітей у пришкільних таборах</t>
  </si>
  <si>
    <t xml:space="preserve">на придбання предметів, матеріалів, обладнання та інвентаря(на виконання заходів районної програми "Шкільний автобус" </t>
  </si>
  <si>
    <t xml:space="preserve">на оплату послуг (крім комунальних) (на виконання заходів районної програми "Шкільний автобус") </t>
  </si>
  <si>
    <t>на забезпечення діяльності закладів соціально-культурної сфери району (на оплату енергоносіїв та комунальних послуг )</t>
  </si>
  <si>
    <t>О4</t>
  </si>
  <si>
    <t>…</t>
  </si>
  <si>
    <t>на придбання предметів, матеріалів, обладнання та інвентаря</t>
  </si>
  <si>
    <t>Олександрівський селищний бюджет</t>
  </si>
  <si>
    <t>Єлизаветградківський селищний бюджет</t>
  </si>
  <si>
    <t>Лісівський селищний бюджет</t>
  </si>
  <si>
    <t xml:space="preserve">Бірківський сільський бюджет        </t>
  </si>
  <si>
    <t xml:space="preserve">Бовтиський  сільський бюджет     </t>
  </si>
  <si>
    <t xml:space="preserve">Букварський    сільський бюджет   </t>
  </si>
  <si>
    <t xml:space="preserve">Веселівський сільський бюджет  </t>
  </si>
  <si>
    <t xml:space="preserve">Вищеверещаківський сільський бюджет  </t>
  </si>
  <si>
    <t xml:space="preserve">Голиківський   сільський бюджет  </t>
  </si>
  <si>
    <t xml:space="preserve">Івангородський сільський бюджет  </t>
  </si>
  <si>
    <t xml:space="preserve">Красносілківський сільський бюджет  </t>
  </si>
  <si>
    <t xml:space="preserve">Красносільський сільський бюджет  </t>
  </si>
  <si>
    <t xml:space="preserve">Михайлівський сільський бюджет  </t>
  </si>
  <si>
    <t xml:space="preserve">Несватківський сільський бюджет  </t>
  </si>
  <si>
    <t xml:space="preserve">Підлісненський сільський бюджет  </t>
  </si>
  <si>
    <t xml:space="preserve">Родниківський сільський бюджет  </t>
  </si>
  <si>
    <t>О5</t>
  </si>
  <si>
    <t xml:space="preserve">Розумівський сільський бюджет  </t>
  </si>
  <si>
    <t>О6</t>
  </si>
  <si>
    <t xml:space="preserve">Соснівський   сільський бюджет </t>
  </si>
  <si>
    <t>О7</t>
  </si>
  <si>
    <t xml:space="preserve">Ставидлянський сільський бюджет </t>
  </si>
  <si>
    <t>О8</t>
  </si>
  <si>
    <t xml:space="preserve">Староосотський сільський бюджет </t>
  </si>
  <si>
    <t>О9</t>
  </si>
  <si>
    <t xml:space="preserve">Триліський     сільський бюджет </t>
  </si>
  <si>
    <t xml:space="preserve">Цвітненський сільський бюджет </t>
  </si>
  <si>
    <t xml:space="preserve">Ясенівський   сільський бюджет </t>
  </si>
  <si>
    <t>Районна державна адміністрація</t>
  </si>
  <si>
    <t>03</t>
  </si>
  <si>
    <t>0810</t>
  </si>
  <si>
    <t>Утримання   та навчально- тренувальна робота  дитячо-юнацьких спортивних шкіл (які підпорядковані громадським організаціям фізкультурно-спортивної спрямованості)</t>
  </si>
  <si>
    <t>(тис. грн.)</t>
  </si>
  <si>
    <t>Код</t>
  </si>
  <si>
    <t>Найменування згідно
 з класифікацією доходів бюджету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</si>
  <si>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</si>
  <si>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</si>
  <si>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</si>
  <si>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</si>
  <si>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</si>
  <si>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 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</si>
  <si>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</si>
  <si>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</si>
  <si>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</si>
  <si>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 пенсійних виплат або щомісячного довічного грошового утримання, що опадатковуються відповідно до підпункту 164.2.19 пункту 164.2 статті 164 Податкового кодексу</t>
  </si>
  <si>
    <t>Податок на прибуток підприємств</t>
  </si>
  <si>
    <t>….</t>
  </si>
  <si>
    <t>Податки на власність</t>
  </si>
  <si>
    <t xml:space="preserve">Збори та плата за спеціальне використання природних ресурсів </t>
  </si>
  <si>
    <t>Внутрішні податки на товари та послуги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</si>
  <si>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</si>
  <si>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</si>
  <si>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Рентна плата, збори на паливно-енергетичні ресурси</t>
  </si>
  <si>
    <t>Місцеві податки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</si>
  <si>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</si>
  <si>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</si>
  <si>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</si>
  <si>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об"єднань,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</si>
  <si>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</si>
  <si>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</si>
  <si>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 від штрафів та фінансових санкцій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</si>
  <si>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</si>
  <si>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</si>
  <si>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</si>
  <si>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</si>
  <si>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</si>
  <si>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</si>
  <si>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</si>
  <si>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</si>
  <si>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</si>
  <si>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>Офіційні трансферти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</si>
  <si>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</si>
  <si>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</si>
  <si>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</si>
  <si>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</si>
  <si>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</si>
  <si>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Базова дотація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</si>
  <si>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</si>
  <si>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</si>
  <si>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</si>
  <si>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</si>
  <si>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</si>
  <si>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</si>
  <si>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</si>
  <si>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Від урядів зарубіжних країн та міжнародних організацій</t>
  </si>
  <si>
    <t>Цільові фонди</t>
  </si>
  <si>
    <t>Інші субвенції</t>
  </si>
  <si>
    <t>Всього доходів</t>
  </si>
  <si>
    <t>Керівник секретаріату (секретар)_________________ради</t>
  </si>
  <si>
    <t xml:space="preserve">на придбання предметів, матеріалів, обладнання та інвентаря (на виконання заходів районної програми "Шкільний автобус" </t>
  </si>
  <si>
    <t>Субвенції  до спеціального фонду районного бюджету :</t>
  </si>
  <si>
    <t>Обласний бюджет</t>
  </si>
  <si>
    <t>тис.грн.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</si>
  <si>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</si>
  <si>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</si>
  <si>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</si>
  <si>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 будівництва об"єктів на майбутні роки</t>
  </si>
  <si>
    <t>Разом видатків на 2016 рік</t>
  </si>
  <si>
    <t>у тому числі за рахунок:</t>
  </si>
  <si>
    <t>в тому числі на погашення кредиторської заборгованості, що склалася на 01.01.2016 року</t>
  </si>
  <si>
    <t>коштів районного бюджету</t>
  </si>
  <si>
    <t>субвенції з державного бюджету</t>
  </si>
  <si>
    <t>субвенції з обласного бюджету</t>
  </si>
  <si>
    <t>субвенцій з сільських, селищних бюджетів</t>
  </si>
  <si>
    <t>субвенцій з обласного бюджету</t>
  </si>
  <si>
    <t>субвенцій з державного бюджету</t>
  </si>
  <si>
    <t>з них на умовах співфінансу-вання</t>
  </si>
  <si>
    <t>Разом по головному розпоряднику коштів районного бюджету</t>
  </si>
  <si>
    <t>180409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</si>
  <si>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</si>
  <si>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</si>
  <si>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 xml:space="preserve">Капітальні трансферти підприємствам (установам, організаціям) </t>
  </si>
  <si>
    <t>на  видання, придбання, зберігання і доставку підручників і посібників для учнів загальноосвітніх навчальних закладів</t>
  </si>
  <si>
    <t>150101</t>
  </si>
  <si>
    <t>Капітальні вкладення</t>
  </si>
  <si>
    <t xml:space="preserve">Капітальне будівництво (придбання) інших об’єктів </t>
  </si>
  <si>
    <t>коригування кошторисної документації по робочому проекту «Будівництво шатрової покрівлі загальноосвітньої школи  I-III ст. в с.Несваткове»</t>
  </si>
  <si>
    <t>Всього по бюджету</t>
  </si>
  <si>
    <t>Код програмної класифікації видатків та кредитування місцевого бюджету2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</si>
  <si>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</si>
  <si>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 ) програми</t>
  </si>
  <si>
    <t xml:space="preserve">Спеціальний фонд </t>
  </si>
  <si>
    <t>Разом загальний та спеціальний фонди</t>
  </si>
  <si>
    <t>080101</t>
  </si>
  <si>
    <t>0731</t>
  </si>
  <si>
    <t xml:space="preserve">Лікарні </t>
  </si>
  <si>
    <t>080800</t>
  </si>
  <si>
    <t>0726</t>
  </si>
  <si>
    <t>Усього за програмою</t>
  </si>
  <si>
    <t>15</t>
  </si>
  <si>
    <t>Управління   соціального  захисту населення   райдержадміністрації</t>
  </si>
  <si>
    <t>090412</t>
  </si>
  <si>
    <t>1090</t>
  </si>
  <si>
    <t xml:space="preserve">Інші видатки на соціальний захист населення </t>
  </si>
  <si>
    <t>1030</t>
  </si>
  <si>
    <t>091209</t>
  </si>
  <si>
    <t>Фінансова підтримка громадських організацій інвалідів і ветеранів</t>
  </si>
  <si>
    <t>Районна комплексна програма соціальної підтримки  учасників антитерористичної операції і членів їх сімей, сімей загиблих учасників АТО та вшанування пам"яті загиблих на 2014-2020 роки</t>
  </si>
  <si>
    <t>Районна програма оздоровлення і відпочинку дітей та підлітків на 2014-2017 роки</t>
  </si>
  <si>
    <t>091108</t>
  </si>
  <si>
    <t>1040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</si>
  <si>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</si>
  <si>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Районна програма впровадження профільного навчання на 201-2014 роки</t>
  </si>
  <si>
    <t>Загальноосвітні школи ( в т.ч. школа-дитячий садок, інтернат при школі)</t>
  </si>
  <si>
    <t>Районна програма "Підтримки розвитку територіальних громад та місцевих ініціатив громадських організацій Олександрівського району в 2012-2015 роках</t>
  </si>
  <si>
    <t>Центри первинної медичної (медико-санітарної) допомоги</t>
  </si>
  <si>
    <t>в тому числі за рахунок субвенції з обласного бюджету</t>
  </si>
  <si>
    <t>75</t>
  </si>
  <si>
    <t>Фінансове управління райдержадміністрації</t>
  </si>
  <si>
    <t>250324</t>
  </si>
  <si>
    <t>Субвенція іншим бюджетам на виконання інвестиційних проектів</t>
  </si>
  <si>
    <t>Комплексна програма охорони навколишнього природного середовища у Олександрівському районі на 2011-2015 роки</t>
  </si>
  <si>
    <t>250380</t>
  </si>
  <si>
    <t>Програма енергоефективності Олександрівського району на період до 2015 року</t>
  </si>
  <si>
    <t>Районна цільова соціальна програма розвитку фізичної культури і спорту в Олександрівському районі на 2012-2016 роки</t>
  </si>
  <si>
    <t>130107</t>
  </si>
  <si>
    <t>Утримання та навчально-тренувальна робота дитячо-юнацьких спортивних шкіл</t>
  </si>
  <si>
    <t>130102</t>
  </si>
  <si>
    <t>130203</t>
  </si>
  <si>
    <t>130204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</si>
  <si>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</si>
  <si>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</si>
  <si>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Програма зайнятості населення Олександрівського району на період до 2017 року</t>
  </si>
  <si>
    <t>090501</t>
  </si>
  <si>
    <t>1050</t>
  </si>
  <si>
    <t>Організація та проведення громадських робіт</t>
  </si>
  <si>
    <t>01</t>
  </si>
  <si>
    <t>Районна рада</t>
  </si>
  <si>
    <t>250404</t>
  </si>
  <si>
    <t>0133</t>
  </si>
  <si>
    <t>Програма економічного і соціального розвитку Олександрівського району на 2016 рік</t>
  </si>
  <si>
    <t>080600</t>
  </si>
  <si>
    <t>Фельдшерско-акушерські пункти ( на спіфінансування мікропроетків , які реалізуються у рамках проекту ПРООН "Місцевий розвиток орієнтований на громаду")</t>
  </si>
  <si>
    <t>Проведення навчально-тренувальних зборів і змагань</t>
  </si>
  <si>
    <t>Утримання та навчально-тренуальна робота дитячо-юнацьких спортивних шкіл (які підпорядковані громадським організаціям фізкультурно-спортивної спрямованості)</t>
  </si>
  <si>
    <t>Утримання апарату управління громадських фізкультурно-спортивних організацій (КП ФСТ "Колос")</t>
  </si>
  <si>
    <t>180410</t>
  </si>
  <si>
    <t>Інші заходи пов"язані з економічною діяльністю</t>
  </si>
  <si>
    <t>Інші видатки (Фінансова підримка КП "Комсервіс")</t>
  </si>
  <si>
    <t>Інші заходи,  пов"язані з економічною діяльністю (Фінансова підтримка КП"Олександрівське УКБ")</t>
  </si>
  <si>
    <t>Загальноосвітні школи ( на спіфінансування мікропроетків , які реалізуються у рамках проекту ПРООН "Місцевий розвиток орієнтований на громаду")</t>
  </si>
  <si>
    <t>250315</t>
  </si>
  <si>
    <t>0180</t>
  </si>
  <si>
    <t>Інші додаткові дотації</t>
  </si>
  <si>
    <t>Районна програма забезпечення житлом висококваліфікованих спеціалістів, які взяли на себе зобов"язання відпрацювати в закладах освіти, охорони здоров"я та культури району не менше 15 років (на 2008-2014 роки)</t>
  </si>
  <si>
    <t>220</t>
  </si>
  <si>
    <t>Фінансове управління</t>
  </si>
  <si>
    <t xml:space="preserve">Інші субвенції </t>
  </si>
  <si>
    <t>081009</t>
  </si>
  <si>
    <t>0763</t>
  </si>
  <si>
    <t>Забезпечення централізованих заходів з лікування хворих на цукровий те нецукровий діабет</t>
  </si>
  <si>
    <t xml:space="preserve">                             
</t>
  </si>
  <si>
    <t xml:space="preserve"> КП "Комсервіс"</t>
  </si>
  <si>
    <t>на обладнання приміщень спільної комунальної власності в яких розташовано Центр надання адміністративних послуг в Олександрівському районі</t>
  </si>
  <si>
    <t>Інші видатки</t>
  </si>
  <si>
    <t>фінансова підтримка КП "Комсервіс"</t>
  </si>
  <si>
    <r>
      <t>Код програмної класифікації видатків та кредитування місцевого бюджету</t>
    </r>
    <r>
      <rPr>
        <vertAlign val="superscript"/>
        <sz val="10"/>
        <rFont val="Times New Roman"/>
        <family val="1"/>
      </rPr>
      <t>2</t>
    </r>
  </si>
  <si>
    <t>Всього субвенцій до спеціального фонду фонду районного бюджету</t>
  </si>
  <si>
    <t>070807</t>
  </si>
  <si>
    <t xml:space="preserve">Інші освітні програми
</t>
  </si>
  <si>
    <t>0990</t>
  </si>
  <si>
    <t>0970</t>
  </si>
  <si>
    <t xml:space="preserve">Придбання підручників 
</t>
  </si>
  <si>
    <t>070801</t>
  </si>
  <si>
    <t>Відділ культури   райдержадміністрації</t>
  </si>
  <si>
    <t>110204</t>
  </si>
  <si>
    <t>0828</t>
  </si>
  <si>
    <t>Палаци і будинки культури, клуби та інші заклади клубного типу</t>
  </si>
  <si>
    <t xml:space="preserve">Організація та проведення громадських робіт
</t>
  </si>
  <si>
    <t>070802</t>
  </si>
  <si>
    <t>Методична робота, інші заходи у сфері народної освіти</t>
  </si>
  <si>
    <t>Капітальні видатки бюджетних установ</t>
  </si>
  <si>
    <t xml:space="preserve">на придбання шкільних автобусів для перевезення дітей, що проживають у сільській місцевості </t>
  </si>
  <si>
    <t>придбання шкільних автобусів для перевезення дітей, що проживають у сільській місцевості</t>
  </si>
  <si>
    <t>оснащення опорних  загальноосвітніх навчальних закладів сучасною матеріально-технічною базою</t>
  </si>
  <si>
    <t>лікування хворих на цукровий та нецукровий діабет</t>
  </si>
  <si>
    <t>010116</t>
  </si>
  <si>
    <t>0111</t>
  </si>
  <si>
    <t>Органи місцевого самоврядування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</si>
  <si>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</si>
  <si>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</si>
  <si>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</si>
  <si>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Проведення навчально - тренувальних  зборів і змагань</t>
  </si>
  <si>
    <t>на придбання медикаментів та перев"язувальних матеріалів</t>
  </si>
  <si>
    <t>070401</t>
  </si>
  <si>
    <t>0960</t>
  </si>
  <si>
    <t>Позашкільні  заклади освіти, заходи із позашкільної роботи з дітьми</t>
  </si>
  <si>
    <t>на проведення навчально-тренувальних зборів для збірних команд району та їх тренерів , на забезпечення участі збірних команд у змаганнях обласного, всеукраїнського та міжнародного рівня</t>
  </si>
  <si>
    <t>Районна програма соціального захисту ветеранів Ввв і праці, інвалідів, дітей-інвалідів та громадян похилого віку</t>
  </si>
  <si>
    <t>Програма "Шкільний автобус"на 2016-2020 роки</t>
  </si>
  <si>
    <t>Районна  програма щодо організації перевезень пільгових категорій населення на території Олександрівського району на 2016 рік</t>
  </si>
  <si>
    <t>в тому числі :</t>
  </si>
  <si>
    <t>з бюджетів сільських, селищних рад</t>
  </si>
  <si>
    <t xml:space="preserve">з обласного бюджету </t>
  </si>
  <si>
    <t>співфінансування для придбання шкільного автобусу для перевезення дітей, що проживають у сільській місцевості</t>
  </si>
  <si>
    <t>з них, за рахунок  залишків коштів освітньої субвенції з державного бюджету місцевим бюджетам станом на 01.01.2016 р</t>
  </si>
  <si>
    <t xml:space="preserve"> за рахунок субвенцій  з сільських, селищних  бюджетів</t>
  </si>
  <si>
    <t>за рахунок субвенцій  з сільських, селищних  бюджетів</t>
  </si>
  <si>
    <t xml:space="preserve"> за рахунок субвенції з обласного бюджету</t>
  </si>
  <si>
    <t>в тому  числі:</t>
  </si>
  <si>
    <t>за рахунок субвенції  з обласного бюджету</t>
  </si>
  <si>
    <t>за рахунок залишків коштів освітньої субвенції з державного бюджету місцевим бюджетам станом на 01.01.2016 р</t>
  </si>
  <si>
    <t>на оснащення опорних  загальноосвітніх навчальних закладів сучасною матеріально-технічною базою</t>
  </si>
  <si>
    <t>за рахунок  залишків коштів освітньої субвенції з державного бюджету місцевим бюджетам станом на 01.01.2016 р</t>
  </si>
  <si>
    <r>
      <t>Найменування
згідно з типовою відомчою/типовою програмною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/тимчасовою класифікацією видатків та кредитування місцевого бюджету</t>
    </r>
  </si>
  <si>
    <t xml:space="preserve">за рахунок субвенцій  з сільських, селищних  бюджетів </t>
  </si>
  <si>
    <t>співфінансування на придбання шкільного автобусу для перевезення дітей, що проживають у сільській місцевості</t>
  </si>
  <si>
    <t>Районна програма боротьби з онкологічними захворюваннями на 2011-2016 роки</t>
  </si>
  <si>
    <t>Центри первинної медичної (медико-санітарної ) допомоги</t>
  </si>
  <si>
    <t>Районна програма протидії захворюванню на туберкульоз на період до 2016 року</t>
  </si>
  <si>
    <t>Районна цільова соціальна програма протидії ВІЛ-інфекції/СНІДу на 2015-2018 роки</t>
  </si>
  <si>
    <t>090416</t>
  </si>
  <si>
    <t>Інші видатки на соціальний захист ветеранів війни та праці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</si>
  <si>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</si>
  <si>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</si>
  <si>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 , які не здатні до самообслуговувавння і потребують сторонньої допомоги</t>
  </si>
  <si>
    <t>Районна цільова програма по реалізації в районі "Національного плану дій щодо реалізації конвенції ООН про права дитини" на період до 2016 року</t>
  </si>
  <si>
    <t>091102</t>
  </si>
  <si>
    <t>Програми і заходи центрів служб для сім"ї, дітей та молоді</t>
  </si>
  <si>
    <t>091103</t>
  </si>
  <si>
    <t xml:space="preserve">Соціальні програми і заходи державних органів  у справах молоді </t>
  </si>
  <si>
    <t>130112</t>
  </si>
  <si>
    <t xml:space="preserve">Інші видатки </t>
  </si>
  <si>
    <t>130115</t>
  </si>
  <si>
    <t>Центри "Спорт для всіх" та заходи з фізичної культури</t>
  </si>
  <si>
    <t xml:space="preserve">Утримання апарату  управління громадських фізкультурно-спортивних організацій </t>
  </si>
  <si>
    <t xml:space="preserve">Програма розвитку місцевого самоврядування в Олександрівському районі </t>
  </si>
  <si>
    <t>120201</t>
  </si>
  <si>
    <t>0830</t>
  </si>
  <si>
    <t>Періодичні видання (газети та журнали)</t>
  </si>
  <si>
    <t>Програма цивільного захисту Олександрівського району на 2016-2020 роки</t>
  </si>
  <si>
    <t>210105</t>
  </si>
  <si>
    <t>0320</t>
  </si>
  <si>
    <t>Видатки на запобігання та  ліквідацію надзвичайних ситуацій та наслідків стихійного лиха</t>
  </si>
  <si>
    <t>060702</t>
  </si>
  <si>
    <t>Місцева  пожежна охорона</t>
  </si>
  <si>
    <t>Найменування 
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</si>
  <si>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</si>
  <si>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</si>
  <si>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у тому числі за рахунок залишків коштів, що склалися на початок року</t>
  </si>
  <si>
    <t>Запозичення</t>
  </si>
  <si>
    <t>На початок періоду</t>
  </si>
  <si>
    <t>На кінець періоду</t>
  </si>
  <si>
    <t>Кошти, що передаються із загального фонду до бюджету розвитку (спеціального фонду)</t>
  </si>
  <si>
    <t>Внутрішні зобов'язання</t>
  </si>
  <si>
    <t>з них, за рахунок  залишку коштів освітньої субвенції з державного бюджету</t>
  </si>
  <si>
    <t>Усього за типом кредитора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</si>
  <si>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</si>
  <si>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</si>
  <si>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</si>
  <si>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</si>
  <si>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</si>
  <si>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залучено залишків</t>
  </si>
  <si>
    <t>Усього за типом боргового зобов"язання</t>
  </si>
  <si>
    <t>з них за рахунок коштів субвенцій з державного бюджету</t>
  </si>
  <si>
    <t xml:space="preserve">ЗМІНИ
 до доходів   районного бюджету на 2016 рік, визначених у додатку  1  до рішення Олександрівської районної ради  від 
 22 грудня 2015 року №15 ( з урахуванням змін, внесених рішенням районної ради від 
14 січня 2016 року № 36, від 23 лютого 2016 року №43)                                                                                                                </t>
  </si>
  <si>
    <t xml:space="preserve">              ЗМІНИ
 до розподілу   видатків  районного бюджету на 2016 рік, визначених у додатку  2  до рішення Олександрівської районної ради  від 
 22 грудня 2015 року №15 (з урахуванням змін, внесених рішенням районної ради від 14 січня 2016 року № 36, від 23 лютого 2016 року №43)   </t>
  </si>
  <si>
    <t xml:space="preserve">ЗМІНИ
до обсягу міжбюджетних трансфертів  між Олександрівським  районним  бюджетом та  обласним бюджетом,  сільськими, селищними бюджетам  на 2016 рік, визначених у додатку  3  до рішення Олександрівської районної ради  від  22 грудня 2015 року №15 (з урахуванням змін, внесених рішенням районної ради від 14 січня 2016 року № 36, від 23 лютого 2016 року №43) </t>
  </si>
  <si>
    <t xml:space="preserve">21  квітня  2016  №  </t>
  </si>
  <si>
    <t>ФІНАНСУВАННЯ
районного  бюджету  на 2016  рік</t>
  </si>
  <si>
    <t xml:space="preserve"> ПЕРЕЛІК
 об’єктів, видатки на які у 2016 році будуть проводитися за рахунок коштів бюджету розвитку (спеціального фонду) районного бюджету</t>
  </si>
  <si>
    <t>Додаток 2</t>
  </si>
  <si>
    <t xml:space="preserve">
</t>
  </si>
  <si>
    <t>+ збільшено</t>
  </si>
  <si>
    <t>- зменшено</t>
  </si>
  <si>
    <t>+710,500</t>
  </si>
  <si>
    <t>+1047,500</t>
  </si>
  <si>
    <t>+797,500</t>
  </si>
  <si>
    <t>+250,000</t>
  </si>
  <si>
    <t>+1758,000</t>
  </si>
  <si>
    <t>+1120,400</t>
  </si>
  <si>
    <t>+637,600</t>
  </si>
  <si>
    <t>+78,800</t>
  </si>
  <si>
    <t>+2,000</t>
  </si>
  <si>
    <t>+59,500</t>
  </si>
  <si>
    <t>+8,000</t>
  </si>
  <si>
    <t>+322,900</t>
  </si>
  <si>
    <t>+10,000</t>
  </si>
  <si>
    <t>+80,000</t>
  </si>
  <si>
    <t>+20,000</t>
  </si>
  <si>
    <t>+22,900</t>
  </si>
  <si>
    <t>+391,600</t>
  </si>
  <si>
    <t>+4,000</t>
  </si>
  <si>
    <t>+336,700</t>
  </si>
  <si>
    <t>+1,500</t>
  </si>
  <si>
    <t>+50,000</t>
  </si>
  <si>
    <t>+25,000</t>
  </si>
  <si>
    <t>+200,000</t>
  </si>
  <si>
    <t>+152,000</t>
  </si>
  <si>
    <t>+1200,000</t>
  </si>
  <si>
    <t>+600,000</t>
  </si>
  <si>
    <t>+400,000</t>
  </si>
  <si>
    <t>+55,600</t>
  </si>
  <si>
    <t>-55,600</t>
  </si>
  <si>
    <t>+197,500</t>
  </si>
  <si>
    <t>+179,900</t>
  </si>
  <si>
    <t>-17,600</t>
  </si>
  <si>
    <t>+571,500</t>
  </si>
  <si>
    <t>+60,000</t>
  </si>
  <si>
    <t>+3,500</t>
  </si>
  <si>
    <t>+63,000</t>
  </si>
  <si>
    <t>+58,500</t>
  </si>
  <si>
    <t>+137,300</t>
  </si>
  <si>
    <t>+604,100</t>
  </si>
  <si>
    <t>+112,000</t>
  </si>
  <si>
    <t>+62,000</t>
  </si>
  <si>
    <t>+716,100</t>
  </si>
  <si>
    <t>з них за рахунок субвенцій  з сільських, селищних  бюджетів</t>
  </si>
  <si>
    <t>+444,600</t>
  </si>
  <si>
    <t>+1435,500</t>
  </si>
  <si>
    <t>+438,000</t>
  </si>
  <si>
    <t>+1880,100</t>
  </si>
  <si>
    <t>+225,000</t>
  </si>
  <si>
    <t>+1425,700</t>
  </si>
  <si>
    <t>+6,000</t>
  </si>
  <si>
    <t>+1557,500</t>
  </si>
  <si>
    <t>0</t>
  </si>
  <si>
    <t>+510,000</t>
  </si>
  <si>
    <t>+2983,200</t>
  </si>
  <si>
    <t>+387,600</t>
  </si>
  <si>
    <t xml:space="preserve">Перелік місцевих (регіональних)   програм, які фінансуватимуться за рахунок коштів  Олександрівського  районного  бюджету у 2016 році, </t>
  </si>
  <si>
    <t xml:space="preserve">Затверджено
Рішення Олександрівської районної ради 
21  квітня 2016  № 52   </t>
  </si>
  <si>
    <t>Рішення Олександрівської районної ради
21 квітня 2016  № 52</t>
  </si>
  <si>
    <t xml:space="preserve">Затверджено
Рішення Олександрівської районної ради 
21  квітня 2016  №  52  </t>
  </si>
  <si>
    <t>Додаток № 4
до рішення  Олександрівської районної ради від 22 грудня 2015  № 15
(в редакції рішення Олександрівської  районної ради  від  21 квітня 2016 № 52   )</t>
  </si>
  <si>
    <t>до рішення  Олександрівської районної ради від
23 лютого  2016  № 43
(в редакції рішення Олександрівської районної ради 
21 квітня 2016  № 52 )</t>
  </si>
  <si>
    <t>Додаток  1
до рішення  Олександрівської районної ради
23 лютого 2016  № 43
(у редакції рішення Олександрівської районної ради  від  21 квітня 2016  № 52  )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</si>
</sst>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0.000"/>
    <numFmt numFmtId="198" formatCode="#,##0.000"/>
    <numFmt numFmtId="199" formatCode="0.00000"/>
    <numFmt numFmtId="200" formatCode="#,##0.0000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00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Arial"/>
      <family val="2"/>
    </font>
    <font>
      <b/>
      <sz val="9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1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sz val="14"/>
      <name val="Helv"/>
      <family val="0"/>
    </font>
    <font>
      <sz val="14"/>
      <name val="Helv"/>
      <family val="0"/>
    </font>
    <font>
      <i/>
      <sz val="14"/>
      <name val="Times New Roman"/>
      <family val="1"/>
    </font>
    <font>
      <i/>
      <sz val="14"/>
      <name val="Helv"/>
      <family val="0"/>
    </font>
    <font>
      <vertAlign val="superscript"/>
      <sz val="12"/>
      <name val="Times New Roman"/>
      <family val="1"/>
    </font>
    <font>
      <sz val="10"/>
      <color indexed="10"/>
      <name val="Times New Roman"/>
      <family val="0"/>
    </font>
    <font>
      <sz val="9"/>
      <name val="Times New Roman"/>
      <family val="1"/>
    </font>
    <font>
      <i/>
      <sz val="11"/>
      <name val="Times New Roman"/>
      <family val="1"/>
    </font>
    <font>
      <i/>
      <sz val="14"/>
      <color indexed="8"/>
      <name val="Times New Roman"/>
      <family val="1"/>
    </font>
    <font>
      <i/>
      <sz val="1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4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5" fillId="0" borderId="0" xfId="0" applyFont="1" applyFill="1" applyAlignment="1">
      <alignment/>
    </xf>
    <xf numFmtId="197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Continuous" vertical="center" wrapText="1"/>
    </xf>
    <xf numFmtId="0" fontId="19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36" fillId="0" borderId="13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97" fontId="25" fillId="0" borderId="12" xfId="0" applyNumberFormat="1" applyFont="1" applyFill="1" applyBorder="1" applyAlignment="1">
      <alignment horizontal="center"/>
    </xf>
    <xf numFmtId="197" fontId="25" fillId="0" borderId="12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36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49" fontId="36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2" xfId="0" applyFont="1" applyFill="1" applyBorder="1" applyAlignment="1">
      <alignment horizontal="justify"/>
    </xf>
    <xf numFmtId="0" fontId="26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41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5" xfId="52" applyFont="1" applyBorder="1" applyAlignment="1">
      <alignment horizontal="center"/>
      <protection/>
    </xf>
    <xf numFmtId="0" fontId="19" fillId="26" borderId="12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6" fillId="0" borderId="12" xfId="0" applyFont="1" applyBorder="1" applyAlignment="1">
      <alignment wrapText="1"/>
    </xf>
    <xf numFmtId="197" fontId="25" fillId="0" borderId="12" xfId="0" applyNumberFormat="1" applyFont="1" applyFill="1" applyBorder="1" applyAlignment="1">
      <alignment horizontal="center" vertical="center" wrapText="1"/>
    </xf>
    <xf numFmtId="197" fontId="26" fillId="0" borderId="12" xfId="0" applyNumberFormat="1" applyFont="1" applyBorder="1" applyAlignment="1">
      <alignment horizontal="center" wrapText="1"/>
    </xf>
    <xf numFmtId="187" fontId="25" fillId="0" borderId="12" xfId="0" applyNumberFormat="1" applyFont="1" applyBorder="1" applyAlignment="1">
      <alignment wrapText="1"/>
    </xf>
    <xf numFmtId="0" fontId="45" fillId="0" borderId="12" xfId="0" applyFont="1" applyBorder="1" applyAlignment="1">
      <alignment horizontal="right"/>
    </xf>
    <xf numFmtId="0" fontId="46" fillId="0" borderId="12" xfId="52" applyFont="1" applyBorder="1" applyAlignment="1">
      <alignment horizontal="right"/>
      <protection/>
    </xf>
    <xf numFmtId="0" fontId="46" fillId="0" borderId="15" xfId="52" applyFont="1" applyBorder="1" applyAlignment="1">
      <alignment horizontal="center"/>
      <protection/>
    </xf>
    <xf numFmtId="197" fontId="26" fillId="26" borderId="12" xfId="0" applyNumberFormat="1" applyFont="1" applyFill="1" applyBorder="1" applyAlignment="1">
      <alignment horizontal="center" wrapText="1"/>
    </xf>
    <xf numFmtId="49" fontId="37" fillId="26" borderId="12" xfId="0" applyNumberFormat="1" applyFont="1" applyFill="1" applyBorder="1" applyAlignment="1">
      <alignment wrapText="1"/>
    </xf>
    <xf numFmtId="0" fontId="47" fillId="0" borderId="12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197" fontId="37" fillId="26" borderId="12" xfId="0" applyNumberFormat="1" applyFont="1" applyFill="1" applyBorder="1" applyAlignment="1">
      <alignment horizontal="center" wrapText="1"/>
    </xf>
    <xf numFmtId="0" fontId="45" fillId="0" borderId="12" xfId="0" applyFont="1" applyBorder="1" applyAlignment="1">
      <alignment horizontal="right" wrapText="1"/>
    </xf>
    <xf numFmtId="0" fontId="46" fillId="0" borderId="12" xfId="52" applyFont="1" applyBorder="1" applyAlignment="1">
      <alignment horizontal="right" wrapText="1"/>
      <protection/>
    </xf>
    <xf numFmtId="0" fontId="26" fillId="0" borderId="16" xfId="0" applyFont="1" applyBorder="1" applyAlignment="1">
      <alignment wrapText="1"/>
    </xf>
    <xf numFmtId="49" fontId="37" fillId="26" borderId="16" xfId="0" applyNumberFormat="1" applyFont="1" applyFill="1" applyBorder="1" applyAlignment="1">
      <alignment wrapText="1"/>
    </xf>
    <xf numFmtId="0" fontId="25" fillId="0" borderId="12" xfId="0" applyFont="1" applyBorder="1" applyAlignment="1">
      <alignment wrapText="1"/>
    </xf>
    <xf numFmtId="0" fontId="48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49" fontId="37" fillId="26" borderId="12" xfId="0" applyNumberFormat="1" applyFont="1" applyFill="1" applyBorder="1" applyAlignment="1">
      <alignment horizontal="center" wrapText="1"/>
    </xf>
    <xf numFmtId="0" fontId="49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Border="1" applyAlignment="1">
      <alignment horizontal="right"/>
    </xf>
    <xf numFmtId="2" fontId="3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Alignment="1">
      <alignment/>
    </xf>
    <xf numFmtId="0" fontId="50" fillId="0" borderId="17" xfId="0" applyFont="1" applyBorder="1" applyAlignment="1">
      <alignment horizontal="center"/>
    </xf>
    <xf numFmtId="49" fontId="36" fillId="0" borderId="12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Alignment="1" applyProtection="1">
      <alignment/>
      <protection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6" fillId="0" borderId="18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197" fontId="19" fillId="0" borderId="12" xfId="0" applyNumberFormat="1" applyFont="1" applyFill="1" applyBorder="1" applyAlignment="1" applyProtection="1">
      <alignment horizontal="center" vertical="center" wrapText="1"/>
      <protection/>
    </xf>
    <xf numFmtId="197" fontId="52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197" fontId="25" fillId="0" borderId="12" xfId="0" applyNumberFormat="1" applyFont="1" applyFill="1" applyBorder="1" applyAlignment="1" applyProtection="1">
      <alignment horizontal="center" vertical="center" wrapText="1"/>
      <protection/>
    </xf>
    <xf numFmtId="197" fontId="53" fillId="0" borderId="12" xfId="0" applyNumberFormat="1" applyFont="1" applyBorder="1" applyAlignment="1">
      <alignment horizontal="center" vertical="center" wrapText="1"/>
    </xf>
    <xf numFmtId="0" fontId="51" fillId="0" borderId="0" xfId="0" applyNumberFormat="1" applyFont="1" applyFill="1" applyAlignment="1" applyProtection="1">
      <alignment wrapText="1"/>
      <protection/>
    </xf>
    <xf numFmtId="0" fontId="51" fillId="0" borderId="0" xfId="0" applyFont="1" applyFill="1" applyAlignment="1">
      <alignment wrapText="1"/>
    </xf>
    <xf numFmtId="0" fontId="5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2" xfId="106" applyFont="1" applyBorder="1" applyAlignment="1">
      <alignment horizontal="center" vertical="center"/>
      <protection/>
    </xf>
    <xf numFmtId="0" fontId="25" fillId="0" borderId="12" xfId="106" applyFont="1" applyBorder="1" applyAlignment="1">
      <alignment horizontal="left" vertical="center" wrapText="1"/>
      <protection/>
    </xf>
    <xf numFmtId="0" fontId="25" fillId="0" borderId="12" xfId="106" applyFont="1" applyBorder="1" applyAlignment="1">
      <alignment horizontal="left" vertical="center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87" fontId="37" fillId="0" borderId="12" xfId="0" applyNumberFormat="1" applyFont="1" applyFill="1" applyBorder="1" applyAlignment="1" applyProtection="1">
      <alignment horizontal="left" vertical="center" wrapText="1"/>
      <protection/>
    </xf>
    <xf numFmtId="197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/>
    </xf>
    <xf numFmtId="187" fontId="26" fillId="0" borderId="12" xfId="0" applyNumberFormat="1" applyFont="1" applyFill="1" applyBorder="1" applyAlignment="1" applyProtection="1">
      <alignment vertical="center" wrapText="1"/>
      <protection/>
    </xf>
    <xf numFmtId="197" fontId="26" fillId="0" borderId="12" xfId="0" applyNumberFormat="1" applyFont="1" applyFill="1" applyBorder="1" applyAlignment="1" applyProtection="1">
      <alignment horizontal="center" vertical="center" wrapText="1"/>
      <protection/>
    </xf>
    <xf numFmtId="197" fontId="54" fillId="0" borderId="12" xfId="0" applyNumberFormat="1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/>
    </xf>
    <xf numFmtId="187" fontId="26" fillId="0" borderId="19" xfId="0" applyNumberFormat="1" applyFont="1" applyBorder="1" applyAlignment="1">
      <alignment wrapText="1"/>
    </xf>
    <xf numFmtId="197" fontId="26" fillId="0" borderId="12" xfId="0" applyNumberFormat="1" applyFont="1" applyBorder="1" applyAlignment="1">
      <alignment horizontal="center" vertical="center"/>
    </xf>
    <xf numFmtId="187" fontId="26" fillId="0" borderId="12" xfId="0" applyNumberFormat="1" applyFont="1" applyBorder="1" applyAlignment="1">
      <alignment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/>
    </xf>
    <xf numFmtId="187" fontId="26" fillId="0" borderId="12" xfId="0" applyNumberFormat="1" applyFont="1" applyFill="1" applyBorder="1" applyAlignment="1" applyProtection="1">
      <alignment vertical="center" wrapText="1"/>
      <protection/>
    </xf>
    <xf numFmtId="197" fontId="26" fillId="0" borderId="12" xfId="0" applyNumberFormat="1" applyFont="1" applyFill="1" applyBorder="1" applyAlignment="1" applyProtection="1">
      <alignment horizontal="center" vertical="center" wrapText="1"/>
      <protection/>
    </xf>
    <xf numFmtId="187" fontId="26" fillId="0" borderId="12" xfId="0" applyNumberFormat="1" applyFont="1" applyFill="1" applyBorder="1" applyAlignment="1" applyProtection="1">
      <alignment horizontal="center" vertical="center" wrapText="1"/>
      <protection/>
    </xf>
    <xf numFmtId="187" fontId="26" fillId="0" borderId="12" xfId="0" applyNumberFormat="1" applyFont="1" applyFill="1" applyBorder="1" applyAlignment="1" applyProtection="1">
      <alignment horizontal="left" vertical="center" wrapText="1"/>
      <protection/>
    </xf>
    <xf numFmtId="187" fontId="37" fillId="0" borderId="12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center"/>
      <protection/>
    </xf>
    <xf numFmtId="0" fontId="49" fillId="0" borderId="0" xfId="0" applyNumberFormat="1" applyFont="1" applyFill="1" applyAlignment="1" applyProtection="1">
      <alignment/>
      <protection/>
    </xf>
    <xf numFmtId="0" fontId="25" fillId="0" borderId="12" xfId="0" applyFont="1" applyFill="1" applyBorder="1" applyAlignment="1">
      <alignment horizontal="center" vertical="center" wrapText="1"/>
    </xf>
    <xf numFmtId="187" fontId="26" fillId="0" borderId="20" xfId="0" applyNumberFormat="1" applyFont="1" applyBorder="1" applyAlignment="1">
      <alignment wrapText="1"/>
    </xf>
    <xf numFmtId="187" fontId="37" fillId="26" borderId="12" xfId="0" applyNumberFormat="1" applyFont="1" applyFill="1" applyBorder="1" applyAlignment="1">
      <alignment wrapText="1"/>
    </xf>
    <xf numFmtId="187" fontId="37" fillId="26" borderId="16" xfId="0" applyNumberFormat="1" applyFont="1" applyFill="1" applyBorder="1" applyAlignment="1">
      <alignment wrapText="1"/>
    </xf>
    <xf numFmtId="187" fontId="26" fillId="0" borderId="20" xfId="0" applyNumberFormat="1" applyFont="1" applyBorder="1" applyAlignment="1">
      <alignment horizontal="right" wrapText="1"/>
    </xf>
    <xf numFmtId="187" fontId="25" fillId="0" borderId="0" xfId="0" applyNumberFormat="1" applyFont="1" applyAlignment="1">
      <alignment horizontal="right"/>
    </xf>
    <xf numFmtId="187" fontId="25" fillId="0" borderId="12" xfId="0" applyNumberFormat="1" applyFont="1" applyBorder="1" applyAlignment="1">
      <alignment horizontal="right"/>
    </xf>
    <xf numFmtId="187" fontId="25" fillId="0" borderId="12" xfId="0" applyNumberFormat="1" applyFont="1" applyFill="1" applyBorder="1" applyAlignment="1">
      <alignment horizontal="right" vertical="center" wrapText="1"/>
    </xf>
    <xf numFmtId="187" fontId="25" fillId="0" borderId="19" xfId="0" applyNumberFormat="1" applyFont="1" applyBorder="1" applyAlignment="1">
      <alignment horizontal="right"/>
    </xf>
    <xf numFmtId="187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7" fontId="25" fillId="0" borderId="12" xfId="0" applyNumberFormat="1" applyFont="1" applyBorder="1" applyAlignment="1">
      <alignment horizontal="right"/>
    </xf>
    <xf numFmtId="187" fontId="19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9" fillId="26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/>
    </xf>
    <xf numFmtId="0" fontId="46" fillId="0" borderId="21" xfId="52" applyFont="1" applyBorder="1" applyAlignment="1">
      <alignment horizontal="center"/>
      <protection/>
    </xf>
    <xf numFmtId="0" fontId="25" fillId="0" borderId="16" xfId="0" applyFont="1" applyFill="1" applyBorder="1" applyAlignment="1">
      <alignment/>
    </xf>
    <xf numFmtId="197" fontId="37" fillId="26" borderId="16" xfId="0" applyNumberFormat="1" applyFont="1" applyFill="1" applyBorder="1" applyAlignment="1">
      <alignment horizontal="center" wrapText="1"/>
    </xf>
    <xf numFmtId="0" fontId="46" fillId="0" borderId="12" xfId="52" applyFont="1" applyBorder="1" applyAlignment="1">
      <alignment horizontal="center"/>
      <protection/>
    </xf>
    <xf numFmtId="187" fontId="26" fillId="0" borderId="12" xfId="0" applyNumberFormat="1" applyFont="1" applyBorder="1" applyAlignment="1">
      <alignment horizontal="right" wrapText="1"/>
    </xf>
    <xf numFmtId="0" fontId="0" fillId="0" borderId="0" xfId="0" applyNumberFormat="1" applyFont="1" applyFill="1" applyAlignment="1" applyProtection="1">
      <alignment/>
      <protection/>
    </xf>
    <xf numFmtId="0" fontId="20" fillId="0" borderId="0" xfId="0" applyAlignment="1">
      <alignment/>
    </xf>
    <xf numFmtId="0" fontId="20" fillId="0" borderId="0" xfId="0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55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57" fillId="0" borderId="12" xfId="0" applyFont="1" applyBorder="1" applyAlignment="1">
      <alignment/>
    </xf>
    <xf numFmtId="187" fontId="37" fillId="0" borderId="12" xfId="0" applyNumberFormat="1" applyFont="1" applyBorder="1" applyAlignment="1">
      <alignment horizontal="center" vertical="center"/>
    </xf>
    <xf numFmtId="0" fontId="20" fillId="0" borderId="12" xfId="0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/>
    </xf>
    <xf numFmtId="187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Border="1" applyAlignment="1">
      <alignment/>
    </xf>
    <xf numFmtId="187" fontId="59" fillId="0" borderId="12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187" fontId="26" fillId="0" borderId="12" xfId="0" applyNumberFormat="1" applyFont="1" applyBorder="1" applyAlignment="1">
      <alignment horizontal="center" vertical="center"/>
    </xf>
    <xf numFmtId="187" fontId="37" fillId="0" borderId="12" xfId="0" applyNumberFormat="1" applyFont="1" applyBorder="1" applyAlignment="1">
      <alignment horizontal="center" vertical="center"/>
    </xf>
    <xf numFmtId="187" fontId="56" fillId="0" borderId="12" xfId="0" applyNumberFormat="1" applyFont="1" applyBorder="1" applyAlignment="1">
      <alignment horizontal="center" vertical="center"/>
    </xf>
    <xf numFmtId="199" fontId="57" fillId="0" borderId="12" xfId="0" applyNumberFormat="1" applyFont="1" applyBorder="1" applyAlignment="1">
      <alignment/>
    </xf>
    <xf numFmtId="199" fontId="20" fillId="0" borderId="12" xfId="0" applyNumberFormat="1" applyBorder="1" applyAlignment="1">
      <alignment/>
    </xf>
    <xf numFmtId="197" fontId="19" fillId="0" borderId="12" xfId="0" applyNumberFormat="1" applyFont="1" applyFill="1" applyBorder="1" applyAlignment="1">
      <alignment horizontal="center"/>
    </xf>
    <xf numFmtId="197" fontId="25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197" fontId="25" fillId="0" borderId="12" xfId="0" applyNumberFormat="1" applyFont="1" applyFill="1" applyBorder="1" applyAlignment="1">
      <alignment horizontal="center" vertical="center"/>
    </xf>
    <xf numFmtId="197" fontId="25" fillId="0" borderId="13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200" fontId="25" fillId="0" borderId="12" xfId="0" applyNumberFormat="1" applyFont="1" applyFill="1" applyBorder="1" applyAlignment="1">
      <alignment horizontal="center" vertical="center"/>
    </xf>
    <xf numFmtId="200" fontId="25" fillId="0" borderId="13" xfId="0" applyNumberFormat="1" applyFont="1" applyFill="1" applyBorder="1" applyAlignment="1">
      <alignment horizontal="center" vertical="center"/>
    </xf>
    <xf numFmtId="197" fontId="35" fillId="0" borderId="1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 wrapText="1"/>
    </xf>
    <xf numFmtId="200" fontId="35" fillId="0" borderId="13" xfId="0" applyNumberFormat="1" applyFont="1" applyFill="1" applyBorder="1" applyAlignment="1">
      <alignment horizontal="center" vertical="center"/>
    </xf>
    <xf numFmtId="200" fontId="25" fillId="0" borderId="12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Alignment="1">
      <alignment horizontal="center" vertical="center"/>
    </xf>
    <xf numFmtId="197" fontId="25" fillId="0" borderId="22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197" fontId="25" fillId="0" borderId="0" xfId="0" applyNumberFormat="1" applyFont="1" applyFill="1" applyAlignment="1">
      <alignment/>
    </xf>
    <xf numFmtId="0" fontId="25" fillId="0" borderId="18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" fontId="25" fillId="0" borderId="13" xfId="0" applyNumberFormat="1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center" vertical="center" wrapText="1"/>
    </xf>
    <xf numFmtId="187" fontId="37" fillId="0" borderId="16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87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187" fontId="26" fillId="0" borderId="23" xfId="0" applyNumberFormat="1" applyFont="1" applyFill="1" applyBorder="1" applyAlignment="1">
      <alignment horizontal="center" vertical="center" wrapText="1"/>
    </xf>
    <xf numFmtId="187" fontId="26" fillId="0" borderId="24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87" fontId="26" fillId="0" borderId="16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187" fontId="0" fillId="0" borderId="0" xfId="0" applyNumberFormat="1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197" fontId="25" fillId="0" borderId="12" xfId="0" applyNumberFormat="1" applyFont="1" applyBorder="1" applyAlignment="1">
      <alignment horizontal="center" vertical="center" wrapText="1"/>
    </xf>
    <xf numFmtId="197" fontId="4" fillId="0" borderId="12" xfId="0" applyNumberFormat="1" applyFont="1" applyFill="1" applyBorder="1" applyAlignment="1">
      <alignment horizontal="center" vertical="center" wrapText="1"/>
    </xf>
    <xf numFmtId="197" fontId="19" fillId="0" borderId="12" xfId="0" applyNumberFormat="1" applyFont="1" applyFill="1" applyBorder="1" applyAlignment="1">
      <alignment horizontal="center" vertical="center" wrapText="1"/>
    </xf>
    <xf numFmtId="197" fontId="19" fillId="0" borderId="12" xfId="0" applyNumberFormat="1" applyFont="1" applyBorder="1" applyAlignment="1">
      <alignment horizontal="center" vertical="center" wrapText="1"/>
    </xf>
    <xf numFmtId="197" fontId="55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2" fontId="19" fillId="0" borderId="12" xfId="0" applyNumberFormat="1" applyFont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center" wrapText="1"/>
    </xf>
    <xf numFmtId="187" fontId="35" fillId="0" borderId="12" xfId="0" applyNumberFormat="1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187" fontId="20" fillId="0" borderId="0" xfId="0" applyNumberFormat="1" applyAlignment="1">
      <alignment/>
    </xf>
    <xf numFmtId="0" fontId="25" fillId="0" borderId="13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>
      <alignment vertical="top" wrapText="1"/>
    </xf>
    <xf numFmtId="49" fontId="25" fillId="0" borderId="12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Alignment="1" applyProtection="1">
      <alignment/>
      <protection/>
    </xf>
    <xf numFmtId="0" fontId="20" fillId="0" borderId="0" xfId="0" applyFill="1" applyAlignment="1">
      <alignment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63" fillId="0" borderId="0" xfId="0" applyNumberFormat="1" applyFont="1" applyFill="1" applyAlignment="1" applyProtection="1">
      <alignment/>
      <protection/>
    </xf>
    <xf numFmtId="0" fontId="63" fillId="0" borderId="0" xfId="0" applyFont="1" applyFill="1" applyAlignment="1">
      <alignment/>
    </xf>
    <xf numFmtId="0" fontId="51" fillId="0" borderId="12" xfId="0" applyNumberFormat="1" applyFont="1" applyFill="1" applyBorder="1" applyAlignment="1" applyProtection="1">
      <alignment horizontal="left" vertical="top"/>
      <protection/>
    </xf>
    <xf numFmtId="0" fontId="26" fillId="0" borderId="12" xfId="0" applyNumberFormat="1" applyFont="1" applyFill="1" applyBorder="1" applyAlignment="1" applyProtection="1">
      <alignment vertical="top" wrapText="1"/>
      <protection/>
    </xf>
    <xf numFmtId="199" fontId="2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99" fontId="2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20" fillId="0" borderId="0" xfId="0" applyFill="1" applyAlignment="1">
      <alignment vertical="top"/>
    </xf>
    <xf numFmtId="0" fontId="64" fillId="0" borderId="12" xfId="0" applyNumberFormat="1" applyFont="1" applyFill="1" applyBorder="1" applyAlignment="1" applyProtection="1">
      <alignment horizontal="left" vertical="top"/>
      <protection/>
    </xf>
    <xf numFmtId="0" fontId="59" fillId="0" borderId="12" xfId="0" applyNumberFormat="1" applyFont="1" applyFill="1" applyBorder="1" applyAlignment="1" applyProtection="1">
      <alignment vertical="top" wrapText="1"/>
      <protection/>
    </xf>
    <xf numFmtId="199" fontId="65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199" fontId="54" fillId="0" borderId="12" xfId="0" applyNumberFormat="1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63" fillId="0" borderId="0" xfId="0" applyNumberFormat="1" applyFont="1" applyFill="1" applyAlignment="1" applyProtection="1">
      <alignment vertical="top"/>
      <protection/>
    </xf>
    <xf numFmtId="0" fontId="63" fillId="0" borderId="0" xfId="0" applyFont="1" applyFill="1" applyAlignment="1">
      <alignment vertical="top"/>
    </xf>
    <xf numFmtId="0" fontId="20" fillId="0" borderId="1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199" fontId="60" fillId="0" borderId="12" xfId="0" applyNumberFormat="1" applyFont="1" applyFill="1" applyBorder="1" applyAlignment="1">
      <alignment horizontal="center" vertical="center"/>
    </xf>
    <xf numFmtId="199" fontId="58" fillId="0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/>
      <protection/>
    </xf>
    <xf numFmtId="199" fontId="26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 wrapText="1"/>
      <protection/>
    </xf>
    <xf numFmtId="199" fontId="26" fillId="0" borderId="12" xfId="0" applyNumberFormat="1" applyFont="1" applyFill="1" applyBorder="1" applyAlignment="1" applyProtection="1">
      <alignment horizontal="center" vertical="center"/>
      <protection/>
    </xf>
    <xf numFmtId="0" fontId="66" fillId="0" borderId="12" xfId="0" applyNumberFormat="1" applyFont="1" applyFill="1" applyBorder="1" applyAlignment="1" applyProtection="1">
      <alignment vertical="top" wrapText="1"/>
      <protection/>
    </xf>
    <xf numFmtId="199" fontId="66" fillId="0" borderId="12" xfId="0" applyNumberFormat="1" applyFont="1" applyFill="1" applyBorder="1" applyAlignment="1" applyProtection="1">
      <alignment horizontal="center" vertical="center"/>
      <protection/>
    </xf>
    <xf numFmtId="199" fontId="66" fillId="0" borderId="12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54" fillId="0" borderId="12" xfId="0" applyNumberFormat="1" applyFont="1" applyBorder="1" applyAlignment="1">
      <alignment horizontal="center" vertical="center" wrapText="1"/>
    </xf>
    <xf numFmtId="49" fontId="25" fillId="0" borderId="0" xfId="0" applyNumberFormat="1" applyFont="1" applyFill="1" applyAlignment="1" applyProtection="1">
      <alignment horizontal="center" vertical="center" wrapText="1"/>
      <protection/>
    </xf>
    <xf numFmtId="49" fontId="37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5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wrapText="1"/>
    </xf>
    <xf numFmtId="49" fontId="25" fillId="0" borderId="16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wrapText="1"/>
    </xf>
    <xf numFmtId="49" fontId="25" fillId="0" borderId="16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0" fillId="0" borderId="18" xfId="0" applyBorder="1" applyAlignment="1">
      <alignment/>
    </xf>
    <xf numFmtId="0" fontId="25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 applyProtection="1">
      <alignment horizontal="center" vertical="center" wrapText="1"/>
      <protection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>
      <alignment horizontal="left" wrapText="1"/>
    </xf>
    <xf numFmtId="0" fontId="37" fillId="0" borderId="0" xfId="0" applyNumberFormat="1" applyFont="1" applyFill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wrapText="1"/>
    </xf>
    <xf numFmtId="0" fontId="44" fillId="0" borderId="12" xfId="0" applyFont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top" wrapText="1"/>
    </xf>
    <xf numFmtId="2" fontId="19" fillId="0" borderId="18" xfId="0" applyNumberFormat="1" applyFont="1" applyBorder="1" applyAlignment="1">
      <alignment horizontal="center" vertical="top" wrapText="1"/>
    </xf>
    <xf numFmtId="2" fontId="19" fillId="0" borderId="29" xfId="0" applyNumberFormat="1" applyFont="1" applyBorder="1" applyAlignment="1">
      <alignment horizontal="center" vertical="top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37" fillId="26" borderId="24" xfId="0" applyFont="1" applyFill="1" applyBorder="1" applyAlignment="1">
      <alignment horizontal="center" vertical="top" wrapText="1"/>
    </xf>
    <xf numFmtId="0" fontId="37" fillId="26" borderId="18" xfId="0" applyFont="1" applyFill="1" applyBorder="1" applyAlignment="1">
      <alignment horizontal="center" vertical="top" wrapText="1"/>
    </xf>
    <xf numFmtId="0" fontId="37" fillId="26" borderId="0" xfId="0" applyFont="1" applyFill="1" applyBorder="1" applyAlignment="1">
      <alignment horizontal="center" vertical="top" wrapText="1"/>
    </xf>
    <xf numFmtId="0" fontId="37" fillId="26" borderId="29" xfId="0" applyFont="1" applyFill="1" applyBorder="1" applyAlignment="1">
      <alignment horizontal="center" vertical="top" wrapText="1"/>
    </xf>
    <xf numFmtId="0" fontId="37" fillId="26" borderId="1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26" borderId="12" xfId="0" applyFont="1" applyFill="1" applyBorder="1" applyAlignment="1">
      <alignment horizontal="center" vertical="top" wrapText="1"/>
    </xf>
    <xf numFmtId="0" fontId="19" fillId="26" borderId="30" xfId="0" applyFont="1" applyFill="1" applyBorder="1" applyAlignment="1">
      <alignment horizontal="center" vertical="top" wrapText="1"/>
    </xf>
    <xf numFmtId="0" fontId="19" fillId="26" borderId="31" xfId="0" applyFont="1" applyFill="1" applyBorder="1" applyAlignment="1">
      <alignment horizontal="center" vertical="top" wrapText="1"/>
    </xf>
    <xf numFmtId="0" fontId="19" fillId="26" borderId="24" xfId="0" applyFont="1" applyFill="1" applyBorder="1" applyAlignment="1">
      <alignment horizontal="center" vertical="top" wrapText="1"/>
    </xf>
    <xf numFmtId="0" fontId="19" fillId="26" borderId="29" xfId="0" applyFont="1" applyFill="1" applyBorder="1" applyAlignment="1">
      <alignment horizontal="center" vertical="top" wrapText="1"/>
    </xf>
    <xf numFmtId="0" fontId="25" fillId="26" borderId="12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top" wrapText="1"/>
    </xf>
    <xf numFmtId="0" fontId="25" fillId="0" borderId="23" xfId="0" applyNumberFormat="1" applyFont="1" applyFill="1" applyBorder="1" applyAlignment="1">
      <alignment horizontal="center" vertical="top" wrapText="1"/>
    </xf>
    <xf numFmtId="0" fontId="25" fillId="0" borderId="20" xfId="0" applyNumberFormat="1" applyFont="1" applyFill="1" applyBorder="1" applyAlignment="1">
      <alignment horizontal="center" vertical="top" wrapText="1"/>
    </xf>
    <xf numFmtId="0" fontId="25" fillId="26" borderId="23" xfId="0" applyFont="1" applyFill="1" applyBorder="1" applyAlignment="1">
      <alignment horizontal="center" vertical="top" wrapText="1"/>
    </xf>
    <xf numFmtId="0" fontId="25" fillId="26" borderId="20" xfId="0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26" fillId="0" borderId="0" xfId="0" applyFont="1" applyAlignment="1">
      <alignment horizontal="left" wrapText="1"/>
    </xf>
    <xf numFmtId="0" fontId="37" fillId="0" borderId="12" xfId="0" applyFont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8"/>
  <sheetViews>
    <sheetView workbookViewId="0" topLeftCell="A1">
      <selection activeCell="B6" sqref="B6"/>
    </sheetView>
  </sheetViews>
  <sheetFormatPr defaultColWidth="9.16015625" defaultRowHeight="12.75"/>
  <cols>
    <col min="1" max="1" width="17.33203125" style="76" customWidth="1"/>
    <col min="2" max="2" width="82.66015625" style="76" customWidth="1"/>
    <col min="3" max="3" width="22.66015625" style="76" customWidth="1"/>
    <col min="4" max="5" width="21.5" style="76" customWidth="1"/>
    <col min="6" max="6" width="20.16015625" style="76" customWidth="1"/>
    <col min="7" max="12" width="9.16015625" style="76" customWidth="1"/>
    <col min="13" max="244" width="9.16015625" style="82" customWidth="1"/>
    <col min="245" max="253" width="9.16015625" style="76" customWidth="1"/>
    <col min="254" max="16384" width="9.16015625" style="82" customWidth="1"/>
  </cols>
  <sheetData>
    <row r="1" spans="1:253" s="81" customFormat="1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IK1" s="80"/>
      <c r="IL1" s="80"/>
      <c r="IM1" s="80"/>
      <c r="IN1" s="80"/>
      <c r="IO1" s="80"/>
      <c r="IP1" s="80"/>
      <c r="IQ1" s="80"/>
      <c r="IR1" s="80"/>
      <c r="IS1" s="80"/>
    </row>
    <row r="2" ht="12.75" hidden="1"/>
    <row r="5" spans="3:13" ht="26.25" customHeight="1">
      <c r="C5" s="316" t="s">
        <v>244</v>
      </c>
      <c r="D5" s="316"/>
      <c r="E5" s="316"/>
      <c r="F5" s="316"/>
      <c r="G5" s="316"/>
      <c r="M5" s="76"/>
    </row>
    <row r="6" spans="3:13" ht="64.5" customHeight="1">
      <c r="C6" s="317" t="s">
        <v>414</v>
      </c>
      <c r="D6" s="317"/>
      <c r="E6" s="317"/>
      <c r="F6" s="317"/>
      <c r="G6" s="317"/>
      <c r="M6" s="76"/>
    </row>
    <row r="7" spans="3:13" ht="23.25" customHeight="1" hidden="1">
      <c r="C7" s="32"/>
      <c r="D7" s="32"/>
      <c r="E7" s="32"/>
      <c r="F7" s="32"/>
      <c r="G7" s="32"/>
      <c r="M7" s="76"/>
    </row>
    <row r="8" spans="1:7" ht="91.5" customHeight="1">
      <c r="A8" s="318" t="s">
        <v>348</v>
      </c>
      <c r="B8" s="318"/>
      <c r="C8" s="318"/>
      <c r="D8" s="318"/>
      <c r="E8" s="318"/>
      <c r="F8" s="318"/>
      <c r="G8" s="318"/>
    </row>
    <row r="9" spans="1:7" ht="24.75" customHeight="1">
      <c r="A9" s="276"/>
      <c r="B9" s="276"/>
      <c r="C9" s="276"/>
      <c r="D9" s="276"/>
      <c r="E9" s="281" t="s">
        <v>356</v>
      </c>
      <c r="F9" s="276"/>
      <c r="G9" s="276"/>
    </row>
    <row r="10" spans="1:7" ht="26.25" customHeight="1">
      <c r="A10" s="276"/>
      <c r="B10" s="276"/>
      <c r="C10" s="276"/>
      <c r="D10" s="276"/>
      <c r="E10" s="281" t="s">
        <v>357</v>
      </c>
      <c r="F10" s="276"/>
      <c r="G10" s="276"/>
    </row>
    <row r="11" spans="2:6" ht="18.75">
      <c r="B11" s="83"/>
      <c r="C11" s="83"/>
      <c r="D11" s="83"/>
      <c r="E11" s="83"/>
      <c r="F11" s="84" t="s">
        <v>85</v>
      </c>
    </row>
    <row r="12" spans="1:6" ht="25.5" customHeight="1">
      <c r="A12" s="319" t="s">
        <v>86</v>
      </c>
      <c r="B12" s="319" t="s">
        <v>87</v>
      </c>
      <c r="C12" s="319" t="s">
        <v>18</v>
      </c>
      <c r="D12" s="319" t="s">
        <v>88</v>
      </c>
      <c r="E12" s="319" t="s">
        <v>89</v>
      </c>
      <c r="F12" s="319"/>
    </row>
    <row r="13" spans="1:6" ht="40.5" customHeight="1">
      <c r="A13" s="319"/>
      <c r="B13" s="319"/>
      <c r="C13" s="319"/>
      <c r="D13" s="319"/>
      <c r="E13" s="85" t="s">
        <v>18</v>
      </c>
      <c r="F13" s="86" t="s">
        <v>90</v>
      </c>
    </row>
    <row r="14" spans="1:253" s="91" customFormat="1" ht="24" customHeight="1" hidden="1">
      <c r="A14" s="85">
        <v>10000000</v>
      </c>
      <c r="B14" s="87" t="s">
        <v>91</v>
      </c>
      <c r="C14" s="88"/>
      <c r="D14" s="88"/>
      <c r="E14" s="89"/>
      <c r="F14" s="89"/>
      <c r="G14" s="90"/>
      <c r="H14" s="90"/>
      <c r="I14" s="90"/>
      <c r="J14" s="90"/>
      <c r="K14" s="90"/>
      <c r="L14" s="90"/>
      <c r="IK14" s="90"/>
      <c r="IL14" s="90"/>
      <c r="IM14" s="90"/>
      <c r="IN14" s="90"/>
      <c r="IO14" s="90"/>
      <c r="IP14" s="90"/>
      <c r="IQ14" s="90"/>
      <c r="IR14" s="90"/>
      <c r="IS14" s="90"/>
    </row>
    <row r="15" spans="1:253" s="97" customFormat="1" ht="50.25" customHeight="1" hidden="1">
      <c r="A15" s="92">
        <v>11000000</v>
      </c>
      <c r="B15" s="93" t="s">
        <v>92</v>
      </c>
      <c r="C15" s="94"/>
      <c r="D15" s="94"/>
      <c r="E15" s="95"/>
      <c r="F15" s="95"/>
      <c r="G15" s="96"/>
      <c r="H15" s="96"/>
      <c r="I15" s="96"/>
      <c r="J15" s="96"/>
      <c r="K15" s="96"/>
      <c r="L15" s="96"/>
      <c r="IK15" s="96"/>
      <c r="IL15" s="96"/>
      <c r="IM15" s="96"/>
      <c r="IN15" s="96"/>
      <c r="IO15" s="96"/>
      <c r="IP15" s="96"/>
      <c r="IQ15" s="96"/>
      <c r="IR15" s="96"/>
      <c r="IS15" s="96"/>
    </row>
    <row r="16" spans="1:6" s="98" customFormat="1" ht="59.25" customHeight="1" hidden="1">
      <c r="A16" s="92">
        <v>11010100</v>
      </c>
      <c r="B16" s="93" t="s">
        <v>93</v>
      </c>
      <c r="C16" s="94"/>
      <c r="D16" s="94"/>
      <c r="E16" s="94"/>
      <c r="F16" s="94"/>
    </row>
    <row r="17" spans="1:6" s="98" customFormat="1" ht="90.75" customHeight="1" hidden="1">
      <c r="A17" s="92">
        <v>11010200</v>
      </c>
      <c r="B17" s="93" t="s">
        <v>94</v>
      </c>
      <c r="C17" s="94"/>
      <c r="D17" s="94"/>
      <c r="E17" s="94"/>
      <c r="F17" s="94"/>
    </row>
    <row r="18" spans="1:6" s="98" customFormat="1" ht="51.75" customHeight="1" hidden="1">
      <c r="A18" s="92">
        <v>11010400</v>
      </c>
      <c r="B18" s="93" t="s">
        <v>95</v>
      </c>
      <c r="C18" s="94"/>
      <c r="D18" s="94"/>
      <c r="E18" s="94"/>
      <c r="F18" s="94"/>
    </row>
    <row r="19" spans="1:6" s="98" customFormat="1" ht="50.25" customHeight="1" hidden="1">
      <c r="A19" s="92">
        <v>11010500</v>
      </c>
      <c r="B19" s="93" t="s">
        <v>96</v>
      </c>
      <c r="C19" s="94"/>
      <c r="D19" s="94"/>
      <c r="E19" s="94"/>
      <c r="F19" s="94"/>
    </row>
    <row r="20" spans="1:6" s="98" customFormat="1" ht="81.75" customHeight="1" hidden="1">
      <c r="A20" s="92">
        <v>11010900</v>
      </c>
      <c r="B20" s="93" t="s">
        <v>97</v>
      </c>
      <c r="C20" s="94"/>
      <c r="D20" s="94"/>
      <c r="E20" s="94"/>
      <c r="F20" s="94"/>
    </row>
    <row r="21" spans="1:6" s="98" customFormat="1" ht="34.5" customHeight="1" hidden="1">
      <c r="A21" s="92"/>
      <c r="B21" s="93"/>
      <c r="C21" s="94"/>
      <c r="D21" s="94"/>
      <c r="E21" s="94"/>
      <c r="F21" s="94"/>
    </row>
    <row r="22" spans="1:6" s="96" customFormat="1" ht="20.25" customHeight="1" hidden="1">
      <c r="A22" s="92">
        <v>11020000</v>
      </c>
      <c r="B22" s="93" t="s">
        <v>98</v>
      </c>
      <c r="C22" s="94"/>
      <c r="D22" s="94"/>
      <c r="E22" s="94"/>
      <c r="F22" s="94"/>
    </row>
    <row r="23" spans="1:253" s="97" customFormat="1" ht="20.25" customHeight="1" hidden="1">
      <c r="A23" s="92" t="s">
        <v>99</v>
      </c>
      <c r="B23" s="93" t="s">
        <v>99</v>
      </c>
      <c r="C23" s="94"/>
      <c r="D23" s="95"/>
      <c r="E23" s="95"/>
      <c r="F23" s="95"/>
      <c r="G23" s="96"/>
      <c r="H23" s="96"/>
      <c r="I23" s="96"/>
      <c r="J23" s="96"/>
      <c r="K23" s="96"/>
      <c r="L23" s="96"/>
      <c r="IK23" s="96"/>
      <c r="IL23" s="96"/>
      <c r="IM23" s="96"/>
      <c r="IN23" s="96"/>
      <c r="IO23" s="96"/>
      <c r="IP23" s="96"/>
      <c r="IQ23" s="96"/>
      <c r="IR23" s="96"/>
      <c r="IS23" s="96"/>
    </row>
    <row r="24" spans="1:253" s="97" customFormat="1" ht="20.25" customHeight="1" hidden="1">
      <c r="A24" s="92">
        <v>12000000</v>
      </c>
      <c r="B24" s="93" t="s">
        <v>100</v>
      </c>
      <c r="C24" s="94"/>
      <c r="D24" s="95"/>
      <c r="E24" s="95"/>
      <c r="F24" s="95"/>
      <c r="G24" s="96"/>
      <c r="H24" s="96"/>
      <c r="I24" s="96"/>
      <c r="J24" s="96"/>
      <c r="K24" s="96"/>
      <c r="L24" s="96"/>
      <c r="IK24" s="96"/>
      <c r="IL24" s="96"/>
      <c r="IM24" s="96"/>
      <c r="IN24" s="96"/>
      <c r="IO24" s="96"/>
      <c r="IP24" s="96"/>
      <c r="IQ24" s="96"/>
      <c r="IR24" s="96"/>
      <c r="IS24" s="96"/>
    </row>
    <row r="25" spans="1:253" s="97" customFormat="1" ht="20.25" customHeight="1" hidden="1">
      <c r="A25" s="92" t="s">
        <v>99</v>
      </c>
      <c r="B25" s="93" t="s">
        <v>99</v>
      </c>
      <c r="C25" s="94"/>
      <c r="D25" s="95"/>
      <c r="E25" s="95"/>
      <c r="F25" s="95"/>
      <c r="G25" s="96"/>
      <c r="H25" s="96"/>
      <c r="I25" s="96"/>
      <c r="J25" s="96"/>
      <c r="K25" s="96"/>
      <c r="L25" s="96"/>
      <c r="IK25" s="96"/>
      <c r="IL25" s="96"/>
      <c r="IM25" s="96"/>
      <c r="IN25" s="96"/>
      <c r="IO25" s="96"/>
      <c r="IP25" s="96"/>
      <c r="IQ25" s="96"/>
      <c r="IR25" s="96"/>
      <c r="IS25" s="96"/>
    </row>
    <row r="26" spans="1:253" s="97" customFormat="1" ht="30.75" customHeight="1" hidden="1">
      <c r="A26" s="92">
        <v>13000000</v>
      </c>
      <c r="B26" s="93" t="s">
        <v>101</v>
      </c>
      <c r="C26" s="94"/>
      <c r="D26" s="95"/>
      <c r="E26" s="95"/>
      <c r="F26" s="95"/>
      <c r="G26" s="96"/>
      <c r="H26" s="96"/>
      <c r="I26" s="96"/>
      <c r="J26" s="96"/>
      <c r="K26" s="96"/>
      <c r="L26" s="96"/>
      <c r="IK26" s="96"/>
      <c r="IL26" s="96"/>
      <c r="IM26" s="96"/>
      <c r="IN26" s="96"/>
      <c r="IO26" s="96"/>
      <c r="IP26" s="96"/>
      <c r="IQ26" s="96"/>
      <c r="IR26" s="96"/>
      <c r="IS26" s="96"/>
    </row>
    <row r="27" spans="1:253" s="97" customFormat="1" ht="20.25" customHeight="1" hidden="1">
      <c r="A27" s="92" t="s">
        <v>99</v>
      </c>
      <c r="B27" s="93" t="s">
        <v>99</v>
      </c>
      <c r="C27" s="94"/>
      <c r="D27" s="95"/>
      <c r="E27" s="95"/>
      <c r="F27" s="95"/>
      <c r="G27" s="96"/>
      <c r="H27" s="96"/>
      <c r="I27" s="96"/>
      <c r="J27" s="96"/>
      <c r="K27" s="96"/>
      <c r="L27" s="96"/>
      <c r="IK27" s="96"/>
      <c r="IL27" s="96"/>
      <c r="IM27" s="96"/>
      <c r="IN27" s="96"/>
      <c r="IO27" s="96"/>
      <c r="IP27" s="96"/>
      <c r="IQ27" s="96"/>
      <c r="IR27" s="96"/>
      <c r="IS27" s="96"/>
    </row>
    <row r="28" spans="1:253" s="97" customFormat="1" ht="20.25" customHeight="1" hidden="1">
      <c r="A28" s="92">
        <v>14000000</v>
      </c>
      <c r="B28" s="93" t="s">
        <v>102</v>
      </c>
      <c r="C28" s="94"/>
      <c r="D28" s="95"/>
      <c r="E28" s="95"/>
      <c r="F28" s="95"/>
      <c r="G28" s="96"/>
      <c r="H28" s="96"/>
      <c r="I28" s="96"/>
      <c r="J28" s="96"/>
      <c r="K28" s="96"/>
      <c r="L28" s="96"/>
      <c r="IK28" s="96"/>
      <c r="IL28" s="96"/>
      <c r="IM28" s="96"/>
      <c r="IN28" s="96"/>
      <c r="IO28" s="96"/>
      <c r="IP28" s="96"/>
      <c r="IQ28" s="96"/>
      <c r="IR28" s="96"/>
      <c r="IS28" s="96"/>
    </row>
    <row r="29" spans="1:253" s="97" customFormat="1" ht="20.25" customHeight="1" hidden="1">
      <c r="A29" s="92" t="s">
        <v>99</v>
      </c>
      <c r="B29" s="93" t="s">
        <v>99</v>
      </c>
      <c r="C29" s="94"/>
      <c r="D29" s="95"/>
      <c r="E29" s="95"/>
      <c r="F29" s="95"/>
      <c r="G29" s="96"/>
      <c r="H29" s="96"/>
      <c r="I29" s="96"/>
      <c r="J29" s="96"/>
      <c r="K29" s="96"/>
      <c r="L29" s="96"/>
      <c r="IK29" s="96"/>
      <c r="IL29" s="96"/>
      <c r="IM29" s="96"/>
      <c r="IN29" s="96"/>
      <c r="IO29" s="96"/>
      <c r="IP29" s="96"/>
      <c r="IQ29" s="96"/>
      <c r="IR29" s="96"/>
      <c r="IS29" s="96"/>
    </row>
    <row r="30" spans="1:253" s="97" customFormat="1" ht="29.25" customHeight="1" hidden="1">
      <c r="A30" s="92">
        <v>15000000</v>
      </c>
      <c r="B30" s="93" t="s">
        <v>103</v>
      </c>
      <c r="C30" s="94"/>
      <c r="D30" s="95"/>
      <c r="E30" s="95"/>
      <c r="F30" s="95"/>
      <c r="G30" s="96"/>
      <c r="H30" s="96"/>
      <c r="I30" s="96"/>
      <c r="J30" s="96"/>
      <c r="K30" s="96"/>
      <c r="L30" s="96"/>
      <c r="IK30" s="96"/>
      <c r="IL30" s="96"/>
      <c r="IM30" s="96"/>
      <c r="IN30" s="96"/>
      <c r="IO30" s="96"/>
      <c r="IP30" s="96"/>
      <c r="IQ30" s="96"/>
      <c r="IR30" s="96"/>
      <c r="IS30" s="96"/>
    </row>
    <row r="31" spans="1:253" s="97" customFormat="1" ht="20.25" customHeight="1" hidden="1">
      <c r="A31" s="92" t="s">
        <v>99</v>
      </c>
      <c r="B31" s="93" t="s">
        <v>99</v>
      </c>
      <c r="C31" s="94"/>
      <c r="D31" s="95"/>
      <c r="E31" s="95"/>
      <c r="F31" s="95"/>
      <c r="G31" s="96"/>
      <c r="H31" s="96"/>
      <c r="I31" s="96"/>
      <c r="J31" s="96"/>
      <c r="K31" s="96"/>
      <c r="L31" s="96"/>
      <c r="IK31" s="96"/>
      <c r="IL31" s="96"/>
      <c r="IM31" s="96"/>
      <c r="IN31" s="96"/>
      <c r="IO31" s="96"/>
      <c r="IP31" s="96"/>
      <c r="IQ31" s="96"/>
      <c r="IR31" s="96"/>
      <c r="IS31" s="96"/>
    </row>
    <row r="32" spans="1:253" s="97" customFormat="1" ht="29.25" customHeight="1" hidden="1">
      <c r="A32" s="92">
        <v>16000000</v>
      </c>
      <c r="B32" s="93" t="s">
        <v>104</v>
      </c>
      <c r="C32" s="94"/>
      <c r="D32" s="95"/>
      <c r="E32" s="95"/>
      <c r="F32" s="95"/>
      <c r="G32" s="96"/>
      <c r="H32" s="96"/>
      <c r="I32" s="96"/>
      <c r="J32" s="96"/>
      <c r="K32" s="96"/>
      <c r="L32" s="96"/>
      <c r="IK32" s="96"/>
      <c r="IL32" s="96"/>
      <c r="IM32" s="96"/>
      <c r="IN32" s="96"/>
      <c r="IO32" s="96"/>
      <c r="IP32" s="96"/>
      <c r="IQ32" s="96"/>
      <c r="IR32" s="96"/>
      <c r="IS32" s="96"/>
    </row>
    <row r="33" spans="1:253" s="97" customFormat="1" ht="20.25" customHeight="1" hidden="1">
      <c r="A33" s="92" t="s">
        <v>99</v>
      </c>
      <c r="B33" s="93" t="s">
        <v>99</v>
      </c>
      <c r="C33" s="94"/>
      <c r="D33" s="95"/>
      <c r="E33" s="95"/>
      <c r="F33" s="95"/>
      <c r="G33" s="96"/>
      <c r="H33" s="96"/>
      <c r="I33" s="96"/>
      <c r="J33" s="96"/>
      <c r="K33" s="96"/>
      <c r="L33" s="96"/>
      <c r="IK33" s="96"/>
      <c r="IL33" s="96"/>
      <c r="IM33" s="96"/>
      <c r="IN33" s="96"/>
      <c r="IO33" s="96"/>
      <c r="IP33" s="96"/>
      <c r="IQ33" s="96"/>
      <c r="IR33" s="96"/>
      <c r="IS33" s="96"/>
    </row>
    <row r="34" spans="1:253" s="97" customFormat="1" ht="28.5" customHeight="1" hidden="1">
      <c r="A34" s="92">
        <v>17000000</v>
      </c>
      <c r="B34" s="93" t="s">
        <v>105</v>
      </c>
      <c r="C34" s="94"/>
      <c r="D34" s="95"/>
      <c r="E34" s="95"/>
      <c r="F34" s="95"/>
      <c r="G34" s="96"/>
      <c r="H34" s="96"/>
      <c r="I34" s="96"/>
      <c r="J34" s="96"/>
      <c r="K34" s="96"/>
      <c r="L34" s="96"/>
      <c r="IK34" s="96"/>
      <c r="IL34" s="96"/>
      <c r="IM34" s="96"/>
      <c r="IN34" s="96"/>
      <c r="IO34" s="96"/>
      <c r="IP34" s="96"/>
      <c r="IQ34" s="96"/>
      <c r="IR34" s="96"/>
      <c r="IS34" s="96"/>
    </row>
    <row r="35" spans="1:253" s="97" customFormat="1" ht="20.25" customHeight="1" hidden="1">
      <c r="A35" s="92" t="s">
        <v>99</v>
      </c>
      <c r="B35" s="93" t="s">
        <v>99</v>
      </c>
      <c r="C35" s="94"/>
      <c r="D35" s="95"/>
      <c r="E35" s="95"/>
      <c r="F35" s="95"/>
      <c r="G35" s="96"/>
      <c r="H35" s="96"/>
      <c r="I35" s="96"/>
      <c r="J35" s="96"/>
      <c r="K35" s="96"/>
      <c r="L35" s="96"/>
      <c r="IK35" s="96"/>
      <c r="IL35" s="96"/>
      <c r="IM35" s="96"/>
      <c r="IN35" s="96"/>
      <c r="IO35" s="96"/>
      <c r="IP35" s="96"/>
      <c r="IQ35" s="96"/>
      <c r="IR35" s="96"/>
      <c r="IS35" s="96"/>
    </row>
    <row r="36" spans="1:253" s="97" customFormat="1" ht="20.25" customHeight="1" hidden="1">
      <c r="A36" s="92">
        <v>18000000</v>
      </c>
      <c r="B36" s="93" t="s">
        <v>106</v>
      </c>
      <c r="C36" s="94"/>
      <c r="D36" s="95"/>
      <c r="E36" s="95"/>
      <c r="F36" s="95"/>
      <c r="G36" s="96"/>
      <c r="H36" s="96"/>
      <c r="I36" s="96"/>
      <c r="J36" s="96"/>
      <c r="K36" s="96"/>
      <c r="L36" s="96"/>
      <c r="IK36" s="96"/>
      <c r="IL36" s="96"/>
      <c r="IM36" s="96"/>
      <c r="IN36" s="96"/>
      <c r="IO36" s="96"/>
      <c r="IP36" s="96"/>
      <c r="IQ36" s="96"/>
      <c r="IR36" s="96"/>
      <c r="IS36" s="96"/>
    </row>
    <row r="37" spans="1:253" s="97" customFormat="1" ht="20.25" customHeight="1" hidden="1">
      <c r="A37" s="92" t="s">
        <v>99</v>
      </c>
      <c r="B37" s="93" t="s">
        <v>99</v>
      </c>
      <c r="C37" s="94"/>
      <c r="D37" s="95"/>
      <c r="E37" s="95"/>
      <c r="F37" s="95"/>
      <c r="G37" s="96"/>
      <c r="H37" s="96"/>
      <c r="I37" s="96"/>
      <c r="J37" s="96"/>
      <c r="K37" s="96"/>
      <c r="L37" s="96"/>
      <c r="IK37" s="96"/>
      <c r="IL37" s="96"/>
      <c r="IM37" s="96"/>
      <c r="IN37" s="96"/>
      <c r="IO37" s="96"/>
      <c r="IP37" s="96"/>
      <c r="IQ37" s="96"/>
      <c r="IR37" s="96"/>
      <c r="IS37" s="96"/>
    </row>
    <row r="38" spans="1:253" s="97" customFormat="1" ht="20.25" customHeight="1" hidden="1">
      <c r="A38" s="92">
        <v>19000000</v>
      </c>
      <c r="B38" s="93" t="s">
        <v>107</v>
      </c>
      <c r="C38" s="94"/>
      <c r="D38" s="95"/>
      <c r="E38" s="95"/>
      <c r="F38" s="95"/>
      <c r="G38" s="96"/>
      <c r="H38" s="96"/>
      <c r="I38" s="96"/>
      <c r="J38" s="96"/>
      <c r="K38" s="96"/>
      <c r="L38" s="96"/>
      <c r="IK38" s="96"/>
      <c r="IL38" s="96"/>
      <c r="IM38" s="96"/>
      <c r="IN38" s="96"/>
      <c r="IO38" s="96"/>
      <c r="IP38" s="96"/>
      <c r="IQ38" s="96"/>
      <c r="IR38" s="96"/>
      <c r="IS38" s="96"/>
    </row>
    <row r="39" spans="1:253" s="97" customFormat="1" ht="20.25" customHeight="1" hidden="1">
      <c r="A39" s="92" t="s">
        <v>99</v>
      </c>
      <c r="B39" s="93" t="s">
        <v>99</v>
      </c>
      <c r="C39" s="94"/>
      <c r="D39" s="95"/>
      <c r="E39" s="95"/>
      <c r="F39" s="95"/>
      <c r="G39" s="96"/>
      <c r="H39" s="96"/>
      <c r="I39" s="96"/>
      <c r="J39" s="96"/>
      <c r="K39" s="96"/>
      <c r="L39" s="96"/>
      <c r="IK39" s="96"/>
      <c r="IL39" s="96"/>
      <c r="IM39" s="96"/>
      <c r="IN39" s="96"/>
      <c r="IO39" s="96"/>
      <c r="IP39" s="96"/>
      <c r="IQ39" s="96"/>
      <c r="IR39" s="96"/>
      <c r="IS39" s="96"/>
    </row>
    <row r="40" spans="1:253" s="100" customFormat="1" ht="20.25" customHeight="1" hidden="1">
      <c r="A40" s="85">
        <v>20000000</v>
      </c>
      <c r="B40" s="87" t="s">
        <v>108</v>
      </c>
      <c r="C40" s="88"/>
      <c r="D40" s="88"/>
      <c r="E40" s="89"/>
      <c r="F40" s="95"/>
      <c r="G40" s="99"/>
      <c r="H40" s="99"/>
      <c r="I40" s="99"/>
      <c r="J40" s="99"/>
      <c r="K40" s="99"/>
      <c r="L40" s="99"/>
      <c r="IK40" s="99"/>
      <c r="IL40" s="99"/>
      <c r="IM40" s="99"/>
      <c r="IN40" s="99"/>
      <c r="IO40" s="99"/>
      <c r="IP40" s="99"/>
      <c r="IQ40" s="99"/>
      <c r="IR40" s="99"/>
      <c r="IS40" s="99"/>
    </row>
    <row r="41" spans="1:253" s="97" customFormat="1" ht="28.5" customHeight="1" hidden="1">
      <c r="A41" s="92">
        <v>21000000</v>
      </c>
      <c r="B41" s="93" t="s">
        <v>109</v>
      </c>
      <c r="C41" s="94"/>
      <c r="D41" s="94"/>
      <c r="E41" s="95"/>
      <c r="F41" s="95"/>
      <c r="G41" s="96"/>
      <c r="H41" s="96"/>
      <c r="I41" s="96"/>
      <c r="J41" s="96"/>
      <c r="K41" s="96"/>
      <c r="L41" s="96"/>
      <c r="IK41" s="96"/>
      <c r="IL41" s="96"/>
      <c r="IM41" s="96"/>
      <c r="IN41" s="96"/>
      <c r="IO41" s="96"/>
      <c r="IP41" s="96"/>
      <c r="IQ41" s="96"/>
      <c r="IR41" s="96"/>
      <c r="IS41" s="96"/>
    </row>
    <row r="42" spans="1:253" s="97" customFormat="1" ht="56.25" customHeight="1" hidden="1">
      <c r="A42" s="92">
        <v>21010300</v>
      </c>
      <c r="B42" s="93" t="s">
        <v>110</v>
      </c>
      <c r="C42" s="94"/>
      <c r="D42" s="94"/>
      <c r="E42" s="95"/>
      <c r="F42" s="95"/>
      <c r="G42" s="96"/>
      <c r="H42" s="96"/>
      <c r="I42" s="96"/>
      <c r="J42" s="96"/>
      <c r="K42" s="96"/>
      <c r="L42" s="96"/>
      <c r="IK42" s="96"/>
      <c r="IL42" s="96"/>
      <c r="IM42" s="96"/>
      <c r="IN42" s="96"/>
      <c r="IO42" s="96"/>
      <c r="IP42" s="96"/>
      <c r="IQ42" s="96"/>
      <c r="IR42" s="96"/>
      <c r="IS42" s="96"/>
    </row>
    <row r="43" spans="1:253" s="97" customFormat="1" ht="46.5" customHeight="1" hidden="1">
      <c r="A43" s="92">
        <v>22000000</v>
      </c>
      <c r="B43" s="93" t="s">
        <v>111</v>
      </c>
      <c r="C43" s="94"/>
      <c r="D43" s="94"/>
      <c r="E43" s="95"/>
      <c r="F43" s="95"/>
      <c r="G43" s="96"/>
      <c r="H43" s="96"/>
      <c r="I43" s="96"/>
      <c r="J43" s="96"/>
      <c r="K43" s="96"/>
      <c r="L43" s="96"/>
      <c r="IK43" s="96"/>
      <c r="IL43" s="96"/>
      <c r="IM43" s="96"/>
      <c r="IN43" s="96"/>
      <c r="IO43" s="96"/>
      <c r="IP43" s="96"/>
      <c r="IQ43" s="96"/>
      <c r="IR43" s="96"/>
      <c r="IS43" s="96"/>
    </row>
    <row r="44" spans="1:253" s="97" customFormat="1" ht="42" customHeight="1" hidden="1">
      <c r="A44" s="92">
        <v>22080400</v>
      </c>
      <c r="B44" s="101" t="s">
        <v>112</v>
      </c>
      <c r="C44" s="94"/>
      <c r="D44" s="94"/>
      <c r="E44" s="95"/>
      <c r="F44" s="95"/>
      <c r="G44" s="96"/>
      <c r="H44" s="96"/>
      <c r="I44" s="96"/>
      <c r="J44" s="96"/>
      <c r="K44" s="96"/>
      <c r="L44" s="96"/>
      <c r="IK44" s="96"/>
      <c r="IL44" s="96"/>
      <c r="IM44" s="96"/>
      <c r="IN44" s="96"/>
      <c r="IO44" s="96"/>
      <c r="IP44" s="96"/>
      <c r="IQ44" s="96"/>
      <c r="IR44" s="96"/>
      <c r="IS44" s="96"/>
    </row>
    <row r="45" spans="1:253" s="97" customFormat="1" ht="27" customHeight="1" hidden="1">
      <c r="A45" s="92">
        <v>23000000</v>
      </c>
      <c r="B45" s="101" t="s">
        <v>113</v>
      </c>
      <c r="C45" s="94"/>
      <c r="D45" s="95"/>
      <c r="E45" s="95"/>
      <c r="F45" s="95"/>
      <c r="G45" s="96"/>
      <c r="H45" s="96"/>
      <c r="I45" s="96"/>
      <c r="J45" s="96"/>
      <c r="K45" s="96"/>
      <c r="L45" s="96"/>
      <c r="IK45" s="96"/>
      <c r="IL45" s="96"/>
      <c r="IM45" s="96"/>
      <c r="IN45" s="96"/>
      <c r="IO45" s="96"/>
      <c r="IP45" s="96"/>
      <c r="IQ45" s="96"/>
      <c r="IR45" s="96"/>
      <c r="IS45" s="96"/>
    </row>
    <row r="46" spans="1:253" s="97" customFormat="1" ht="20.25" customHeight="1" hidden="1">
      <c r="A46" s="92" t="s">
        <v>99</v>
      </c>
      <c r="B46" s="101" t="s">
        <v>99</v>
      </c>
      <c r="C46" s="94"/>
      <c r="D46" s="95"/>
      <c r="E46" s="95"/>
      <c r="F46" s="95"/>
      <c r="G46" s="96"/>
      <c r="H46" s="96"/>
      <c r="I46" s="96"/>
      <c r="J46" s="96"/>
      <c r="K46" s="96"/>
      <c r="L46" s="96"/>
      <c r="IK46" s="96"/>
      <c r="IL46" s="96"/>
      <c r="IM46" s="96"/>
      <c r="IN46" s="96"/>
      <c r="IO46" s="96"/>
      <c r="IP46" s="96"/>
      <c r="IQ46" s="96"/>
      <c r="IR46" s="96"/>
      <c r="IS46" s="96"/>
    </row>
    <row r="47" spans="1:253" s="97" customFormat="1" ht="20.25" customHeight="1" hidden="1">
      <c r="A47" s="92">
        <v>24000000</v>
      </c>
      <c r="B47" s="101" t="s">
        <v>114</v>
      </c>
      <c r="C47" s="94"/>
      <c r="D47" s="95"/>
      <c r="E47" s="95"/>
      <c r="F47" s="95"/>
      <c r="G47" s="96"/>
      <c r="H47" s="96"/>
      <c r="I47" s="96"/>
      <c r="J47" s="96"/>
      <c r="K47" s="96"/>
      <c r="L47" s="96"/>
      <c r="IK47" s="96"/>
      <c r="IL47" s="96"/>
      <c r="IM47" s="96"/>
      <c r="IN47" s="96"/>
      <c r="IO47" s="96"/>
      <c r="IP47" s="96"/>
      <c r="IQ47" s="96"/>
      <c r="IR47" s="96"/>
      <c r="IS47" s="96"/>
    </row>
    <row r="48" spans="1:253" s="97" customFormat="1" ht="20.25" customHeight="1" hidden="1">
      <c r="A48" s="92" t="s">
        <v>99</v>
      </c>
      <c r="B48" s="101" t="s">
        <v>99</v>
      </c>
      <c r="C48" s="94"/>
      <c r="D48" s="94"/>
      <c r="E48" s="94"/>
      <c r="F48" s="94"/>
      <c r="G48" s="96"/>
      <c r="H48" s="96"/>
      <c r="I48" s="96"/>
      <c r="J48" s="96"/>
      <c r="K48" s="96"/>
      <c r="L48" s="96"/>
      <c r="IK48" s="96"/>
      <c r="IL48" s="96"/>
      <c r="IM48" s="96"/>
      <c r="IN48" s="96"/>
      <c r="IO48" s="96"/>
      <c r="IP48" s="96"/>
      <c r="IQ48" s="96"/>
      <c r="IR48" s="96"/>
      <c r="IS48" s="96"/>
    </row>
    <row r="49" spans="1:253" s="97" customFormat="1" ht="33" customHeight="1" hidden="1">
      <c r="A49" s="92">
        <v>25000000</v>
      </c>
      <c r="B49" s="101" t="s">
        <v>115</v>
      </c>
      <c r="C49" s="94"/>
      <c r="D49" s="94"/>
      <c r="E49" s="94"/>
      <c r="F49" s="94"/>
      <c r="G49" s="96"/>
      <c r="H49" s="96"/>
      <c r="I49" s="96"/>
      <c r="J49" s="96"/>
      <c r="K49" s="96"/>
      <c r="L49" s="96"/>
      <c r="IK49" s="96"/>
      <c r="IL49" s="96"/>
      <c r="IM49" s="96"/>
      <c r="IN49" s="96"/>
      <c r="IO49" s="96"/>
      <c r="IP49" s="96"/>
      <c r="IQ49" s="96"/>
      <c r="IR49" s="96"/>
      <c r="IS49" s="96"/>
    </row>
    <row r="50" spans="1:253" s="97" customFormat="1" ht="44.25" customHeight="1" hidden="1">
      <c r="A50" s="102">
        <v>25010000</v>
      </c>
      <c r="B50" s="103" t="s">
        <v>116</v>
      </c>
      <c r="C50" s="94"/>
      <c r="D50" s="94"/>
      <c r="E50" s="94"/>
      <c r="F50" s="94"/>
      <c r="G50" s="96"/>
      <c r="H50" s="96"/>
      <c r="I50" s="96"/>
      <c r="J50" s="96"/>
      <c r="K50" s="96"/>
      <c r="L50" s="96"/>
      <c r="IK50" s="96"/>
      <c r="IL50" s="96"/>
      <c r="IM50" s="96"/>
      <c r="IN50" s="96"/>
      <c r="IO50" s="96"/>
      <c r="IP50" s="96"/>
      <c r="IQ50" s="96"/>
      <c r="IR50" s="96"/>
      <c r="IS50" s="96"/>
    </row>
    <row r="51" spans="1:253" s="97" customFormat="1" ht="45.75" customHeight="1" hidden="1">
      <c r="A51" s="102">
        <v>25010100</v>
      </c>
      <c r="B51" s="103" t="s">
        <v>117</v>
      </c>
      <c r="C51" s="94"/>
      <c r="D51" s="94"/>
      <c r="E51" s="94"/>
      <c r="F51" s="94"/>
      <c r="G51" s="96"/>
      <c r="H51" s="96"/>
      <c r="I51" s="96"/>
      <c r="J51" s="96"/>
      <c r="K51" s="96"/>
      <c r="L51" s="96"/>
      <c r="IK51" s="96"/>
      <c r="IL51" s="96"/>
      <c r="IM51" s="96"/>
      <c r="IN51" s="96"/>
      <c r="IO51" s="96"/>
      <c r="IP51" s="96"/>
      <c r="IQ51" s="96"/>
      <c r="IR51" s="96"/>
      <c r="IS51" s="96"/>
    </row>
    <row r="52" spans="1:253" s="97" customFormat="1" ht="29.25" customHeight="1" hidden="1">
      <c r="A52" s="102">
        <v>25010300</v>
      </c>
      <c r="B52" s="104" t="s">
        <v>118</v>
      </c>
      <c r="C52" s="94"/>
      <c r="D52" s="94"/>
      <c r="E52" s="94"/>
      <c r="F52" s="94"/>
      <c r="G52" s="96"/>
      <c r="H52" s="96"/>
      <c r="I52" s="96"/>
      <c r="J52" s="96"/>
      <c r="K52" s="96"/>
      <c r="L52" s="96"/>
      <c r="IK52" s="96"/>
      <c r="IL52" s="96"/>
      <c r="IM52" s="96"/>
      <c r="IN52" s="96"/>
      <c r="IO52" s="96"/>
      <c r="IP52" s="96"/>
      <c r="IQ52" s="96"/>
      <c r="IR52" s="96"/>
      <c r="IS52" s="96"/>
    </row>
    <row r="53" spans="1:253" s="100" customFormat="1" ht="20.25" customHeight="1" hidden="1">
      <c r="A53" s="85">
        <v>30000000</v>
      </c>
      <c r="B53" s="87" t="s">
        <v>119</v>
      </c>
      <c r="C53" s="94"/>
      <c r="D53" s="94"/>
      <c r="E53" s="94"/>
      <c r="F53" s="94"/>
      <c r="G53" s="99"/>
      <c r="H53" s="99"/>
      <c r="I53" s="99"/>
      <c r="J53" s="99"/>
      <c r="K53" s="99"/>
      <c r="L53" s="99"/>
      <c r="IK53" s="99"/>
      <c r="IL53" s="99"/>
      <c r="IM53" s="99"/>
      <c r="IN53" s="99"/>
      <c r="IO53" s="99"/>
      <c r="IP53" s="99"/>
      <c r="IQ53" s="99"/>
      <c r="IR53" s="99"/>
      <c r="IS53" s="99"/>
    </row>
    <row r="54" spans="1:253" s="97" customFormat="1" ht="26.25" customHeight="1" hidden="1">
      <c r="A54" s="92">
        <v>31000000</v>
      </c>
      <c r="B54" s="93" t="s">
        <v>120</v>
      </c>
      <c r="C54" s="94"/>
      <c r="D54" s="95"/>
      <c r="E54" s="95"/>
      <c r="F54" s="95"/>
      <c r="G54" s="96"/>
      <c r="H54" s="96"/>
      <c r="I54" s="96"/>
      <c r="J54" s="96"/>
      <c r="K54" s="96"/>
      <c r="L54" s="96"/>
      <c r="IK54" s="96"/>
      <c r="IL54" s="96"/>
      <c r="IM54" s="96"/>
      <c r="IN54" s="96"/>
      <c r="IO54" s="96"/>
      <c r="IP54" s="96"/>
      <c r="IQ54" s="96"/>
      <c r="IR54" s="96"/>
      <c r="IS54" s="96"/>
    </row>
    <row r="55" spans="1:253" s="97" customFormat="1" ht="20.25" customHeight="1" hidden="1">
      <c r="A55" s="92" t="s">
        <v>99</v>
      </c>
      <c r="B55" s="93" t="s">
        <v>99</v>
      </c>
      <c r="C55" s="94"/>
      <c r="D55" s="95"/>
      <c r="E55" s="95"/>
      <c r="F55" s="95"/>
      <c r="G55" s="96"/>
      <c r="H55" s="96"/>
      <c r="I55" s="96"/>
      <c r="J55" s="96"/>
      <c r="K55" s="96"/>
      <c r="L55" s="96"/>
      <c r="IK55" s="96"/>
      <c r="IL55" s="96"/>
      <c r="IM55" s="96"/>
      <c r="IN55" s="96"/>
      <c r="IO55" s="96"/>
      <c r="IP55" s="96"/>
      <c r="IQ55" s="96"/>
      <c r="IR55" s="96"/>
      <c r="IS55" s="96"/>
    </row>
    <row r="56" spans="1:253" s="97" customFormat="1" ht="27.75" customHeight="1" hidden="1">
      <c r="A56" s="92">
        <v>32000000</v>
      </c>
      <c r="B56" s="93" t="s">
        <v>121</v>
      </c>
      <c r="C56" s="94"/>
      <c r="D56" s="95"/>
      <c r="E56" s="95"/>
      <c r="F56" s="95"/>
      <c r="G56" s="96"/>
      <c r="H56" s="96"/>
      <c r="I56" s="96"/>
      <c r="J56" s="96"/>
      <c r="K56" s="96"/>
      <c r="L56" s="96"/>
      <c r="IK56" s="96"/>
      <c r="IL56" s="96"/>
      <c r="IM56" s="96"/>
      <c r="IN56" s="96"/>
      <c r="IO56" s="96"/>
      <c r="IP56" s="96"/>
      <c r="IQ56" s="96"/>
      <c r="IR56" s="96"/>
      <c r="IS56" s="96"/>
    </row>
    <row r="57" spans="1:253" s="97" customFormat="1" ht="20.25" customHeight="1" hidden="1">
      <c r="A57" s="92" t="s">
        <v>99</v>
      </c>
      <c r="B57" s="93" t="s">
        <v>99</v>
      </c>
      <c r="C57" s="94"/>
      <c r="D57" s="95"/>
      <c r="E57" s="95"/>
      <c r="F57" s="95"/>
      <c r="G57" s="96"/>
      <c r="H57" s="96"/>
      <c r="I57" s="96"/>
      <c r="J57" s="96"/>
      <c r="K57" s="96"/>
      <c r="L57" s="96"/>
      <c r="IK57" s="96"/>
      <c r="IL57" s="96"/>
      <c r="IM57" s="96"/>
      <c r="IN57" s="96"/>
      <c r="IO57" s="96"/>
      <c r="IP57" s="96"/>
      <c r="IQ57" s="96"/>
      <c r="IR57" s="96"/>
      <c r="IS57" s="96"/>
    </row>
    <row r="58" spans="1:253" s="97" customFormat="1" ht="31.5" customHeight="1" hidden="1">
      <c r="A58" s="92">
        <v>33000000</v>
      </c>
      <c r="B58" s="93" t="s">
        <v>122</v>
      </c>
      <c r="C58" s="94"/>
      <c r="D58" s="95"/>
      <c r="E58" s="95"/>
      <c r="F58" s="95"/>
      <c r="G58" s="96"/>
      <c r="H58" s="96"/>
      <c r="I58" s="96"/>
      <c r="J58" s="96"/>
      <c r="K58" s="96"/>
      <c r="L58" s="96"/>
      <c r="IK58" s="96"/>
      <c r="IL58" s="96"/>
      <c r="IM58" s="96"/>
      <c r="IN58" s="96"/>
      <c r="IO58" s="96"/>
      <c r="IP58" s="96"/>
      <c r="IQ58" s="96"/>
      <c r="IR58" s="96"/>
      <c r="IS58" s="96"/>
    </row>
    <row r="59" spans="1:253" s="97" customFormat="1" ht="20.25" customHeight="1" hidden="1">
      <c r="A59" s="92" t="s">
        <v>99</v>
      </c>
      <c r="B59" s="93" t="s">
        <v>99</v>
      </c>
      <c r="C59" s="94"/>
      <c r="D59" s="95"/>
      <c r="E59" s="95"/>
      <c r="F59" s="95"/>
      <c r="G59" s="96"/>
      <c r="H59" s="96"/>
      <c r="I59" s="96"/>
      <c r="J59" s="96"/>
      <c r="K59" s="96"/>
      <c r="L59" s="96"/>
      <c r="IK59" s="96"/>
      <c r="IL59" s="96"/>
      <c r="IM59" s="96"/>
      <c r="IN59" s="96"/>
      <c r="IO59" s="96"/>
      <c r="IP59" s="96"/>
      <c r="IQ59" s="96"/>
      <c r="IR59" s="96"/>
      <c r="IS59" s="96"/>
    </row>
    <row r="60" spans="1:253" s="109" customFormat="1" ht="20.25" customHeight="1">
      <c r="A60" s="105">
        <v>40000000</v>
      </c>
      <c r="B60" s="106" t="s">
        <v>123</v>
      </c>
      <c r="C60" s="282" t="s">
        <v>362</v>
      </c>
      <c r="D60" s="107" t="str">
        <f>D84</f>
        <v>+710,500</v>
      </c>
      <c r="E60" s="107" t="str">
        <f>E84</f>
        <v>+1047,500</v>
      </c>
      <c r="F60" s="107" t="str">
        <f>F84</f>
        <v>+1047,500</v>
      </c>
      <c r="G60" s="108"/>
      <c r="H60" s="108"/>
      <c r="I60" s="108"/>
      <c r="J60" s="108"/>
      <c r="K60" s="108"/>
      <c r="L60" s="108"/>
      <c r="IK60" s="108"/>
      <c r="IL60" s="108"/>
      <c r="IM60" s="108"/>
      <c r="IN60" s="108"/>
      <c r="IO60" s="108"/>
      <c r="IP60" s="108"/>
      <c r="IQ60" s="108"/>
      <c r="IR60" s="108"/>
      <c r="IS60" s="108"/>
    </row>
    <row r="61" spans="1:253" s="97" customFormat="1" ht="20.25" customHeight="1" hidden="1">
      <c r="A61" s="110">
        <v>41000000</v>
      </c>
      <c r="B61" s="111" t="s">
        <v>124</v>
      </c>
      <c r="C61" s="112"/>
      <c r="D61" s="113"/>
      <c r="E61" s="113"/>
      <c r="F61" s="113"/>
      <c r="G61" s="96"/>
      <c r="H61" s="96"/>
      <c r="I61" s="96"/>
      <c r="J61" s="96"/>
      <c r="K61" s="96"/>
      <c r="L61" s="96"/>
      <c r="IK61" s="96"/>
      <c r="IL61" s="96"/>
      <c r="IM61" s="96"/>
      <c r="IN61" s="96"/>
      <c r="IO61" s="96"/>
      <c r="IP61" s="96"/>
      <c r="IQ61" s="96"/>
      <c r="IR61" s="96"/>
      <c r="IS61" s="96"/>
    </row>
    <row r="62" spans="1:253" s="97" customFormat="1" ht="20.25" customHeight="1" hidden="1">
      <c r="A62" s="110">
        <v>41010000</v>
      </c>
      <c r="B62" s="111" t="s">
        <v>125</v>
      </c>
      <c r="C62" s="112"/>
      <c r="D62" s="113"/>
      <c r="E62" s="113"/>
      <c r="F62" s="113"/>
      <c r="G62" s="96"/>
      <c r="H62" s="96"/>
      <c r="I62" s="96"/>
      <c r="J62" s="96"/>
      <c r="K62" s="96"/>
      <c r="L62" s="96"/>
      <c r="IK62" s="96"/>
      <c r="IL62" s="96"/>
      <c r="IM62" s="96"/>
      <c r="IN62" s="96"/>
      <c r="IO62" s="96"/>
      <c r="IP62" s="96"/>
      <c r="IQ62" s="96"/>
      <c r="IR62" s="96"/>
      <c r="IS62" s="96"/>
    </row>
    <row r="63" spans="1:253" s="97" customFormat="1" ht="20.25" customHeight="1" hidden="1">
      <c r="A63" s="110" t="s">
        <v>126</v>
      </c>
      <c r="B63" s="111" t="s">
        <v>127</v>
      </c>
      <c r="C63" s="112"/>
      <c r="D63" s="113"/>
      <c r="E63" s="113"/>
      <c r="F63" s="113"/>
      <c r="G63" s="96"/>
      <c r="H63" s="96"/>
      <c r="I63" s="96"/>
      <c r="J63" s="96"/>
      <c r="K63" s="96"/>
      <c r="L63" s="96"/>
      <c r="IK63" s="96"/>
      <c r="IL63" s="96"/>
      <c r="IM63" s="96"/>
      <c r="IN63" s="96"/>
      <c r="IO63" s="96"/>
      <c r="IP63" s="96"/>
      <c r="IQ63" s="96"/>
      <c r="IR63" s="96"/>
      <c r="IS63" s="96"/>
    </row>
    <row r="64" spans="1:253" s="97" customFormat="1" ht="20.25" customHeight="1" hidden="1">
      <c r="A64" s="110">
        <v>41020000</v>
      </c>
      <c r="B64" s="111" t="s">
        <v>128</v>
      </c>
      <c r="C64" s="112"/>
      <c r="D64" s="112"/>
      <c r="E64" s="112"/>
      <c r="F64" s="112"/>
      <c r="G64" s="96"/>
      <c r="H64" s="96"/>
      <c r="I64" s="96"/>
      <c r="J64" s="96"/>
      <c r="K64" s="96"/>
      <c r="L64" s="96"/>
      <c r="IK64" s="96"/>
      <c r="IL64" s="96"/>
      <c r="IM64" s="96"/>
      <c r="IN64" s="96"/>
      <c r="IO64" s="96"/>
      <c r="IP64" s="96"/>
      <c r="IQ64" s="96"/>
      <c r="IR64" s="96"/>
      <c r="IS64" s="96"/>
    </row>
    <row r="65" spans="1:253" s="97" customFormat="1" ht="20.25" customHeight="1" hidden="1">
      <c r="A65" s="110">
        <v>41020100</v>
      </c>
      <c r="B65" s="111" t="s">
        <v>129</v>
      </c>
      <c r="C65" s="112"/>
      <c r="D65" s="112"/>
      <c r="E65" s="112"/>
      <c r="F65" s="112"/>
      <c r="G65" s="96"/>
      <c r="H65" s="96"/>
      <c r="I65" s="96"/>
      <c r="J65" s="96"/>
      <c r="K65" s="96"/>
      <c r="L65" s="96"/>
      <c r="IK65" s="96"/>
      <c r="IL65" s="96"/>
      <c r="IM65" s="96"/>
      <c r="IN65" s="96"/>
      <c r="IO65" s="96"/>
      <c r="IP65" s="96"/>
      <c r="IQ65" s="96"/>
      <c r="IR65" s="96"/>
      <c r="IS65" s="96"/>
    </row>
    <row r="66" spans="1:253" s="97" customFormat="1" ht="20.25" customHeight="1" hidden="1">
      <c r="A66" s="110">
        <v>41030000</v>
      </c>
      <c r="B66" s="111" t="s">
        <v>130</v>
      </c>
      <c r="C66" s="112"/>
      <c r="D66" s="112"/>
      <c r="E66" s="113"/>
      <c r="F66" s="113"/>
      <c r="G66" s="96"/>
      <c r="H66" s="96"/>
      <c r="I66" s="96"/>
      <c r="J66" s="96"/>
      <c r="K66" s="96"/>
      <c r="L66" s="96"/>
      <c r="IK66" s="96"/>
      <c r="IL66" s="96"/>
      <c r="IM66" s="96"/>
      <c r="IN66" s="96"/>
      <c r="IO66" s="96"/>
      <c r="IP66" s="96"/>
      <c r="IQ66" s="96"/>
      <c r="IR66" s="96"/>
      <c r="IS66" s="96"/>
    </row>
    <row r="67" spans="1:253" s="97" customFormat="1" ht="83.25" customHeight="1" hidden="1">
      <c r="A67" s="114">
        <v>41030600</v>
      </c>
      <c r="B67" s="115" t="s">
        <v>131</v>
      </c>
      <c r="C67" s="116"/>
      <c r="D67" s="116"/>
      <c r="E67" s="113"/>
      <c r="F67" s="113"/>
      <c r="G67" s="96"/>
      <c r="H67" s="96"/>
      <c r="I67" s="96"/>
      <c r="J67" s="96"/>
      <c r="K67" s="96"/>
      <c r="L67" s="96"/>
      <c r="IK67" s="96"/>
      <c r="IL67" s="96"/>
      <c r="IM67" s="96"/>
      <c r="IN67" s="96"/>
      <c r="IO67" s="96"/>
      <c r="IP67" s="96"/>
      <c r="IQ67" s="96"/>
      <c r="IR67" s="96"/>
      <c r="IS67" s="96"/>
    </row>
    <row r="68" spans="1:253" s="97" customFormat="1" ht="83.25" customHeight="1" hidden="1">
      <c r="A68" s="114">
        <v>41030800</v>
      </c>
      <c r="B68" s="117" t="s">
        <v>132</v>
      </c>
      <c r="C68" s="116"/>
      <c r="D68" s="116"/>
      <c r="E68" s="113"/>
      <c r="F68" s="113"/>
      <c r="G68" s="96"/>
      <c r="H68" s="96"/>
      <c r="I68" s="96"/>
      <c r="J68" s="96"/>
      <c r="K68" s="96"/>
      <c r="L68" s="96"/>
      <c r="IK68" s="96"/>
      <c r="IL68" s="96"/>
      <c r="IM68" s="96"/>
      <c r="IN68" s="96"/>
      <c r="IO68" s="96"/>
      <c r="IP68" s="96"/>
      <c r="IQ68" s="96"/>
      <c r="IR68" s="96"/>
      <c r="IS68" s="96"/>
    </row>
    <row r="69" spans="1:253" s="97" customFormat="1" ht="189" customHeight="1" hidden="1">
      <c r="A69" s="114">
        <v>41030900</v>
      </c>
      <c r="B69" s="117" t="s">
        <v>133</v>
      </c>
      <c r="C69" s="116"/>
      <c r="D69" s="116"/>
      <c r="E69" s="113"/>
      <c r="F69" s="113"/>
      <c r="G69" s="96"/>
      <c r="H69" s="96"/>
      <c r="I69" s="96"/>
      <c r="J69" s="96"/>
      <c r="K69" s="96"/>
      <c r="L69" s="96"/>
      <c r="IK69" s="96"/>
      <c r="IL69" s="96"/>
      <c r="IM69" s="96"/>
      <c r="IN69" s="96"/>
      <c r="IO69" s="96"/>
      <c r="IP69" s="96"/>
      <c r="IQ69" s="96"/>
      <c r="IR69" s="96"/>
      <c r="IS69" s="96"/>
    </row>
    <row r="70" spans="1:253" s="97" customFormat="1" ht="58.5" customHeight="1" hidden="1">
      <c r="A70" s="114">
        <v>41031000</v>
      </c>
      <c r="B70" s="117" t="s">
        <v>134</v>
      </c>
      <c r="C70" s="116"/>
      <c r="D70" s="116"/>
      <c r="E70" s="113"/>
      <c r="F70" s="113"/>
      <c r="G70" s="96"/>
      <c r="H70" s="96"/>
      <c r="I70" s="96"/>
      <c r="J70" s="96"/>
      <c r="K70" s="96"/>
      <c r="L70" s="96"/>
      <c r="IK70" s="96"/>
      <c r="IL70" s="96"/>
      <c r="IM70" s="96"/>
      <c r="IN70" s="96"/>
      <c r="IO70" s="96"/>
      <c r="IP70" s="96"/>
      <c r="IQ70" s="96"/>
      <c r="IR70" s="96"/>
      <c r="IS70" s="96"/>
    </row>
    <row r="71" spans="1:253" s="97" customFormat="1" ht="30" customHeight="1" hidden="1">
      <c r="A71" s="118">
        <v>41033900</v>
      </c>
      <c r="B71" s="119" t="s">
        <v>135</v>
      </c>
      <c r="C71" s="120"/>
      <c r="D71" s="120"/>
      <c r="E71" s="113"/>
      <c r="F71" s="113"/>
      <c r="G71" s="96"/>
      <c r="H71" s="96"/>
      <c r="I71" s="96"/>
      <c r="J71" s="96"/>
      <c r="K71" s="96"/>
      <c r="L71" s="96"/>
      <c r="IK71" s="96"/>
      <c r="IL71" s="96"/>
      <c r="IM71" s="96"/>
      <c r="IN71" s="96"/>
      <c r="IO71" s="96"/>
      <c r="IP71" s="96"/>
      <c r="IQ71" s="96"/>
      <c r="IR71" s="96"/>
      <c r="IS71" s="96"/>
    </row>
    <row r="72" spans="1:253" s="97" customFormat="1" ht="30.75" customHeight="1" hidden="1">
      <c r="A72" s="118"/>
      <c r="B72" s="119"/>
      <c r="C72" s="120"/>
      <c r="D72" s="120"/>
      <c r="E72" s="113"/>
      <c r="F72" s="113"/>
      <c r="G72" s="96"/>
      <c r="H72" s="96"/>
      <c r="I72" s="96"/>
      <c r="J72" s="96"/>
      <c r="K72" s="96"/>
      <c r="L72" s="96"/>
      <c r="IK72" s="96"/>
      <c r="IL72" s="96"/>
      <c r="IM72" s="96"/>
      <c r="IN72" s="96"/>
      <c r="IO72" s="96"/>
      <c r="IP72" s="96"/>
      <c r="IQ72" s="96"/>
      <c r="IR72" s="96"/>
      <c r="IS72" s="96"/>
    </row>
    <row r="73" spans="1:253" s="97" customFormat="1" ht="100.5" customHeight="1" hidden="1">
      <c r="A73" s="114">
        <v>41035800</v>
      </c>
      <c r="B73" s="117" t="s">
        <v>136</v>
      </c>
      <c r="C73" s="116"/>
      <c r="D73" s="116"/>
      <c r="E73" s="113"/>
      <c r="F73" s="113"/>
      <c r="G73" s="96"/>
      <c r="H73" s="96"/>
      <c r="I73" s="96"/>
      <c r="J73" s="96"/>
      <c r="K73" s="96"/>
      <c r="L73" s="96"/>
      <c r="IK73" s="96"/>
      <c r="IL73" s="96"/>
      <c r="IM73" s="96"/>
      <c r="IN73" s="96"/>
      <c r="IO73" s="96"/>
      <c r="IP73" s="96"/>
      <c r="IQ73" s="96"/>
      <c r="IR73" s="96"/>
      <c r="IS73" s="96"/>
    </row>
    <row r="74" spans="1:253" s="97" customFormat="1" ht="38.25" customHeight="1" hidden="1">
      <c r="A74" s="114"/>
      <c r="B74" s="117"/>
      <c r="C74" s="116"/>
      <c r="D74" s="116"/>
      <c r="E74" s="113"/>
      <c r="F74" s="113"/>
      <c r="G74" s="96"/>
      <c r="H74" s="96"/>
      <c r="I74" s="96"/>
      <c r="J74" s="96"/>
      <c r="K74" s="96"/>
      <c r="L74" s="96"/>
      <c r="IK74" s="96"/>
      <c r="IL74" s="96"/>
      <c r="IM74" s="96"/>
      <c r="IN74" s="96"/>
      <c r="IO74" s="96"/>
      <c r="IP74" s="96"/>
      <c r="IQ74" s="96"/>
      <c r="IR74" s="96"/>
      <c r="IS74" s="96"/>
    </row>
    <row r="75" spans="1:253" s="97" customFormat="1" ht="122.25" customHeight="1" hidden="1">
      <c r="A75" s="114"/>
      <c r="B75" s="117"/>
      <c r="C75" s="116"/>
      <c r="D75" s="116"/>
      <c r="E75" s="113"/>
      <c r="F75" s="113"/>
      <c r="G75" s="96"/>
      <c r="H75" s="96"/>
      <c r="I75" s="96"/>
      <c r="J75" s="96"/>
      <c r="K75" s="96"/>
      <c r="L75" s="96"/>
      <c r="IK75" s="96"/>
      <c r="IL75" s="96"/>
      <c r="IM75" s="96"/>
      <c r="IN75" s="96"/>
      <c r="IO75" s="96"/>
      <c r="IP75" s="96"/>
      <c r="IQ75" s="96"/>
      <c r="IR75" s="96"/>
      <c r="IS75" s="96"/>
    </row>
    <row r="76" spans="1:253" s="97" customFormat="1" ht="60.75" customHeight="1" hidden="1">
      <c r="A76" s="114"/>
      <c r="B76" s="117"/>
      <c r="C76" s="116"/>
      <c r="D76" s="116"/>
      <c r="E76" s="113"/>
      <c r="F76" s="113"/>
      <c r="G76" s="96"/>
      <c r="H76" s="96"/>
      <c r="I76" s="96"/>
      <c r="J76" s="96"/>
      <c r="K76" s="96"/>
      <c r="L76" s="96"/>
      <c r="IK76" s="96"/>
      <c r="IL76" s="96"/>
      <c r="IM76" s="96"/>
      <c r="IN76" s="96"/>
      <c r="IO76" s="96"/>
      <c r="IP76" s="96"/>
      <c r="IQ76" s="96"/>
      <c r="IR76" s="96"/>
      <c r="IS76" s="96"/>
    </row>
    <row r="77" spans="1:253" s="97" customFormat="1" ht="61.5" customHeight="1" hidden="1">
      <c r="A77" s="114"/>
      <c r="B77" s="115"/>
      <c r="C77" s="116"/>
      <c r="D77" s="116"/>
      <c r="E77" s="113"/>
      <c r="F77" s="113"/>
      <c r="G77" s="96"/>
      <c r="H77" s="96"/>
      <c r="I77" s="96"/>
      <c r="J77" s="96"/>
      <c r="K77" s="96"/>
      <c r="L77" s="96"/>
      <c r="IK77" s="96"/>
      <c r="IL77" s="96"/>
      <c r="IM77" s="96"/>
      <c r="IN77" s="96"/>
      <c r="IO77" s="96"/>
      <c r="IP77" s="96"/>
      <c r="IQ77" s="96"/>
      <c r="IR77" s="96"/>
      <c r="IS77" s="96"/>
    </row>
    <row r="78" spans="1:253" s="97" customFormat="1" ht="20.25" customHeight="1" hidden="1">
      <c r="A78" s="110"/>
      <c r="B78" s="111"/>
      <c r="C78" s="112"/>
      <c r="D78" s="113"/>
      <c r="E78" s="113"/>
      <c r="F78" s="113"/>
      <c r="G78" s="96"/>
      <c r="H78" s="96"/>
      <c r="I78" s="96"/>
      <c r="J78" s="96"/>
      <c r="K78" s="96"/>
      <c r="L78" s="96"/>
      <c r="IK78" s="96"/>
      <c r="IL78" s="96"/>
      <c r="IM78" s="96"/>
      <c r="IN78" s="96"/>
      <c r="IO78" s="96"/>
      <c r="IP78" s="96"/>
      <c r="IQ78" s="96"/>
      <c r="IR78" s="96"/>
      <c r="IS78" s="96"/>
    </row>
    <row r="79" spans="1:253" s="97" customFormat="1" ht="20.25" customHeight="1" hidden="1">
      <c r="A79" s="110" t="s">
        <v>127</v>
      </c>
      <c r="B79" s="111" t="s">
        <v>127</v>
      </c>
      <c r="C79" s="112"/>
      <c r="D79" s="113"/>
      <c r="E79" s="113"/>
      <c r="F79" s="113"/>
      <c r="G79" s="96"/>
      <c r="H79" s="96"/>
      <c r="I79" s="96"/>
      <c r="J79" s="96"/>
      <c r="K79" s="96"/>
      <c r="L79" s="96"/>
      <c r="IK79" s="96"/>
      <c r="IL79" s="96"/>
      <c r="IM79" s="96"/>
      <c r="IN79" s="96"/>
      <c r="IO79" s="96"/>
      <c r="IP79" s="96"/>
      <c r="IQ79" s="96"/>
      <c r="IR79" s="96"/>
      <c r="IS79" s="96"/>
    </row>
    <row r="80" spans="1:253" s="97" customFormat="1" ht="29.25" customHeight="1" hidden="1">
      <c r="A80" s="110">
        <v>42000000</v>
      </c>
      <c r="B80" s="111" t="s">
        <v>137</v>
      </c>
      <c r="C80" s="112"/>
      <c r="D80" s="113"/>
      <c r="E80" s="113"/>
      <c r="F80" s="113"/>
      <c r="G80" s="96"/>
      <c r="H80" s="96"/>
      <c r="I80" s="96"/>
      <c r="J80" s="96"/>
      <c r="K80" s="96"/>
      <c r="L80" s="96"/>
      <c r="IK80" s="96"/>
      <c r="IL80" s="96"/>
      <c r="IM80" s="96"/>
      <c r="IN80" s="96"/>
      <c r="IO80" s="96"/>
      <c r="IP80" s="96"/>
      <c r="IQ80" s="96"/>
      <c r="IR80" s="96"/>
      <c r="IS80" s="96"/>
    </row>
    <row r="81" spans="1:253" s="97" customFormat="1" ht="20.25" customHeight="1" hidden="1">
      <c r="A81" s="110" t="s">
        <v>127</v>
      </c>
      <c r="B81" s="111" t="s">
        <v>127</v>
      </c>
      <c r="C81" s="112"/>
      <c r="D81" s="113"/>
      <c r="E81" s="113"/>
      <c r="F81" s="113"/>
      <c r="G81" s="96"/>
      <c r="H81" s="96"/>
      <c r="I81" s="96"/>
      <c r="J81" s="96"/>
      <c r="K81" s="96"/>
      <c r="L81" s="96"/>
      <c r="IK81" s="96"/>
      <c r="IL81" s="96"/>
      <c r="IM81" s="96"/>
      <c r="IN81" s="96"/>
      <c r="IO81" s="96"/>
      <c r="IP81" s="96"/>
      <c r="IQ81" s="96"/>
      <c r="IR81" s="96"/>
      <c r="IS81" s="96"/>
    </row>
    <row r="82" spans="1:253" s="100" customFormat="1" ht="20.25" customHeight="1" hidden="1">
      <c r="A82" s="105">
        <v>50000000</v>
      </c>
      <c r="B82" s="106" t="s">
        <v>138</v>
      </c>
      <c r="C82" s="112"/>
      <c r="D82" s="113"/>
      <c r="E82" s="113"/>
      <c r="F82" s="113"/>
      <c r="G82" s="99"/>
      <c r="H82" s="99"/>
      <c r="I82" s="99"/>
      <c r="J82" s="99"/>
      <c r="K82" s="99"/>
      <c r="L82" s="99"/>
      <c r="IK82" s="99"/>
      <c r="IL82" s="99"/>
      <c r="IM82" s="99"/>
      <c r="IN82" s="99"/>
      <c r="IO82" s="99"/>
      <c r="IP82" s="99"/>
      <c r="IQ82" s="99"/>
      <c r="IR82" s="99"/>
      <c r="IS82" s="99"/>
    </row>
    <row r="83" spans="1:253" s="100" customFormat="1" ht="20.25" customHeight="1" hidden="1">
      <c r="A83" s="110" t="s">
        <v>127</v>
      </c>
      <c r="B83" s="121" t="s">
        <v>127</v>
      </c>
      <c r="C83" s="112"/>
      <c r="D83" s="113"/>
      <c r="E83" s="113"/>
      <c r="F83" s="113"/>
      <c r="G83" s="99"/>
      <c r="H83" s="99"/>
      <c r="I83" s="99"/>
      <c r="J83" s="99"/>
      <c r="K83" s="99"/>
      <c r="L83" s="99"/>
      <c r="IK83" s="99"/>
      <c r="IL83" s="99"/>
      <c r="IM83" s="99"/>
      <c r="IN83" s="99"/>
      <c r="IO83" s="99"/>
      <c r="IP83" s="99"/>
      <c r="IQ83" s="99"/>
      <c r="IR83" s="99"/>
      <c r="IS83" s="99"/>
    </row>
    <row r="84" spans="1:253" s="100" customFormat="1" ht="20.25" customHeight="1">
      <c r="A84" s="110">
        <v>41030000</v>
      </c>
      <c r="B84" s="111" t="s">
        <v>130</v>
      </c>
      <c r="C84" s="283" t="s">
        <v>362</v>
      </c>
      <c r="D84" s="113" t="str">
        <f>D85</f>
        <v>+710,500</v>
      </c>
      <c r="E84" s="113" t="str">
        <f>E85</f>
        <v>+1047,500</v>
      </c>
      <c r="F84" s="113" t="str">
        <f>F85</f>
        <v>+1047,500</v>
      </c>
      <c r="G84" s="99"/>
      <c r="H84" s="99"/>
      <c r="I84" s="99"/>
      <c r="J84" s="99"/>
      <c r="K84" s="99"/>
      <c r="L84" s="99"/>
      <c r="IK84" s="99"/>
      <c r="IL84" s="99"/>
      <c r="IM84" s="99"/>
      <c r="IN84" s="99"/>
      <c r="IO84" s="99"/>
      <c r="IP84" s="99"/>
      <c r="IQ84" s="99"/>
      <c r="IR84" s="99"/>
      <c r="IS84" s="99"/>
    </row>
    <row r="85" spans="1:253" s="100" customFormat="1" ht="29.25" customHeight="1">
      <c r="A85" s="110">
        <v>41035000</v>
      </c>
      <c r="B85" s="122" t="s">
        <v>139</v>
      </c>
      <c r="C85" s="283" t="s">
        <v>362</v>
      </c>
      <c r="D85" s="280" t="s">
        <v>358</v>
      </c>
      <c r="E85" s="280" t="s">
        <v>359</v>
      </c>
      <c r="F85" s="280" t="s">
        <v>359</v>
      </c>
      <c r="G85" s="99"/>
      <c r="H85" s="99"/>
      <c r="I85" s="99"/>
      <c r="J85" s="99"/>
      <c r="K85" s="99"/>
      <c r="L85" s="99"/>
      <c r="IK85" s="99"/>
      <c r="IL85" s="99"/>
      <c r="IM85" s="99"/>
      <c r="IN85" s="99"/>
      <c r="IO85" s="99"/>
      <c r="IP85" s="99"/>
      <c r="IQ85" s="99"/>
      <c r="IR85" s="99"/>
      <c r="IS85" s="99"/>
    </row>
    <row r="86" spans="1:253" s="100" customFormat="1" ht="33.75" customHeight="1" hidden="1">
      <c r="A86" s="121"/>
      <c r="B86" s="122"/>
      <c r="C86" s="107"/>
      <c r="D86" s="113"/>
      <c r="E86" s="113"/>
      <c r="F86" s="113"/>
      <c r="G86" s="99"/>
      <c r="H86" s="99"/>
      <c r="I86" s="99"/>
      <c r="J86" s="99"/>
      <c r="K86" s="99"/>
      <c r="L86" s="99"/>
      <c r="IK86" s="99"/>
      <c r="IL86" s="99"/>
      <c r="IM86" s="99"/>
      <c r="IN86" s="99"/>
      <c r="IO86" s="99"/>
      <c r="IP86" s="99"/>
      <c r="IQ86" s="99"/>
      <c r="IR86" s="99"/>
      <c r="IS86" s="99"/>
    </row>
    <row r="87" spans="1:253" s="100" customFormat="1" ht="15.75" customHeight="1">
      <c r="A87" s="121"/>
      <c r="B87" s="235" t="s">
        <v>284</v>
      </c>
      <c r="C87" s="107"/>
      <c r="D87" s="113"/>
      <c r="E87" s="113"/>
      <c r="F87" s="113"/>
      <c r="G87" s="99"/>
      <c r="H87" s="99"/>
      <c r="I87" s="99"/>
      <c r="J87" s="99"/>
      <c r="K87" s="99"/>
      <c r="L87" s="99"/>
      <c r="IK87" s="99"/>
      <c r="IL87" s="99"/>
      <c r="IM87" s="99"/>
      <c r="IN87" s="99"/>
      <c r="IO87" s="99"/>
      <c r="IP87" s="99"/>
      <c r="IQ87" s="99"/>
      <c r="IR87" s="99"/>
      <c r="IS87" s="99"/>
    </row>
    <row r="88" spans="1:253" s="100" customFormat="1" ht="19.5" customHeight="1">
      <c r="A88" s="121"/>
      <c r="B88" s="122" t="s">
        <v>286</v>
      </c>
      <c r="C88" s="283" t="s">
        <v>363</v>
      </c>
      <c r="D88" s="280" t="s">
        <v>369</v>
      </c>
      <c r="E88" s="280" t="s">
        <v>360</v>
      </c>
      <c r="F88" s="280" t="s">
        <v>360</v>
      </c>
      <c r="G88" s="99"/>
      <c r="H88" s="99"/>
      <c r="I88" s="99"/>
      <c r="J88" s="99"/>
      <c r="K88" s="99"/>
      <c r="L88" s="99"/>
      <c r="IK88" s="99"/>
      <c r="IL88" s="99"/>
      <c r="IM88" s="99"/>
      <c r="IN88" s="99"/>
      <c r="IO88" s="99"/>
      <c r="IP88" s="99"/>
      <c r="IQ88" s="99"/>
      <c r="IR88" s="99"/>
      <c r="IS88" s="99"/>
    </row>
    <row r="89" spans="1:253" s="100" customFormat="1" ht="21.75" customHeight="1">
      <c r="A89" s="121"/>
      <c r="B89" s="122" t="s">
        <v>285</v>
      </c>
      <c r="C89" s="279" t="s">
        <v>364</v>
      </c>
      <c r="D89" s="280" t="s">
        <v>412</v>
      </c>
      <c r="E89" s="280" t="s">
        <v>361</v>
      </c>
      <c r="F89" s="280" t="s">
        <v>361</v>
      </c>
      <c r="G89" s="99"/>
      <c r="H89" s="99"/>
      <c r="I89" s="99"/>
      <c r="J89" s="99"/>
      <c r="K89" s="99"/>
      <c r="L89" s="99"/>
      <c r="IK89" s="99"/>
      <c r="IL89" s="99"/>
      <c r="IM89" s="99"/>
      <c r="IN89" s="99"/>
      <c r="IO89" s="99"/>
      <c r="IP89" s="99"/>
      <c r="IQ89" s="99"/>
      <c r="IR89" s="99"/>
      <c r="IS89" s="99"/>
    </row>
    <row r="90" spans="1:253" s="100" customFormat="1" ht="27.75" customHeight="1">
      <c r="A90" s="121"/>
      <c r="B90" s="123" t="s">
        <v>140</v>
      </c>
      <c r="C90" s="107" t="str">
        <f>C60</f>
        <v>+1758,000</v>
      </c>
      <c r="D90" s="107" t="str">
        <f>D60</f>
        <v>+710,500</v>
      </c>
      <c r="E90" s="107" t="str">
        <f>E60</f>
        <v>+1047,500</v>
      </c>
      <c r="F90" s="107" t="str">
        <f>F60</f>
        <v>+1047,500</v>
      </c>
      <c r="G90" s="99"/>
      <c r="H90" s="99"/>
      <c r="I90" s="99"/>
      <c r="J90" s="99"/>
      <c r="K90" s="99"/>
      <c r="L90" s="99"/>
      <c r="IK90" s="99"/>
      <c r="IL90" s="99"/>
      <c r="IM90" s="99"/>
      <c r="IN90" s="99"/>
      <c r="IO90" s="99"/>
      <c r="IP90" s="99"/>
      <c r="IQ90" s="99"/>
      <c r="IR90" s="99"/>
      <c r="IS90" s="99"/>
    </row>
    <row r="91" spans="3:6" ht="12.75">
      <c r="C91" s="124"/>
      <c r="D91" s="124"/>
      <c r="E91" s="124"/>
      <c r="F91" s="124"/>
    </row>
    <row r="92" spans="3:6" ht="12.75" hidden="1">
      <c r="C92" s="124"/>
      <c r="D92" s="124"/>
      <c r="E92" s="124"/>
      <c r="F92" s="124"/>
    </row>
    <row r="93" spans="1:6" ht="12.75" hidden="1">
      <c r="A93" s="75" t="s">
        <v>141</v>
      </c>
      <c r="B93" s="125"/>
      <c r="C93" s="124"/>
      <c r="D93" s="124"/>
      <c r="E93" s="124"/>
      <c r="F93" s="124"/>
    </row>
    <row r="94" spans="3:6" ht="12.75" hidden="1">
      <c r="C94" s="124"/>
      <c r="D94" s="124"/>
      <c r="E94" s="124"/>
      <c r="F94" s="124"/>
    </row>
    <row r="95" spans="3:6" ht="12.75">
      <c r="C95" s="124"/>
      <c r="D95" s="124"/>
      <c r="E95" s="124"/>
      <c r="F95" s="124"/>
    </row>
    <row r="96" spans="3:6" ht="12.75">
      <c r="C96" s="124"/>
      <c r="D96" s="124"/>
      <c r="E96" s="124"/>
      <c r="F96" s="124"/>
    </row>
    <row r="97" spans="3:6" ht="12.75">
      <c r="C97" s="297"/>
      <c r="D97" s="297"/>
      <c r="E97" s="124"/>
      <c r="F97" s="124"/>
    </row>
    <row r="98" spans="3:6" ht="12.75">
      <c r="C98" s="124"/>
      <c r="D98" s="124"/>
      <c r="E98" s="124"/>
      <c r="F98" s="124"/>
    </row>
    <row r="99" spans="3:6" ht="12.75">
      <c r="C99" s="124"/>
      <c r="D99" s="124"/>
      <c r="E99" s="124"/>
      <c r="F99" s="124"/>
    </row>
    <row r="100" spans="3:6" ht="12.75">
      <c r="C100" s="124"/>
      <c r="D100" s="124"/>
      <c r="E100" s="124"/>
      <c r="F100" s="124"/>
    </row>
    <row r="101" spans="3:6" ht="12.75">
      <c r="C101" s="124"/>
      <c r="D101" s="124"/>
      <c r="E101" s="124"/>
      <c r="F101" s="124"/>
    </row>
    <row r="102" spans="3:6" ht="12.75">
      <c r="C102" s="124"/>
      <c r="D102" s="124"/>
      <c r="E102" s="124"/>
      <c r="F102" s="124"/>
    </row>
    <row r="103" spans="3:6" ht="12.75">
      <c r="C103" s="124"/>
      <c r="D103" s="124"/>
      <c r="E103" s="124"/>
      <c r="F103" s="124"/>
    </row>
    <row r="104" spans="3:6" ht="12.75">
      <c r="C104" s="124"/>
      <c r="D104" s="124"/>
      <c r="E104" s="124"/>
      <c r="F104" s="124"/>
    </row>
    <row r="105" spans="3:6" ht="12.75">
      <c r="C105" s="124"/>
      <c r="D105" s="124"/>
      <c r="E105" s="124"/>
      <c r="F105" s="124"/>
    </row>
    <row r="106" spans="3:6" ht="12.75">
      <c r="C106" s="124"/>
      <c r="D106" s="124"/>
      <c r="E106" s="124"/>
      <c r="F106" s="124"/>
    </row>
    <row r="107" spans="3:6" ht="12.75">
      <c r="C107" s="124"/>
      <c r="D107" s="124"/>
      <c r="E107" s="124"/>
      <c r="F107" s="124"/>
    </row>
    <row r="108" spans="3:6" ht="12.75">
      <c r="C108" s="124"/>
      <c r="D108" s="124"/>
      <c r="E108" s="124"/>
      <c r="F108" s="124"/>
    </row>
  </sheetData>
  <mergeCells count="8">
    <mergeCell ref="C5:G5"/>
    <mergeCell ref="C6:G6"/>
    <mergeCell ref="A8:G8"/>
    <mergeCell ref="A12:A13"/>
    <mergeCell ref="B12:B13"/>
    <mergeCell ref="C12:C13"/>
    <mergeCell ref="D12:D13"/>
    <mergeCell ref="E12:F12"/>
  </mergeCells>
  <printOptions/>
  <pageMargins left="0.43" right="0.14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76"/>
  <sheetViews>
    <sheetView workbookViewId="0" topLeftCell="F3">
      <selection activeCell="G29" sqref="G29"/>
    </sheetView>
  </sheetViews>
  <sheetFormatPr defaultColWidth="9.33203125" defaultRowHeight="12.75"/>
  <cols>
    <col min="1" max="2" width="12.16015625" style="1" customWidth="1"/>
    <col min="3" max="3" width="14.33203125" style="1" customWidth="1"/>
    <col min="4" max="4" width="135.83203125" style="1" customWidth="1"/>
    <col min="5" max="6" width="16.16015625" style="1" customWidth="1"/>
    <col min="7" max="7" width="13.83203125" style="1" customWidth="1"/>
    <col min="8" max="8" width="15.33203125" style="1" customWidth="1"/>
    <col min="9" max="9" width="13.16015625" style="1" customWidth="1"/>
    <col min="10" max="10" width="13.66015625" style="1" customWidth="1"/>
    <col min="11" max="11" width="12" style="1" customWidth="1"/>
    <col min="12" max="12" width="11.83203125" style="1" customWidth="1"/>
    <col min="13" max="13" width="15" style="1" customWidth="1"/>
    <col min="14" max="14" width="13.83203125" style="1" customWidth="1"/>
    <col min="15" max="15" width="14" style="1" customWidth="1"/>
    <col min="16" max="16" width="3.66015625" style="1" hidden="1" customWidth="1"/>
    <col min="17" max="17" width="25.33203125" style="1" customWidth="1"/>
    <col min="18" max="18" width="16.66015625" style="1" customWidth="1"/>
    <col min="19" max="19" width="12.5" style="1" bestFit="1" customWidth="1"/>
    <col min="20" max="16384" width="9.33203125" style="1" customWidth="1"/>
  </cols>
  <sheetData>
    <row r="1" ht="15.75" hidden="1"/>
    <row r="2" ht="15.75" hidden="1"/>
    <row r="3" spans="10:19" ht="18.75">
      <c r="J3" s="332" t="s">
        <v>0</v>
      </c>
      <c r="K3" s="332"/>
      <c r="L3" s="332"/>
      <c r="M3" s="332"/>
      <c r="N3" s="332"/>
      <c r="O3" s="332"/>
      <c r="P3" s="332"/>
      <c r="Q3" s="332"/>
      <c r="R3" s="332"/>
      <c r="S3" s="332"/>
    </row>
    <row r="4" spans="10:19" ht="43.5" customHeight="1">
      <c r="J4" s="333" t="s">
        <v>415</v>
      </c>
      <c r="K4" s="332"/>
      <c r="L4" s="332"/>
      <c r="M4" s="332"/>
      <c r="N4" s="332"/>
      <c r="O4" s="332"/>
      <c r="P4" s="332"/>
      <c r="Q4" s="332"/>
      <c r="R4" s="332"/>
      <c r="S4" s="332"/>
    </row>
    <row r="5" spans="5:19" ht="16.5" customHeight="1">
      <c r="E5" s="2"/>
      <c r="J5" s="317"/>
      <c r="K5" s="317"/>
      <c r="L5" s="317"/>
      <c r="M5" s="317"/>
      <c r="N5" s="317"/>
      <c r="O5" s="317"/>
      <c r="P5" s="317"/>
      <c r="Q5" s="317"/>
      <c r="R5" s="317"/>
      <c r="S5" s="317"/>
    </row>
    <row r="6" spans="11:13" ht="15.75" hidden="1">
      <c r="K6" s="5"/>
      <c r="L6" s="5"/>
      <c r="M6" s="5"/>
    </row>
    <row r="7" ht="15.75">
      <c r="D7" s="6"/>
    </row>
    <row r="8" spans="1:18" ht="58.5" customHeight="1">
      <c r="A8" s="320" t="s">
        <v>349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2:17" ht="15.75" hidden="1">
      <c r="B9" s="7"/>
      <c r="C9" s="7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ht="28.5" customHeight="1">
      <c r="B10" s="7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311" t="s">
        <v>356</v>
      </c>
      <c r="O10" s="311"/>
      <c r="P10" s="9"/>
      <c r="Q10" s="9"/>
    </row>
    <row r="11" spans="5:15" ht="12.75" customHeight="1">
      <c r="E11" s="2"/>
      <c r="N11" s="311" t="s">
        <v>357</v>
      </c>
      <c r="O11" s="311"/>
    </row>
    <row r="12" ht="12.75" customHeight="1" thickBot="1">
      <c r="Q12" s="1" t="s">
        <v>24</v>
      </c>
    </row>
    <row r="13" spans="1:18" ht="49.5" customHeight="1">
      <c r="A13" s="329" t="s">
        <v>4</v>
      </c>
      <c r="B13" s="324" t="s">
        <v>22</v>
      </c>
      <c r="C13" s="324" t="s">
        <v>20</v>
      </c>
      <c r="D13" s="305" t="s">
        <v>23</v>
      </c>
      <c r="E13" s="312" t="s">
        <v>5</v>
      </c>
      <c r="F13" s="313"/>
      <c r="G13" s="313"/>
      <c r="H13" s="313"/>
      <c r="I13" s="314"/>
      <c r="J13" s="322" t="s">
        <v>6</v>
      </c>
      <c r="K13" s="322"/>
      <c r="L13" s="322"/>
      <c r="M13" s="322"/>
      <c r="N13" s="322"/>
      <c r="O13" s="322"/>
      <c r="P13" s="322"/>
      <c r="Q13" s="3"/>
      <c r="R13" s="308" t="s">
        <v>17</v>
      </c>
    </row>
    <row r="14" spans="1:18" ht="24" customHeight="1">
      <c r="A14" s="330"/>
      <c r="B14" s="324"/>
      <c r="C14" s="324"/>
      <c r="D14" s="306"/>
      <c r="E14" s="322" t="s">
        <v>18</v>
      </c>
      <c r="F14" s="322" t="s">
        <v>7</v>
      </c>
      <c r="G14" s="323" t="s">
        <v>8</v>
      </c>
      <c r="H14" s="323"/>
      <c r="I14" s="324" t="s">
        <v>9</v>
      </c>
      <c r="J14" s="322" t="s">
        <v>18</v>
      </c>
      <c r="K14" s="321" t="s">
        <v>10</v>
      </c>
      <c r="L14" s="322" t="s">
        <v>8</v>
      </c>
      <c r="M14" s="322"/>
      <c r="N14" s="321" t="s">
        <v>11</v>
      </c>
      <c r="O14" s="325" t="s">
        <v>19</v>
      </c>
      <c r="P14" s="326"/>
      <c r="Q14" s="309" t="s">
        <v>1</v>
      </c>
      <c r="R14" s="308"/>
    </row>
    <row r="15" spans="1:18" ht="12.75" customHeight="1">
      <c r="A15" s="330"/>
      <c r="B15" s="324"/>
      <c r="C15" s="324"/>
      <c r="D15" s="306"/>
      <c r="E15" s="322"/>
      <c r="F15" s="322"/>
      <c r="G15" s="321" t="s">
        <v>12</v>
      </c>
      <c r="H15" s="321" t="s">
        <v>13</v>
      </c>
      <c r="I15" s="324"/>
      <c r="J15" s="322"/>
      <c r="K15" s="321"/>
      <c r="L15" s="321" t="s">
        <v>12</v>
      </c>
      <c r="M15" s="321" t="s">
        <v>13</v>
      </c>
      <c r="N15" s="321"/>
      <c r="O15" s="327" t="s">
        <v>21</v>
      </c>
      <c r="P15" s="3" t="s">
        <v>19</v>
      </c>
      <c r="Q15" s="310"/>
      <c r="R15" s="308"/>
    </row>
    <row r="16" spans="1:18" ht="139.5" customHeight="1">
      <c r="A16" s="331"/>
      <c r="B16" s="324"/>
      <c r="C16" s="324"/>
      <c r="D16" s="306"/>
      <c r="E16" s="322"/>
      <c r="F16" s="322"/>
      <c r="G16" s="321"/>
      <c r="H16" s="321"/>
      <c r="I16" s="324"/>
      <c r="J16" s="322"/>
      <c r="K16" s="321"/>
      <c r="L16" s="321"/>
      <c r="M16" s="321"/>
      <c r="N16" s="321"/>
      <c r="O16" s="328"/>
      <c r="P16" s="3"/>
      <c r="Q16" s="3" t="s">
        <v>26</v>
      </c>
      <c r="R16" s="308"/>
    </row>
    <row r="17" spans="1:18" ht="15" customHeight="1" hidden="1">
      <c r="A17" s="27"/>
      <c r="B17" s="324"/>
      <c r="C17" s="4"/>
      <c r="D17" s="307"/>
      <c r="E17" s="322"/>
      <c r="F17" s="322"/>
      <c r="G17" s="321"/>
      <c r="H17" s="321"/>
      <c r="I17" s="324"/>
      <c r="J17" s="322"/>
      <c r="K17" s="321"/>
      <c r="L17" s="321"/>
      <c r="M17" s="321"/>
      <c r="N17" s="321"/>
      <c r="O17" s="3"/>
      <c r="P17" s="11"/>
      <c r="Q17" s="11"/>
      <c r="R17" s="308"/>
    </row>
    <row r="18" spans="1:18" ht="15" customHeight="1" hidden="1">
      <c r="A18" s="27"/>
      <c r="B18" s="79" t="s">
        <v>219</v>
      </c>
      <c r="C18" s="79"/>
      <c r="D18" s="14" t="s">
        <v>220</v>
      </c>
      <c r="E18" s="228"/>
      <c r="F18" s="228"/>
      <c r="G18" s="229"/>
      <c r="H18" s="229"/>
      <c r="I18" s="230"/>
      <c r="J18" s="228"/>
      <c r="K18" s="229"/>
      <c r="L18" s="229"/>
      <c r="M18" s="229"/>
      <c r="N18" s="231"/>
      <c r="O18" s="223"/>
      <c r="P18" s="232"/>
      <c r="Q18" s="232"/>
      <c r="R18" s="179">
        <f>SUM(J18+E18)</f>
        <v>0</v>
      </c>
    </row>
    <row r="19" spans="1:18" ht="15" customHeight="1" hidden="1">
      <c r="A19" s="27"/>
      <c r="B19" s="15" t="s">
        <v>269</v>
      </c>
      <c r="C19" s="15" t="s">
        <v>270</v>
      </c>
      <c r="D19" s="16" t="s">
        <v>271</v>
      </c>
      <c r="E19" s="180"/>
      <c r="F19" s="180"/>
      <c r="G19" s="226"/>
      <c r="H19" s="226"/>
      <c r="I19" s="227"/>
      <c r="J19" s="180"/>
      <c r="K19" s="226"/>
      <c r="L19" s="226"/>
      <c r="M19" s="226"/>
      <c r="N19" s="225"/>
      <c r="O19" s="3"/>
      <c r="P19" s="11"/>
      <c r="Q19" s="11"/>
      <c r="R19" s="18">
        <f>SUM(J19+E19)</f>
        <v>0</v>
      </c>
    </row>
    <row r="20" spans="1:18" s="13" customFormat="1" ht="14.25" customHeight="1">
      <c r="A20" s="12"/>
      <c r="B20" s="79" t="s">
        <v>82</v>
      </c>
      <c r="C20" s="79"/>
      <c r="D20" s="14" t="s">
        <v>81</v>
      </c>
      <c r="E20" s="285" t="s">
        <v>396</v>
      </c>
      <c r="F20" s="285" t="s">
        <v>396</v>
      </c>
      <c r="G20" s="285">
        <f aca="true" t="shared" si="0" ref="G20:P20">G21+G22+G25+G28+G29+G30+G33+G36</f>
        <v>0</v>
      </c>
      <c r="H20" s="285" t="s">
        <v>366</v>
      </c>
      <c r="I20" s="285">
        <f t="shared" si="0"/>
        <v>0</v>
      </c>
      <c r="J20" s="285" t="s">
        <v>397</v>
      </c>
      <c r="K20" s="285">
        <f t="shared" si="0"/>
        <v>0</v>
      </c>
      <c r="L20" s="285">
        <f t="shared" si="0"/>
        <v>0</v>
      </c>
      <c r="M20" s="285">
        <f t="shared" si="0"/>
        <v>0</v>
      </c>
      <c r="N20" s="285" t="s">
        <v>397</v>
      </c>
      <c r="O20" s="285" t="s">
        <v>397</v>
      </c>
      <c r="P20" s="285">
        <f t="shared" si="0"/>
        <v>62</v>
      </c>
      <c r="Q20" s="285" t="s">
        <v>398</v>
      </c>
      <c r="R20" s="295" t="s">
        <v>399</v>
      </c>
    </row>
    <row r="21" spans="1:18" s="13" customFormat="1" ht="14.25" customHeight="1">
      <c r="A21" s="12"/>
      <c r="B21" s="15" t="s">
        <v>176</v>
      </c>
      <c r="C21" s="15" t="s">
        <v>177</v>
      </c>
      <c r="D21" s="16" t="s">
        <v>178</v>
      </c>
      <c r="E21" s="284" t="s">
        <v>365</v>
      </c>
      <c r="F21" s="284" t="s">
        <v>365</v>
      </c>
      <c r="G21" s="284"/>
      <c r="H21" s="284" t="s">
        <v>366</v>
      </c>
      <c r="I21" s="18"/>
      <c r="J21" s="284" t="s">
        <v>394</v>
      </c>
      <c r="K21" s="284"/>
      <c r="L21" s="284"/>
      <c r="M21" s="284"/>
      <c r="N21" s="284" t="s">
        <v>394</v>
      </c>
      <c r="O21" s="284" t="s">
        <v>394</v>
      </c>
      <c r="P21" s="284" t="s">
        <v>394</v>
      </c>
      <c r="Q21" s="284" t="s">
        <v>394</v>
      </c>
      <c r="R21" s="284" t="s">
        <v>395</v>
      </c>
    </row>
    <row r="22" spans="1:18" s="13" customFormat="1" ht="14.25" customHeight="1">
      <c r="A22" s="12"/>
      <c r="B22" s="15" t="s">
        <v>179</v>
      </c>
      <c r="C22" s="15" t="s">
        <v>180</v>
      </c>
      <c r="D22" s="16" t="s">
        <v>198</v>
      </c>
      <c r="E22" s="284" t="s">
        <v>367</v>
      </c>
      <c r="F22" s="284" t="s">
        <v>367</v>
      </c>
      <c r="G22" s="284"/>
      <c r="H22" s="284"/>
      <c r="I22" s="18"/>
      <c r="J22" s="284" t="s">
        <v>392</v>
      </c>
      <c r="K22" s="284"/>
      <c r="L22" s="284"/>
      <c r="M22" s="284"/>
      <c r="N22" s="284" t="s">
        <v>392</v>
      </c>
      <c r="O22" s="284" t="s">
        <v>392</v>
      </c>
      <c r="P22" s="284" t="s">
        <v>392</v>
      </c>
      <c r="Q22" s="284" t="s">
        <v>392</v>
      </c>
      <c r="R22" s="284" t="s">
        <v>393</v>
      </c>
    </row>
    <row r="23" spans="1:18" s="13" customFormat="1" ht="14.25" customHeight="1">
      <c r="A23" s="12"/>
      <c r="B23" s="15"/>
      <c r="C23" s="15"/>
      <c r="D23" s="16" t="s">
        <v>1</v>
      </c>
      <c r="E23" s="284"/>
      <c r="F23" s="284"/>
      <c r="G23" s="284"/>
      <c r="H23" s="284"/>
      <c r="I23" s="18"/>
      <c r="J23" s="284"/>
      <c r="K23" s="284"/>
      <c r="L23" s="284"/>
      <c r="M23" s="284"/>
      <c r="N23" s="284"/>
      <c r="O23" s="284"/>
      <c r="P23" s="284"/>
      <c r="Q23" s="284"/>
      <c r="R23" s="284">
        <f>SUM(J23+E23)</f>
        <v>0</v>
      </c>
    </row>
    <row r="24" spans="1:18" s="13" customFormat="1" ht="14.25" customHeight="1">
      <c r="A24" s="12"/>
      <c r="B24" s="15"/>
      <c r="C24" s="15"/>
      <c r="D24" s="31" t="s">
        <v>289</v>
      </c>
      <c r="E24" s="284" t="s">
        <v>368</v>
      </c>
      <c r="F24" s="284" t="s">
        <v>368</v>
      </c>
      <c r="G24" s="284"/>
      <c r="H24" s="284"/>
      <c r="I24" s="18"/>
      <c r="J24" s="284"/>
      <c r="K24" s="284"/>
      <c r="L24" s="284"/>
      <c r="M24" s="284"/>
      <c r="N24" s="284"/>
      <c r="O24" s="284"/>
      <c r="P24" s="284"/>
      <c r="Q24" s="284"/>
      <c r="R24" s="284" t="s">
        <v>368</v>
      </c>
    </row>
    <row r="25" spans="1:18" s="13" customFormat="1" ht="14.25" customHeight="1">
      <c r="A25" s="12"/>
      <c r="B25" s="15" t="s">
        <v>241</v>
      </c>
      <c r="C25" s="15" t="s">
        <v>242</v>
      </c>
      <c r="D25" s="16" t="s">
        <v>243</v>
      </c>
      <c r="E25" s="284" t="s">
        <v>369</v>
      </c>
      <c r="F25" s="284" t="s">
        <v>369</v>
      </c>
      <c r="G25" s="285"/>
      <c r="H25" s="285"/>
      <c r="I25" s="179"/>
      <c r="J25" s="285"/>
      <c r="K25" s="285"/>
      <c r="L25" s="285"/>
      <c r="M25" s="285"/>
      <c r="N25" s="285"/>
      <c r="O25" s="285"/>
      <c r="P25" s="285"/>
      <c r="Q25" s="285"/>
      <c r="R25" s="284" t="s">
        <v>369</v>
      </c>
    </row>
    <row r="26" spans="1:18" s="13" customFormat="1" ht="14.25" customHeight="1">
      <c r="A26" s="12"/>
      <c r="B26" s="15"/>
      <c r="C26" s="15"/>
      <c r="D26" s="16" t="s">
        <v>1</v>
      </c>
      <c r="E26" s="284"/>
      <c r="F26" s="284"/>
      <c r="G26" s="285"/>
      <c r="H26" s="285"/>
      <c r="I26" s="179"/>
      <c r="J26" s="285"/>
      <c r="K26" s="285"/>
      <c r="L26" s="285"/>
      <c r="M26" s="285"/>
      <c r="N26" s="285"/>
      <c r="O26" s="285"/>
      <c r="P26" s="285"/>
      <c r="Q26" s="285"/>
      <c r="R26" s="284"/>
    </row>
    <row r="27" spans="1:18" s="13" customFormat="1" ht="14.25" customHeight="1">
      <c r="A27" s="12"/>
      <c r="B27" s="15"/>
      <c r="C27" s="15"/>
      <c r="D27" s="200" t="s">
        <v>291</v>
      </c>
      <c r="E27" s="284" t="s">
        <v>369</v>
      </c>
      <c r="F27" s="284" t="s">
        <v>369</v>
      </c>
      <c r="G27" s="285"/>
      <c r="H27" s="285"/>
      <c r="I27" s="179"/>
      <c r="J27" s="285"/>
      <c r="K27" s="285"/>
      <c r="L27" s="285"/>
      <c r="M27" s="285"/>
      <c r="N27" s="285"/>
      <c r="O27" s="285"/>
      <c r="P27" s="285"/>
      <c r="Q27" s="285"/>
      <c r="R27" s="284" t="s">
        <v>369</v>
      </c>
    </row>
    <row r="28" spans="1:18" s="13" customFormat="1" ht="14.25" customHeight="1">
      <c r="A28" s="12"/>
      <c r="B28" s="15" t="s">
        <v>216</v>
      </c>
      <c r="C28" s="15" t="s">
        <v>217</v>
      </c>
      <c r="D28" s="16" t="s">
        <v>261</v>
      </c>
      <c r="E28" s="284" t="s">
        <v>370</v>
      </c>
      <c r="F28" s="284" t="s">
        <v>370</v>
      </c>
      <c r="G28" s="285"/>
      <c r="H28" s="285"/>
      <c r="I28" s="179"/>
      <c r="J28" s="285"/>
      <c r="K28" s="285"/>
      <c r="L28" s="285"/>
      <c r="M28" s="285"/>
      <c r="N28" s="285"/>
      <c r="O28" s="285"/>
      <c r="P28" s="285"/>
      <c r="Q28" s="285"/>
      <c r="R28" s="284" t="s">
        <v>370</v>
      </c>
    </row>
    <row r="29" spans="1:18" s="13" customFormat="1" ht="35.25" customHeight="1">
      <c r="A29" s="12"/>
      <c r="B29" s="15" t="s">
        <v>192</v>
      </c>
      <c r="C29" s="15" t="s">
        <v>193</v>
      </c>
      <c r="D29" s="16" t="s">
        <v>194</v>
      </c>
      <c r="E29" s="15" t="s">
        <v>371</v>
      </c>
      <c r="F29" s="15" t="s">
        <v>371</v>
      </c>
      <c r="G29" s="285"/>
      <c r="H29" s="285"/>
      <c r="I29" s="179"/>
      <c r="J29" s="285"/>
      <c r="K29" s="285"/>
      <c r="L29" s="285"/>
      <c r="M29" s="285"/>
      <c r="N29" s="285"/>
      <c r="O29" s="285"/>
      <c r="P29" s="285"/>
      <c r="Q29" s="285"/>
      <c r="R29" s="15" t="s">
        <v>371</v>
      </c>
    </row>
    <row r="30" spans="1:18" s="13" customFormat="1" ht="14.25" customHeight="1">
      <c r="A30" s="12"/>
      <c r="B30" s="170" t="s">
        <v>210</v>
      </c>
      <c r="C30" s="170" t="s">
        <v>83</v>
      </c>
      <c r="D30" s="188" t="s">
        <v>275</v>
      </c>
      <c r="E30" s="15" t="s">
        <v>372</v>
      </c>
      <c r="F30" s="15" t="s">
        <v>372</v>
      </c>
      <c r="G30" s="285"/>
      <c r="H30" s="285"/>
      <c r="I30" s="179"/>
      <c r="J30" s="285"/>
      <c r="K30" s="285"/>
      <c r="L30" s="285"/>
      <c r="M30" s="285"/>
      <c r="N30" s="285"/>
      <c r="O30" s="285"/>
      <c r="P30" s="285"/>
      <c r="Q30" s="285"/>
      <c r="R30" s="15" t="s">
        <v>372</v>
      </c>
    </row>
    <row r="31" spans="1:18" s="13" customFormat="1" ht="14.25" customHeight="1">
      <c r="A31" s="12"/>
      <c r="B31" s="170"/>
      <c r="C31" s="170"/>
      <c r="D31" s="16" t="s">
        <v>1</v>
      </c>
      <c r="E31" s="15"/>
      <c r="F31" s="286"/>
      <c r="G31" s="285"/>
      <c r="H31" s="285"/>
      <c r="I31" s="179"/>
      <c r="J31" s="285"/>
      <c r="K31" s="285"/>
      <c r="L31" s="285"/>
      <c r="M31" s="285"/>
      <c r="N31" s="285"/>
      <c r="O31" s="285"/>
      <c r="P31" s="285"/>
      <c r="Q31" s="285"/>
      <c r="R31" s="286"/>
    </row>
    <row r="32" spans="1:18" s="13" customFormat="1" ht="14.25" customHeight="1">
      <c r="A32" s="12"/>
      <c r="B32" s="170"/>
      <c r="C32" s="170"/>
      <c r="D32" s="31" t="s">
        <v>289</v>
      </c>
      <c r="E32" s="15" t="s">
        <v>370</v>
      </c>
      <c r="F32" s="15" t="s">
        <v>370</v>
      </c>
      <c r="G32" s="285"/>
      <c r="H32" s="285"/>
      <c r="I32" s="179"/>
      <c r="J32" s="285"/>
      <c r="K32" s="285"/>
      <c r="L32" s="285"/>
      <c r="M32" s="285"/>
      <c r="N32" s="285"/>
      <c r="O32" s="285"/>
      <c r="P32" s="285"/>
      <c r="Q32" s="285"/>
      <c r="R32" s="15" t="s">
        <v>370</v>
      </c>
    </row>
    <row r="33" spans="1:18" s="13" customFormat="1" ht="43.5" customHeight="1">
      <c r="A33" s="12"/>
      <c r="B33" s="3">
        <v>130203</v>
      </c>
      <c r="C33" s="15" t="s">
        <v>83</v>
      </c>
      <c r="D33" s="16" t="s">
        <v>84</v>
      </c>
      <c r="E33" s="286" t="s">
        <v>373</v>
      </c>
      <c r="F33" s="286" t="s">
        <v>373</v>
      </c>
      <c r="G33" s="287"/>
      <c r="H33" s="287"/>
      <c r="I33" s="17"/>
      <c r="J33" s="15"/>
      <c r="K33" s="286"/>
      <c r="L33" s="287"/>
      <c r="M33" s="287"/>
      <c r="N33" s="286"/>
      <c r="O33" s="286"/>
      <c r="P33" s="15"/>
      <c r="Q33" s="15"/>
      <c r="R33" s="286" t="s">
        <v>373</v>
      </c>
    </row>
    <row r="34" spans="1:18" s="13" customFormat="1" ht="15.75" customHeight="1">
      <c r="A34" s="12"/>
      <c r="B34" s="3"/>
      <c r="C34" s="15"/>
      <c r="D34" s="16" t="s">
        <v>1</v>
      </c>
      <c r="E34" s="286"/>
      <c r="F34" s="286"/>
      <c r="G34" s="287"/>
      <c r="H34" s="287"/>
      <c r="I34" s="17"/>
      <c r="J34" s="15"/>
      <c r="K34" s="286"/>
      <c r="L34" s="287"/>
      <c r="M34" s="287"/>
      <c r="N34" s="286"/>
      <c r="O34" s="286"/>
      <c r="P34" s="15"/>
      <c r="Q34" s="15"/>
      <c r="R34" s="284">
        <f>SUM(J34+E34)</f>
        <v>0</v>
      </c>
    </row>
    <row r="35" spans="1:18" s="13" customFormat="1" ht="14.25" customHeight="1">
      <c r="A35" s="12"/>
      <c r="B35" s="15"/>
      <c r="C35" s="15"/>
      <c r="D35" s="31" t="s">
        <v>289</v>
      </c>
      <c r="E35" s="286" t="s">
        <v>373</v>
      </c>
      <c r="F35" s="286" t="s">
        <v>373</v>
      </c>
      <c r="G35" s="287"/>
      <c r="H35" s="287"/>
      <c r="I35" s="17"/>
      <c r="J35" s="15"/>
      <c r="K35" s="286"/>
      <c r="L35" s="287"/>
      <c r="M35" s="287"/>
      <c r="N35" s="286"/>
      <c r="O35" s="286"/>
      <c r="P35" s="15"/>
      <c r="Q35" s="15"/>
      <c r="R35" s="284">
        <f>SUM(J35+E35)</f>
        <v>22.9</v>
      </c>
    </row>
    <row r="36" spans="1:18" s="13" customFormat="1" ht="14.25" customHeight="1">
      <c r="A36" s="12"/>
      <c r="B36" s="3">
        <v>250404</v>
      </c>
      <c r="C36" s="15" t="s">
        <v>222</v>
      </c>
      <c r="D36" s="16" t="s">
        <v>247</v>
      </c>
      <c r="E36" s="15" t="s">
        <v>370</v>
      </c>
      <c r="F36" s="15" t="s">
        <v>370</v>
      </c>
      <c r="G36" s="287"/>
      <c r="H36" s="287"/>
      <c r="I36" s="17"/>
      <c r="J36" s="15" t="s">
        <v>378</v>
      </c>
      <c r="K36" s="286"/>
      <c r="L36" s="287"/>
      <c r="M36" s="287"/>
      <c r="N36" s="15" t="s">
        <v>378</v>
      </c>
      <c r="O36" s="15" t="s">
        <v>378</v>
      </c>
      <c r="P36" s="15"/>
      <c r="Q36" s="15"/>
      <c r="R36" s="284" t="s">
        <v>391</v>
      </c>
    </row>
    <row r="37" spans="1:18" s="13" customFormat="1" ht="14.25" customHeight="1">
      <c r="A37" s="12"/>
      <c r="B37" s="3"/>
      <c r="C37" s="15"/>
      <c r="D37" s="204" t="s">
        <v>292</v>
      </c>
      <c r="E37" s="15"/>
      <c r="F37" s="15"/>
      <c r="G37" s="287"/>
      <c r="H37" s="287"/>
      <c r="I37" s="17"/>
      <c r="J37" s="15"/>
      <c r="K37" s="286"/>
      <c r="L37" s="287"/>
      <c r="M37" s="287"/>
      <c r="N37" s="286"/>
      <c r="O37" s="286"/>
      <c r="P37" s="15"/>
      <c r="Q37" s="15"/>
      <c r="R37" s="284">
        <f>SUM(J37+E37)</f>
        <v>0</v>
      </c>
    </row>
    <row r="38" spans="1:18" s="13" customFormat="1" ht="14.25" customHeight="1">
      <c r="A38" s="12"/>
      <c r="B38" s="3"/>
      <c r="C38" s="15"/>
      <c r="D38" s="16" t="s">
        <v>248</v>
      </c>
      <c r="E38" s="15" t="s">
        <v>370</v>
      </c>
      <c r="F38" s="15" t="s">
        <v>370</v>
      </c>
      <c r="G38" s="287"/>
      <c r="H38" s="287"/>
      <c r="I38" s="17"/>
      <c r="J38" s="15" t="s">
        <v>378</v>
      </c>
      <c r="K38" s="286"/>
      <c r="L38" s="287"/>
      <c r="M38" s="287"/>
      <c r="N38" s="15" t="s">
        <v>378</v>
      </c>
      <c r="O38" s="15" t="s">
        <v>378</v>
      </c>
      <c r="P38" s="15"/>
      <c r="Q38" s="15"/>
      <c r="R38" s="284" t="s">
        <v>391</v>
      </c>
    </row>
    <row r="39" spans="1:18" s="13" customFormat="1" ht="14.25" customHeight="1">
      <c r="A39" s="12"/>
      <c r="B39" s="3"/>
      <c r="C39" s="15"/>
      <c r="D39" s="31" t="s">
        <v>400</v>
      </c>
      <c r="E39" s="15" t="s">
        <v>370</v>
      </c>
      <c r="F39" s="15" t="s">
        <v>370</v>
      </c>
      <c r="G39" s="287"/>
      <c r="H39" s="287"/>
      <c r="I39" s="17"/>
      <c r="J39" s="15" t="s">
        <v>378</v>
      </c>
      <c r="K39" s="286"/>
      <c r="L39" s="287"/>
      <c r="M39" s="287"/>
      <c r="N39" s="15" t="s">
        <v>378</v>
      </c>
      <c r="O39" s="15" t="s">
        <v>378</v>
      </c>
      <c r="P39" s="180"/>
      <c r="Q39" s="180"/>
      <c r="R39" s="284" t="s">
        <v>391</v>
      </c>
    </row>
    <row r="40" spans="1:18" ht="15.75">
      <c r="A40" s="10"/>
      <c r="B40" s="28" t="s">
        <v>2</v>
      </c>
      <c r="C40" s="19"/>
      <c r="D40" s="14" t="s">
        <v>3</v>
      </c>
      <c r="E40" s="296" t="s">
        <v>401</v>
      </c>
      <c r="F40" s="296" t="s">
        <v>401</v>
      </c>
      <c r="G40" s="296">
        <f aca="true" t="shared" si="1" ref="G40:P40">G41+G47+G48+G51+G52+G57</f>
        <v>0</v>
      </c>
      <c r="H40" s="296" t="s">
        <v>375</v>
      </c>
      <c r="I40" s="296">
        <f t="shared" si="1"/>
        <v>0</v>
      </c>
      <c r="J40" s="296" t="s">
        <v>402</v>
      </c>
      <c r="K40" s="296">
        <f t="shared" si="1"/>
        <v>0</v>
      </c>
      <c r="L40" s="296">
        <f t="shared" si="1"/>
        <v>0</v>
      </c>
      <c r="M40" s="296">
        <f t="shared" si="1"/>
        <v>0</v>
      </c>
      <c r="N40" s="296" t="s">
        <v>402</v>
      </c>
      <c r="O40" s="296" t="s">
        <v>402</v>
      </c>
      <c r="P40" s="296">
        <f t="shared" si="1"/>
        <v>55.6</v>
      </c>
      <c r="Q40" s="296" t="s">
        <v>403</v>
      </c>
      <c r="R40" s="295" t="s">
        <v>404</v>
      </c>
    </row>
    <row r="41" spans="1:18" ht="31.5">
      <c r="A41" s="10"/>
      <c r="B41" s="15" t="s">
        <v>25</v>
      </c>
      <c r="C41" s="15" t="s">
        <v>14</v>
      </c>
      <c r="D41" s="16" t="s">
        <v>15</v>
      </c>
      <c r="E41" s="288" t="s">
        <v>374</v>
      </c>
      <c r="F41" s="288" t="s">
        <v>374</v>
      </c>
      <c r="G41" s="284">
        <v>0</v>
      </c>
      <c r="H41" s="288" t="s">
        <v>375</v>
      </c>
      <c r="I41" s="286"/>
      <c r="J41" s="286" t="s">
        <v>388</v>
      </c>
      <c r="K41" s="286"/>
      <c r="L41" s="284"/>
      <c r="M41" s="284"/>
      <c r="N41" s="286" t="s">
        <v>388</v>
      </c>
      <c r="O41" s="286" t="s">
        <v>388</v>
      </c>
      <c r="P41" s="289"/>
      <c r="Q41" s="289" t="s">
        <v>389</v>
      </c>
      <c r="R41" s="284" t="s">
        <v>390</v>
      </c>
    </row>
    <row r="42" spans="1:18" ht="15.75">
      <c r="A42" s="10"/>
      <c r="B42" s="15"/>
      <c r="C42" s="15"/>
      <c r="D42" s="204" t="s">
        <v>292</v>
      </c>
      <c r="E42" s="290"/>
      <c r="F42" s="290"/>
      <c r="G42" s="291"/>
      <c r="H42" s="290"/>
      <c r="I42" s="289"/>
      <c r="J42" s="289"/>
      <c r="K42" s="289"/>
      <c r="L42" s="291"/>
      <c r="M42" s="291"/>
      <c r="N42" s="289"/>
      <c r="O42" s="289"/>
      <c r="P42" s="289"/>
      <c r="Q42" s="289"/>
      <c r="R42" s="284">
        <f>SUM(J42+E42)</f>
        <v>0</v>
      </c>
    </row>
    <row r="43" spans="1:18" ht="15.75">
      <c r="A43" s="10"/>
      <c r="B43" s="15"/>
      <c r="C43" s="15"/>
      <c r="D43" s="31" t="s">
        <v>290</v>
      </c>
      <c r="E43" s="290" t="s">
        <v>376</v>
      </c>
      <c r="F43" s="290" t="s">
        <v>376</v>
      </c>
      <c r="G43" s="291"/>
      <c r="H43" s="290"/>
      <c r="I43" s="289"/>
      <c r="J43" s="289"/>
      <c r="K43" s="289"/>
      <c r="L43" s="291"/>
      <c r="M43" s="291"/>
      <c r="N43" s="289"/>
      <c r="O43" s="289"/>
      <c r="P43" s="289"/>
      <c r="Q43" s="289"/>
      <c r="R43" s="290" t="s">
        <v>376</v>
      </c>
    </row>
    <row r="44" spans="1:18" ht="15.75">
      <c r="A44" s="10"/>
      <c r="B44" s="15"/>
      <c r="C44" s="15"/>
      <c r="D44" s="31" t="s">
        <v>293</v>
      </c>
      <c r="E44" s="290"/>
      <c r="F44" s="290"/>
      <c r="G44" s="291"/>
      <c r="H44" s="290"/>
      <c r="I44" s="289"/>
      <c r="J44" s="289" t="s">
        <v>387</v>
      </c>
      <c r="K44" s="289"/>
      <c r="L44" s="291"/>
      <c r="M44" s="291"/>
      <c r="N44" s="289" t="s">
        <v>387</v>
      </c>
      <c r="O44" s="289" t="s">
        <v>387</v>
      </c>
      <c r="P44" s="289"/>
      <c r="Q44" s="289"/>
      <c r="R44" s="289" t="s">
        <v>387</v>
      </c>
    </row>
    <row r="45" spans="1:18" ht="15.75">
      <c r="A45" s="10"/>
      <c r="B45" s="15"/>
      <c r="C45" s="15"/>
      <c r="D45" s="159" t="s">
        <v>294</v>
      </c>
      <c r="E45" s="290"/>
      <c r="F45" s="290"/>
      <c r="G45" s="291"/>
      <c r="H45" s="290"/>
      <c r="I45" s="289"/>
      <c r="J45" s="289" t="s">
        <v>386</v>
      </c>
      <c r="K45" s="289"/>
      <c r="L45" s="291"/>
      <c r="M45" s="291"/>
      <c r="N45" s="289" t="s">
        <v>386</v>
      </c>
      <c r="O45" s="289" t="s">
        <v>386</v>
      </c>
      <c r="P45" s="289" t="s">
        <v>386</v>
      </c>
      <c r="Q45" s="289" t="s">
        <v>386</v>
      </c>
      <c r="R45" s="289" t="s">
        <v>386</v>
      </c>
    </row>
    <row r="46" spans="1:18" ht="15.75" hidden="1">
      <c r="A46" s="10"/>
      <c r="B46" s="15"/>
      <c r="C46" s="15"/>
      <c r="D46" s="200"/>
      <c r="E46" s="290"/>
      <c r="F46" s="290"/>
      <c r="G46" s="291"/>
      <c r="H46" s="290"/>
      <c r="I46" s="289"/>
      <c r="J46" s="289"/>
      <c r="K46" s="289"/>
      <c r="L46" s="291"/>
      <c r="M46" s="291"/>
      <c r="N46" s="289"/>
      <c r="O46" s="289"/>
      <c r="P46" s="289"/>
      <c r="Q46" s="289"/>
      <c r="R46" s="284">
        <f>SUM(J46+E46)</f>
        <v>0</v>
      </c>
    </row>
    <row r="47" spans="1:18" ht="15.75">
      <c r="A47" s="10"/>
      <c r="B47" s="15" t="s">
        <v>277</v>
      </c>
      <c r="C47" s="15" t="s">
        <v>278</v>
      </c>
      <c r="D47" s="16" t="s">
        <v>279</v>
      </c>
      <c r="E47" s="290" t="s">
        <v>377</v>
      </c>
      <c r="F47" s="290" t="s">
        <v>377</v>
      </c>
      <c r="G47" s="291"/>
      <c r="H47" s="290"/>
      <c r="I47" s="289"/>
      <c r="J47" s="289"/>
      <c r="K47" s="289"/>
      <c r="L47" s="291"/>
      <c r="M47" s="291"/>
      <c r="N47" s="289"/>
      <c r="O47" s="289"/>
      <c r="P47" s="289"/>
      <c r="Q47" s="289"/>
      <c r="R47" s="290" t="s">
        <v>377</v>
      </c>
    </row>
    <row r="48" spans="1:18" ht="26.25" customHeight="1">
      <c r="A48" s="10"/>
      <c r="B48" s="15" t="s">
        <v>256</v>
      </c>
      <c r="C48" s="15" t="s">
        <v>254</v>
      </c>
      <c r="D48" s="220" t="s">
        <v>255</v>
      </c>
      <c r="E48" s="290"/>
      <c r="F48" s="290"/>
      <c r="G48" s="291"/>
      <c r="H48" s="290"/>
      <c r="I48" s="289"/>
      <c r="J48" s="289" t="s">
        <v>385</v>
      </c>
      <c r="K48" s="289"/>
      <c r="L48" s="291"/>
      <c r="M48" s="291"/>
      <c r="N48" s="289" t="s">
        <v>385</v>
      </c>
      <c r="O48" s="289" t="s">
        <v>385</v>
      </c>
      <c r="P48" s="289" t="s">
        <v>385</v>
      </c>
      <c r="Q48" s="289" t="s">
        <v>385</v>
      </c>
      <c r="R48" s="289" t="s">
        <v>385</v>
      </c>
    </row>
    <row r="49" spans="1:18" ht="26.25" customHeight="1">
      <c r="A49" s="10"/>
      <c r="B49" s="15"/>
      <c r="C49" s="15"/>
      <c r="D49" s="204" t="s">
        <v>292</v>
      </c>
      <c r="E49" s="290"/>
      <c r="F49" s="290"/>
      <c r="G49" s="291"/>
      <c r="H49" s="290"/>
      <c r="I49" s="289"/>
      <c r="J49" s="289"/>
      <c r="K49" s="289"/>
      <c r="L49" s="291"/>
      <c r="M49" s="291"/>
      <c r="N49" s="289"/>
      <c r="O49" s="289"/>
      <c r="P49" s="289"/>
      <c r="Q49" s="289"/>
      <c r="R49" s="284">
        <f>SUM(J49+E49)</f>
        <v>0</v>
      </c>
    </row>
    <row r="50" spans="1:18" ht="32.25" customHeight="1">
      <c r="A50" s="10"/>
      <c r="B50" s="15"/>
      <c r="C50" s="15"/>
      <c r="D50" s="159" t="s">
        <v>294</v>
      </c>
      <c r="E50" s="290"/>
      <c r="F50" s="290"/>
      <c r="G50" s="291"/>
      <c r="H50" s="290"/>
      <c r="I50" s="289"/>
      <c r="J50" s="289" t="s">
        <v>385</v>
      </c>
      <c r="K50" s="289"/>
      <c r="L50" s="291"/>
      <c r="M50" s="291"/>
      <c r="N50" s="289" t="s">
        <v>385</v>
      </c>
      <c r="O50" s="289" t="s">
        <v>385</v>
      </c>
      <c r="P50" s="289" t="s">
        <v>385</v>
      </c>
      <c r="Q50" s="289" t="s">
        <v>385</v>
      </c>
      <c r="R50" s="289" t="s">
        <v>385</v>
      </c>
    </row>
    <row r="51" spans="1:18" ht="26.25" customHeight="1">
      <c r="A51" s="10"/>
      <c r="B51" s="15" t="s">
        <v>262</v>
      </c>
      <c r="C51" s="15" t="s">
        <v>253</v>
      </c>
      <c r="D51" s="16" t="s">
        <v>263</v>
      </c>
      <c r="E51" s="290" t="s">
        <v>377</v>
      </c>
      <c r="F51" s="290" t="s">
        <v>377</v>
      </c>
      <c r="G51" s="291"/>
      <c r="H51" s="290"/>
      <c r="I51" s="289"/>
      <c r="J51" s="289"/>
      <c r="K51" s="289"/>
      <c r="L51" s="291"/>
      <c r="M51" s="291"/>
      <c r="N51" s="289"/>
      <c r="O51" s="289"/>
      <c r="P51" s="289"/>
      <c r="Q51" s="289"/>
      <c r="R51" s="290" t="s">
        <v>377</v>
      </c>
    </row>
    <row r="52" spans="1:18" ht="24.75" customHeight="1">
      <c r="A52" s="10"/>
      <c r="B52" s="15" t="s">
        <v>251</v>
      </c>
      <c r="C52" s="15" t="s">
        <v>253</v>
      </c>
      <c r="D52" s="219" t="s">
        <v>252</v>
      </c>
      <c r="E52" s="290"/>
      <c r="F52" s="290"/>
      <c r="G52" s="291"/>
      <c r="H52" s="290"/>
      <c r="I52" s="289"/>
      <c r="J52" s="289" t="s">
        <v>382</v>
      </c>
      <c r="K52" s="289"/>
      <c r="L52" s="291"/>
      <c r="M52" s="291"/>
      <c r="N52" s="289" t="s">
        <v>382</v>
      </c>
      <c r="O52" s="289" t="s">
        <v>382</v>
      </c>
      <c r="P52" s="289"/>
      <c r="Q52" s="289" t="s">
        <v>384</v>
      </c>
      <c r="R52" s="289" t="s">
        <v>382</v>
      </c>
    </row>
    <row r="53" spans="1:18" ht="34.5" customHeight="1" hidden="1">
      <c r="A53" s="10"/>
      <c r="B53" s="15"/>
      <c r="C53" s="15"/>
      <c r="D53" s="31"/>
      <c r="E53" s="290"/>
      <c r="F53" s="290"/>
      <c r="G53" s="291"/>
      <c r="H53" s="290"/>
      <c r="I53" s="289"/>
      <c r="J53" s="289"/>
      <c r="K53" s="289"/>
      <c r="L53" s="291"/>
      <c r="M53" s="291"/>
      <c r="N53" s="289"/>
      <c r="O53" s="289"/>
      <c r="P53" s="289"/>
      <c r="Q53" s="289"/>
      <c r="R53" s="284">
        <f>SUM(J53+E53)</f>
        <v>0</v>
      </c>
    </row>
    <row r="54" spans="1:18" ht="34.5" customHeight="1">
      <c r="A54" s="10"/>
      <c r="B54" s="15"/>
      <c r="C54" s="15"/>
      <c r="D54" s="204" t="s">
        <v>292</v>
      </c>
      <c r="E54" s="290"/>
      <c r="F54" s="290"/>
      <c r="G54" s="291"/>
      <c r="H54" s="290"/>
      <c r="I54" s="289"/>
      <c r="J54" s="289"/>
      <c r="K54" s="289"/>
      <c r="L54" s="291"/>
      <c r="M54" s="291"/>
      <c r="N54" s="289"/>
      <c r="O54" s="289"/>
      <c r="P54" s="289"/>
      <c r="Q54" s="289"/>
      <c r="R54" s="284">
        <f>SUM(J54+E54)</f>
        <v>0</v>
      </c>
    </row>
    <row r="55" spans="1:18" ht="20.25" customHeight="1">
      <c r="A55" s="10"/>
      <c r="B55" s="15"/>
      <c r="C55" s="15"/>
      <c r="D55" s="31" t="s">
        <v>293</v>
      </c>
      <c r="E55" s="290"/>
      <c r="F55" s="290"/>
      <c r="G55" s="291"/>
      <c r="H55" s="290"/>
      <c r="I55" s="289"/>
      <c r="J55" s="289" t="s">
        <v>383</v>
      </c>
      <c r="K55" s="289"/>
      <c r="L55" s="291"/>
      <c r="M55" s="291"/>
      <c r="N55" s="289" t="s">
        <v>383</v>
      </c>
      <c r="O55" s="289" t="s">
        <v>383</v>
      </c>
      <c r="P55" s="289"/>
      <c r="Q55" s="289"/>
      <c r="R55" s="289" t="s">
        <v>383</v>
      </c>
    </row>
    <row r="56" spans="1:18" ht="34.5" customHeight="1">
      <c r="A56" s="10"/>
      <c r="B56" s="15"/>
      <c r="C56" s="15"/>
      <c r="D56" s="31" t="s">
        <v>298</v>
      </c>
      <c r="E56" s="290"/>
      <c r="F56" s="290"/>
      <c r="G56" s="291"/>
      <c r="H56" s="290"/>
      <c r="I56" s="289"/>
      <c r="J56" s="289" t="s">
        <v>380</v>
      </c>
      <c r="K56" s="289"/>
      <c r="L56" s="291"/>
      <c r="M56" s="291"/>
      <c r="N56" s="289" t="s">
        <v>380</v>
      </c>
      <c r="O56" s="289" t="s">
        <v>380</v>
      </c>
      <c r="P56" s="289"/>
      <c r="Q56" s="289"/>
      <c r="R56" s="289" t="s">
        <v>380</v>
      </c>
    </row>
    <row r="57" spans="1:18" ht="34.5" customHeight="1">
      <c r="A57" s="10"/>
      <c r="B57" s="15" t="s">
        <v>208</v>
      </c>
      <c r="C57" s="15" t="s">
        <v>83</v>
      </c>
      <c r="D57" s="16" t="s">
        <v>209</v>
      </c>
      <c r="E57" s="290" t="s">
        <v>378</v>
      </c>
      <c r="F57" s="290" t="s">
        <v>378</v>
      </c>
      <c r="G57" s="291"/>
      <c r="H57" s="290"/>
      <c r="I57" s="289"/>
      <c r="J57" s="289"/>
      <c r="K57" s="289"/>
      <c r="L57" s="291"/>
      <c r="M57" s="291"/>
      <c r="N57" s="289"/>
      <c r="O57" s="289"/>
      <c r="P57" s="289"/>
      <c r="Q57" s="289"/>
      <c r="R57" s="290" t="s">
        <v>378</v>
      </c>
    </row>
    <row r="58" spans="1:18" ht="34.5" customHeight="1">
      <c r="A58" s="10"/>
      <c r="B58" s="28" t="s">
        <v>182</v>
      </c>
      <c r="C58" s="15"/>
      <c r="D58" s="14" t="s">
        <v>183</v>
      </c>
      <c r="E58" s="292" t="s">
        <v>405</v>
      </c>
      <c r="F58" s="292" t="s">
        <v>405</v>
      </c>
      <c r="G58" s="292">
        <f aca="true" t="shared" si="2" ref="G58:Q58">G59+G60</f>
        <v>0</v>
      </c>
      <c r="H58" s="292">
        <f t="shared" si="2"/>
        <v>0</v>
      </c>
      <c r="I58" s="292">
        <f t="shared" si="2"/>
        <v>0</v>
      </c>
      <c r="J58" s="292">
        <f t="shared" si="2"/>
        <v>0</v>
      </c>
      <c r="K58" s="292">
        <f t="shared" si="2"/>
        <v>0</v>
      </c>
      <c r="L58" s="292">
        <f t="shared" si="2"/>
        <v>0</v>
      </c>
      <c r="M58" s="292">
        <f t="shared" si="2"/>
        <v>0</v>
      </c>
      <c r="N58" s="292">
        <f t="shared" si="2"/>
        <v>0</v>
      </c>
      <c r="O58" s="292">
        <f t="shared" si="2"/>
        <v>0</v>
      </c>
      <c r="P58" s="292">
        <f t="shared" si="2"/>
        <v>0</v>
      </c>
      <c r="Q58" s="292">
        <f t="shared" si="2"/>
        <v>0</v>
      </c>
      <c r="R58" s="292" t="s">
        <v>405</v>
      </c>
    </row>
    <row r="59" spans="1:18" ht="34.5" customHeight="1">
      <c r="A59" s="10"/>
      <c r="B59" s="15" t="s">
        <v>184</v>
      </c>
      <c r="C59" s="15" t="s">
        <v>185</v>
      </c>
      <c r="D59" s="16" t="s">
        <v>186</v>
      </c>
      <c r="E59" s="290" t="s">
        <v>379</v>
      </c>
      <c r="F59" s="290" t="s">
        <v>379</v>
      </c>
      <c r="G59" s="291"/>
      <c r="H59" s="290"/>
      <c r="I59" s="289"/>
      <c r="J59" s="289"/>
      <c r="K59" s="289"/>
      <c r="L59" s="291"/>
      <c r="M59" s="291"/>
      <c r="N59" s="289"/>
      <c r="O59" s="289"/>
      <c r="P59" s="289"/>
      <c r="Q59" s="289"/>
      <c r="R59" s="290" t="s">
        <v>379</v>
      </c>
    </row>
    <row r="60" spans="1:18" ht="34.5" customHeight="1">
      <c r="A60" s="10"/>
      <c r="B60" s="189" t="s">
        <v>272</v>
      </c>
      <c r="C60" s="189" t="s">
        <v>273</v>
      </c>
      <c r="D60" s="187" t="s">
        <v>274</v>
      </c>
      <c r="E60" s="290" t="s">
        <v>380</v>
      </c>
      <c r="F60" s="290" t="s">
        <v>380</v>
      </c>
      <c r="G60" s="291"/>
      <c r="H60" s="290"/>
      <c r="I60" s="289"/>
      <c r="J60" s="289"/>
      <c r="K60" s="289"/>
      <c r="L60" s="291"/>
      <c r="M60" s="291"/>
      <c r="N60" s="289"/>
      <c r="O60" s="289"/>
      <c r="P60" s="289"/>
      <c r="Q60" s="289"/>
      <c r="R60" s="290" t="s">
        <v>380</v>
      </c>
    </row>
    <row r="61" spans="1:18" ht="34.5" customHeight="1">
      <c r="A61" s="10"/>
      <c r="B61" s="223">
        <v>24</v>
      </c>
      <c r="C61" s="15"/>
      <c r="D61" s="14" t="s">
        <v>257</v>
      </c>
      <c r="E61" s="292">
        <f>E62</f>
        <v>0</v>
      </c>
      <c r="F61" s="292">
        <f aca="true" t="shared" si="3" ref="F61:Q61">F62</f>
        <v>0</v>
      </c>
      <c r="G61" s="292">
        <f t="shared" si="3"/>
        <v>0</v>
      </c>
      <c r="H61" s="292">
        <f t="shared" si="3"/>
        <v>0</v>
      </c>
      <c r="I61" s="292">
        <f t="shared" si="3"/>
        <v>0</v>
      </c>
      <c r="J61" s="292" t="str">
        <f t="shared" si="3"/>
        <v>+10,000</v>
      </c>
      <c r="K61" s="292">
        <f t="shared" si="3"/>
        <v>0</v>
      </c>
      <c r="L61" s="292">
        <f t="shared" si="3"/>
        <v>0</v>
      </c>
      <c r="M61" s="292">
        <f t="shared" si="3"/>
        <v>0</v>
      </c>
      <c r="N61" s="292" t="str">
        <f t="shared" si="3"/>
        <v>+10,000</v>
      </c>
      <c r="O61" s="292" t="str">
        <f t="shared" si="3"/>
        <v>+10,000</v>
      </c>
      <c r="P61" s="292" t="str">
        <f t="shared" si="3"/>
        <v>+10,000</v>
      </c>
      <c r="Q61" s="292" t="str">
        <f t="shared" si="3"/>
        <v>+10,000</v>
      </c>
      <c r="R61" s="294" t="s">
        <v>370</v>
      </c>
    </row>
    <row r="62" spans="1:18" ht="34.5" customHeight="1">
      <c r="A62" s="10"/>
      <c r="B62" s="15" t="s">
        <v>258</v>
      </c>
      <c r="C62" s="15" t="s">
        <v>259</v>
      </c>
      <c r="D62" s="16" t="s">
        <v>260</v>
      </c>
      <c r="E62" s="290"/>
      <c r="F62" s="290"/>
      <c r="G62" s="291"/>
      <c r="H62" s="290"/>
      <c r="I62" s="289"/>
      <c r="J62" s="15" t="s">
        <v>370</v>
      </c>
      <c r="K62" s="15"/>
      <c r="L62" s="291"/>
      <c r="M62" s="291"/>
      <c r="N62" s="15" t="s">
        <v>370</v>
      </c>
      <c r="O62" s="15" t="s">
        <v>370</v>
      </c>
      <c r="P62" s="15" t="s">
        <v>370</v>
      </c>
      <c r="Q62" s="15" t="s">
        <v>370</v>
      </c>
      <c r="R62" s="15" t="s">
        <v>370</v>
      </c>
    </row>
    <row r="63" spans="1:18" ht="34.5" customHeight="1">
      <c r="A63" s="10"/>
      <c r="B63" s="221">
        <v>75</v>
      </c>
      <c r="C63" s="79"/>
      <c r="D63" s="14" t="s">
        <v>201</v>
      </c>
      <c r="E63" s="292" t="str">
        <f>E64</f>
        <v>+152,000</v>
      </c>
      <c r="F63" s="292" t="str">
        <f aca="true" t="shared" si="4" ref="F63:Q63">F64</f>
        <v>+152,000</v>
      </c>
      <c r="G63" s="292">
        <f t="shared" si="4"/>
        <v>0</v>
      </c>
      <c r="H63" s="292">
        <f t="shared" si="4"/>
        <v>0</v>
      </c>
      <c r="I63" s="292">
        <f t="shared" si="4"/>
        <v>0</v>
      </c>
      <c r="J63" s="292">
        <f t="shared" si="4"/>
        <v>0</v>
      </c>
      <c r="K63" s="292">
        <f t="shared" si="4"/>
        <v>0</v>
      </c>
      <c r="L63" s="292">
        <f t="shared" si="4"/>
        <v>0</v>
      </c>
      <c r="M63" s="292">
        <f t="shared" si="4"/>
        <v>0</v>
      </c>
      <c r="N63" s="292">
        <f t="shared" si="4"/>
        <v>0</v>
      </c>
      <c r="O63" s="292">
        <f t="shared" si="4"/>
        <v>0</v>
      </c>
      <c r="P63" s="292">
        <f t="shared" si="4"/>
        <v>0</v>
      </c>
      <c r="Q63" s="292">
        <f t="shared" si="4"/>
        <v>0</v>
      </c>
      <c r="R63" s="292" t="s">
        <v>381</v>
      </c>
    </row>
    <row r="64" spans="1:18" ht="34.5" customHeight="1">
      <c r="A64" s="10"/>
      <c r="B64" s="3">
        <v>250315</v>
      </c>
      <c r="C64" s="15" t="s">
        <v>235</v>
      </c>
      <c r="D64" s="222" t="s">
        <v>236</v>
      </c>
      <c r="E64" s="290" t="s">
        <v>381</v>
      </c>
      <c r="F64" s="290" t="s">
        <v>381</v>
      </c>
      <c r="G64" s="291"/>
      <c r="H64" s="290"/>
      <c r="I64" s="289"/>
      <c r="J64" s="289"/>
      <c r="K64" s="289"/>
      <c r="L64" s="291"/>
      <c r="M64" s="291"/>
      <c r="N64" s="289"/>
      <c r="O64" s="289"/>
      <c r="P64" s="289"/>
      <c r="Q64" s="289"/>
      <c r="R64" s="290" t="s">
        <v>381</v>
      </c>
    </row>
    <row r="65" spans="1:18" ht="16.5" thickBot="1">
      <c r="A65" s="10"/>
      <c r="B65" s="3"/>
      <c r="C65" s="15"/>
      <c r="D65" s="21" t="s">
        <v>16</v>
      </c>
      <c r="E65" s="293" t="s">
        <v>406</v>
      </c>
      <c r="F65" s="293" t="s">
        <v>406</v>
      </c>
      <c r="G65" s="293">
        <f>G18+G20+G40+G58+G61+G63</f>
        <v>0</v>
      </c>
      <c r="H65" s="293" t="s">
        <v>407</v>
      </c>
      <c r="I65" s="293">
        <f>I18+I20+I40+I58+I61+I63</f>
        <v>0</v>
      </c>
      <c r="J65" s="293" t="s">
        <v>408</v>
      </c>
      <c r="K65" s="293" t="s">
        <v>409</v>
      </c>
      <c r="L65" s="293">
        <f>L18+L20+L40+L58+L61+L63</f>
        <v>0</v>
      </c>
      <c r="M65" s="293">
        <f>M18+M20+M40+M58+M61+M63</f>
        <v>0</v>
      </c>
      <c r="N65" s="293" t="s">
        <v>408</v>
      </c>
      <c r="O65" s="293" t="s">
        <v>408</v>
      </c>
      <c r="P65" s="293">
        <f>P18+P20+P40+P58+P61+P63</f>
        <v>127.6</v>
      </c>
      <c r="Q65" s="293" t="s">
        <v>410</v>
      </c>
      <c r="R65" s="285" t="s">
        <v>411</v>
      </c>
    </row>
    <row r="66" spans="2:18" ht="15.75">
      <c r="B66" s="22"/>
      <c r="C66" s="23"/>
      <c r="D66" s="22"/>
      <c r="E66" s="20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0"/>
    </row>
    <row r="67" spans="2:17" ht="15.75">
      <c r="B67" s="22"/>
      <c r="C67" s="23"/>
      <c r="E67" s="2"/>
      <c r="Q67" s="2"/>
    </row>
    <row r="68" spans="2:5" ht="15.75">
      <c r="B68" s="25"/>
      <c r="C68" s="26"/>
      <c r="D68" s="25"/>
      <c r="E68" s="2"/>
    </row>
    <row r="69" spans="2:4" ht="15.75">
      <c r="B69" s="25"/>
      <c r="C69" s="26"/>
      <c r="D69" s="25"/>
    </row>
    <row r="70" spans="2:4" ht="15.75">
      <c r="B70" s="25"/>
      <c r="C70" s="26"/>
      <c r="D70" s="25"/>
    </row>
    <row r="71" spans="2:4" ht="15.75">
      <c r="B71" s="25"/>
      <c r="C71" s="26"/>
      <c r="D71" s="25"/>
    </row>
    <row r="72" spans="2:4" ht="15.75">
      <c r="B72" s="25"/>
      <c r="C72" s="26"/>
      <c r="D72" s="25"/>
    </row>
    <row r="73" spans="2:4" ht="15.75">
      <c r="B73" s="25"/>
      <c r="C73" s="26"/>
      <c r="D73" s="25"/>
    </row>
    <row r="74" spans="2:4" ht="15.75">
      <c r="B74" s="25"/>
      <c r="C74" s="26"/>
      <c r="D74" s="25"/>
    </row>
    <row r="75" spans="2:3" ht="15.75">
      <c r="B75" s="25"/>
      <c r="C75" s="26"/>
    </row>
    <row r="76" spans="2:3" ht="15.75">
      <c r="B76" s="25"/>
      <c r="C76" s="26"/>
    </row>
  </sheetData>
  <mergeCells count="28">
    <mergeCell ref="N10:O10"/>
    <mergeCell ref="N11:O11"/>
    <mergeCell ref="B13:B17"/>
    <mergeCell ref="C13:C16"/>
    <mergeCell ref="E13:I13"/>
    <mergeCell ref="G15:G17"/>
    <mergeCell ref="H15:H17"/>
    <mergeCell ref="D13:D17"/>
    <mergeCell ref="J3:S3"/>
    <mergeCell ref="J4:S4"/>
    <mergeCell ref="J5:S5"/>
    <mergeCell ref="R13:R17"/>
    <mergeCell ref="J14:J17"/>
    <mergeCell ref="K14:K17"/>
    <mergeCell ref="L14:M14"/>
    <mergeCell ref="N14:N17"/>
    <mergeCell ref="Q14:Q15"/>
    <mergeCell ref="M15:M17"/>
    <mergeCell ref="A8:R8"/>
    <mergeCell ref="L15:L17"/>
    <mergeCell ref="E14:E17"/>
    <mergeCell ref="F14:F17"/>
    <mergeCell ref="G14:H14"/>
    <mergeCell ref="I14:I17"/>
    <mergeCell ref="J13:P13"/>
    <mergeCell ref="O14:P14"/>
    <mergeCell ref="O15:O16"/>
    <mergeCell ref="A13:A16"/>
  </mergeCells>
  <printOptions/>
  <pageMargins left="0.24" right="0.09" top="0.12" bottom="0.12" header="0.08" footer="0.08"/>
  <pageSetup fitToHeight="6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workbookViewId="0" topLeftCell="X1">
      <selection activeCell="D6" sqref="D6:AH6"/>
    </sheetView>
  </sheetViews>
  <sheetFormatPr defaultColWidth="9.16015625" defaultRowHeight="12.75"/>
  <cols>
    <col min="1" max="1" width="0.328125" style="33" hidden="1" customWidth="1"/>
    <col min="2" max="2" width="4.33203125" style="33" hidden="1" customWidth="1"/>
    <col min="3" max="3" width="12.5" style="33" hidden="1" customWidth="1"/>
    <col min="4" max="4" width="14.33203125" style="33" hidden="1" customWidth="1"/>
    <col min="5" max="5" width="47.33203125" style="33" customWidth="1"/>
    <col min="6" max="6" width="12.83203125" style="33" hidden="1" customWidth="1"/>
    <col min="7" max="7" width="8.33203125" style="33" hidden="1" customWidth="1"/>
    <col min="8" max="8" width="15" style="33" customWidth="1"/>
    <col min="9" max="9" width="18.5" style="33" customWidth="1"/>
    <col min="10" max="10" width="24.5" style="33" customWidth="1"/>
    <col min="11" max="11" width="23.16015625" style="33" customWidth="1"/>
    <col min="12" max="12" width="23.33203125" style="33" hidden="1" customWidth="1"/>
    <col min="13" max="13" width="18.66015625" style="33" hidden="1" customWidth="1"/>
    <col min="14" max="14" width="18.33203125" style="33" hidden="1" customWidth="1"/>
    <col min="15" max="15" width="21.5" style="33" hidden="1" customWidth="1"/>
    <col min="16" max="18" width="26.33203125" style="33" hidden="1" customWidth="1"/>
    <col min="19" max="19" width="20.16015625" style="33" customWidth="1"/>
    <col min="20" max="21" width="22.5" style="33" customWidth="1"/>
    <col min="22" max="23" width="27.16015625" style="33" customWidth="1"/>
    <col min="24" max="24" width="20.33203125" style="33" customWidth="1"/>
    <col min="25" max="25" width="24" style="33" customWidth="1"/>
    <col min="26" max="26" width="27.66015625" style="33" hidden="1" customWidth="1"/>
    <col min="27" max="28" width="29.83203125" style="33" hidden="1" customWidth="1"/>
    <col min="29" max="29" width="22.66015625" style="33" hidden="1" customWidth="1"/>
    <col min="30" max="30" width="23.16015625" style="33" customWidth="1"/>
    <col min="31" max="31" width="22.66015625" style="33" customWidth="1"/>
    <col min="32" max="32" width="29.66015625" style="33" customWidth="1"/>
    <col min="33" max="33" width="24.83203125" style="33" customWidth="1"/>
    <col min="34" max="34" width="24" style="33" customWidth="1"/>
    <col min="35" max="16384" width="9.16015625" style="33" customWidth="1"/>
  </cols>
  <sheetData>
    <row r="1" spans="4:33" ht="2.25" customHeight="1">
      <c r="D1" s="34"/>
      <c r="E1" s="34"/>
      <c r="K1" s="341"/>
      <c r="L1" s="341"/>
      <c r="M1" s="341"/>
      <c r="N1" s="341"/>
      <c r="O1" s="35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277"/>
    </row>
    <row r="2" spans="11:34" ht="77.25" customHeight="1">
      <c r="K2" s="341"/>
      <c r="L2" s="341"/>
      <c r="M2" s="341"/>
      <c r="N2" s="341"/>
      <c r="O2" s="35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01" t="s">
        <v>416</v>
      </c>
      <c r="AH2" s="301"/>
    </row>
    <row r="3" spans="11:33" ht="9" customHeight="1" hidden="1">
      <c r="K3" s="341"/>
      <c r="L3" s="341"/>
      <c r="M3" s="341"/>
      <c r="N3" s="341"/>
      <c r="O3" s="35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3" t="s">
        <v>351</v>
      </c>
    </row>
    <row r="4" spans="5:32" ht="27.75" customHeight="1" hidden="1">
      <c r="E4" s="29"/>
      <c r="F4" s="29"/>
      <c r="G4" s="29"/>
      <c r="H4" s="29"/>
      <c r="I4" s="29"/>
      <c r="J4" s="29"/>
      <c r="K4" s="35"/>
      <c r="L4" s="30"/>
      <c r="M4" s="30"/>
      <c r="N4" s="30"/>
      <c r="O4" s="30"/>
      <c r="P4" s="30"/>
      <c r="Q4" s="30"/>
      <c r="R4" s="30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</row>
    <row r="5" spans="5:10" ht="23.25" customHeight="1">
      <c r="E5" s="29"/>
      <c r="F5" s="29"/>
      <c r="G5" s="29"/>
      <c r="H5" s="29"/>
      <c r="I5" s="29"/>
      <c r="J5" s="29"/>
    </row>
    <row r="6" spans="1:34" ht="71.25" customHeight="1">
      <c r="A6" s="36"/>
      <c r="B6" s="36"/>
      <c r="C6" s="36"/>
      <c r="D6" s="367" t="s">
        <v>350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</row>
    <row r="7" spans="1:33" ht="18" customHeight="1">
      <c r="A7" s="36"/>
      <c r="B7" s="36"/>
      <c r="C7" s="36"/>
      <c r="D7" s="36"/>
      <c r="K7" s="37"/>
      <c r="AA7" s="38"/>
      <c r="AB7" s="38"/>
      <c r="AD7" s="39"/>
      <c r="AE7" s="39"/>
      <c r="AF7" s="39"/>
      <c r="AG7" s="39"/>
    </row>
    <row r="8" spans="1:34" s="44" customFormat="1" ht="45.75" customHeight="1">
      <c r="A8" s="40" t="s">
        <v>27</v>
      </c>
      <c r="B8" s="41" t="s">
        <v>28</v>
      </c>
      <c r="C8" s="42">
        <v>0</v>
      </c>
      <c r="D8" s="302" t="s">
        <v>29</v>
      </c>
      <c r="E8" s="304" t="s">
        <v>30</v>
      </c>
      <c r="F8" s="335" t="s">
        <v>31</v>
      </c>
      <c r="G8" s="43"/>
      <c r="H8" s="335" t="s">
        <v>32</v>
      </c>
      <c r="I8" s="346" t="s">
        <v>33</v>
      </c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</row>
    <row r="9" spans="1:34" s="44" customFormat="1" ht="52.5" customHeight="1">
      <c r="A9" s="40" t="s">
        <v>34</v>
      </c>
      <c r="B9" s="41" t="s">
        <v>28</v>
      </c>
      <c r="C9" s="42">
        <v>0</v>
      </c>
      <c r="D9" s="302"/>
      <c r="E9" s="304"/>
      <c r="F9" s="336"/>
      <c r="G9" s="43"/>
      <c r="H9" s="336"/>
      <c r="I9" s="342" t="s">
        <v>35</v>
      </c>
      <c r="J9" s="343"/>
      <c r="K9" s="343"/>
      <c r="L9" s="343"/>
      <c r="M9" s="343"/>
      <c r="N9" s="343"/>
      <c r="O9" s="343"/>
      <c r="P9" s="343"/>
      <c r="Q9" s="343"/>
      <c r="R9" s="343"/>
      <c r="S9" s="344"/>
      <c r="T9" s="344"/>
      <c r="U9" s="344"/>
      <c r="V9" s="344"/>
      <c r="W9" s="344"/>
      <c r="X9" s="344"/>
      <c r="Y9" s="345"/>
      <c r="Z9" s="338" t="s">
        <v>36</v>
      </c>
      <c r="AA9" s="339"/>
      <c r="AB9" s="340"/>
      <c r="AC9" s="351"/>
      <c r="AD9" s="368" t="s">
        <v>143</v>
      </c>
      <c r="AE9" s="368"/>
      <c r="AF9" s="368"/>
      <c r="AG9" s="368"/>
      <c r="AH9" s="368"/>
    </row>
    <row r="10" spans="1:34" s="44" customFormat="1" ht="51" customHeight="1">
      <c r="A10" s="40"/>
      <c r="B10" s="41"/>
      <c r="C10" s="42"/>
      <c r="D10" s="303"/>
      <c r="E10" s="334"/>
      <c r="F10" s="336"/>
      <c r="G10" s="43"/>
      <c r="H10" s="336"/>
      <c r="I10" s="353" t="s">
        <v>37</v>
      </c>
      <c r="J10" s="353"/>
      <c r="K10" s="353"/>
      <c r="L10" s="353"/>
      <c r="M10" s="353"/>
      <c r="N10" s="353"/>
      <c r="O10" s="353"/>
      <c r="P10" s="353"/>
      <c r="Q10" s="353"/>
      <c r="R10" s="353"/>
      <c r="S10" s="353" t="s">
        <v>38</v>
      </c>
      <c r="T10" s="353"/>
      <c r="U10" s="353"/>
      <c r="V10" s="353"/>
      <c r="W10" s="353"/>
      <c r="X10" s="353"/>
      <c r="Y10" s="363" t="s">
        <v>39</v>
      </c>
      <c r="Z10" s="353" t="s">
        <v>37</v>
      </c>
      <c r="AA10" s="353"/>
      <c r="AB10" s="359" t="s">
        <v>40</v>
      </c>
      <c r="AC10" s="352"/>
      <c r="AD10" s="347" t="s">
        <v>37</v>
      </c>
      <c r="AE10" s="348"/>
      <c r="AF10" s="349"/>
      <c r="AG10" s="233" t="s">
        <v>38</v>
      </c>
      <c r="AH10" s="363" t="s">
        <v>250</v>
      </c>
    </row>
    <row r="11" spans="1:34" s="44" customFormat="1" ht="51" customHeight="1">
      <c r="A11" s="40"/>
      <c r="B11" s="41"/>
      <c r="C11" s="42"/>
      <c r="D11" s="303"/>
      <c r="E11" s="334"/>
      <c r="F11" s="336"/>
      <c r="G11" s="43"/>
      <c r="H11" s="336"/>
      <c r="I11" s="353" t="s">
        <v>41</v>
      </c>
      <c r="J11" s="353"/>
      <c r="K11" s="353"/>
      <c r="L11" s="353"/>
      <c r="M11" s="353"/>
      <c r="N11" s="353"/>
      <c r="O11" s="353"/>
      <c r="P11" s="353"/>
      <c r="Q11" s="353"/>
      <c r="R11" s="362" t="s">
        <v>42</v>
      </c>
      <c r="S11" s="354" t="s">
        <v>43</v>
      </c>
      <c r="T11" s="355"/>
      <c r="U11" s="141" t="s">
        <v>245</v>
      </c>
      <c r="V11" s="350" t="s">
        <v>44</v>
      </c>
      <c r="W11" s="364" t="s">
        <v>280</v>
      </c>
      <c r="X11" s="350" t="s">
        <v>268</v>
      </c>
      <c r="Y11" s="362"/>
      <c r="Z11" s="365" t="s">
        <v>45</v>
      </c>
      <c r="AA11" s="369"/>
      <c r="AB11" s="360"/>
      <c r="AC11" s="352"/>
      <c r="AD11" s="300" t="s">
        <v>266</v>
      </c>
      <c r="AE11" s="300" t="s">
        <v>287</v>
      </c>
      <c r="AF11" s="315" t="s">
        <v>41</v>
      </c>
      <c r="AG11" s="141" t="s">
        <v>245</v>
      </c>
      <c r="AH11" s="362"/>
    </row>
    <row r="12" spans="1:34" s="44" customFormat="1" ht="87.75" customHeight="1">
      <c r="A12" s="40"/>
      <c r="B12" s="41"/>
      <c r="C12" s="42"/>
      <c r="D12" s="303"/>
      <c r="E12" s="334"/>
      <c r="F12" s="336"/>
      <c r="G12" s="43"/>
      <c r="H12" s="336"/>
      <c r="I12" s="353" t="s">
        <v>18</v>
      </c>
      <c r="J12" s="350" t="s">
        <v>46</v>
      </c>
      <c r="K12" s="350" t="s">
        <v>142</v>
      </c>
      <c r="L12" s="141"/>
      <c r="M12" s="141"/>
      <c r="N12" s="141"/>
      <c r="O12" s="350" t="s">
        <v>47</v>
      </c>
      <c r="P12" s="350" t="s">
        <v>48</v>
      </c>
      <c r="Q12" s="350" t="s">
        <v>49</v>
      </c>
      <c r="R12" s="362"/>
      <c r="S12" s="356"/>
      <c r="T12" s="357"/>
      <c r="U12" s="358" t="s">
        <v>246</v>
      </c>
      <c r="V12" s="350"/>
      <c r="W12" s="365"/>
      <c r="X12" s="350"/>
      <c r="Y12" s="362"/>
      <c r="Z12" s="365"/>
      <c r="AA12" s="369"/>
      <c r="AB12" s="360"/>
      <c r="AC12" s="352"/>
      <c r="AD12" s="300"/>
      <c r="AE12" s="300"/>
      <c r="AF12" s="300" t="s">
        <v>267</v>
      </c>
      <c r="AG12" s="371" t="s">
        <v>246</v>
      </c>
      <c r="AH12" s="362"/>
    </row>
    <row r="13" spans="1:34" s="44" customFormat="1" ht="141.75" customHeight="1">
      <c r="A13" s="40" t="s">
        <v>50</v>
      </c>
      <c r="B13" s="41" t="s">
        <v>28</v>
      </c>
      <c r="C13" s="42">
        <v>0</v>
      </c>
      <c r="D13" s="303"/>
      <c r="E13" s="334"/>
      <c r="F13" s="337"/>
      <c r="G13" s="46" t="s">
        <v>51</v>
      </c>
      <c r="H13" s="337"/>
      <c r="I13" s="353"/>
      <c r="J13" s="350"/>
      <c r="K13" s="350"/>
      <c r="L13" s="142"/>
      <c r="M13" s="142"/>
      <c r="N13" s="142"/>
      <c r="O13" s="350"/>
      <c r="P13" s="350"/>
      <c r="Q13" s="350"/>
      <c r="R13" s="362"/>
      <c r="S13" s="201" t="s">
        <v>52</v>
      </c>
      <c r="T13" s="201" t="s">
        <v>276</v>
      </c>
      <c r="U13" s="358"/>
      <c r="V13" s="350"/>
      <c r="W13" s="366"/>
      <c r="X13" s="350"/>
      <c r="Y13" s="362"/>
      <c r="Z13" s="366"/>
      <c r="AA13" s="370"/>
      <c r="AB13" s="361"/>
      <c r="AC13" s="352"/>
      <c r="AD13" s="300"/>
      <c r="AE13" s="300"/>
      <c r="AF13" s="300"/>
      <c r="AG13" s="372"/>
      <c r="AH13" s="362"/>
    </row>
    <row r="14" spans="1:34" s="44" customFormat="1" ht="29.25" customHeight="1">
      <c r="A14" s="40"/>
      <c r="B14" s="41"/>
      <c r="C14" s="42"/>
      <c r="D14" s="45"/>
      <c r="E14" s="48" t="s">
        <v>53</v>
      </c>
      <c r="F14" s="49"/>
      <c r="G14" s="49"/>
      <c r="H14" s="127"/>
      <c r="I14" s="147">
        <f>J14+K14</f>
        <v>70</v>
      </c>
      <c r="J14" s="132">
        <v>50</v>
      </c>
      <c r="K14" s="132">
        <v>20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>
        <v>10</v>
      </c>
      <c r="V14" s="132"/>
      <c r="W14" s="132"/>
      <c r="X14" s="132"/>
      <c r="Y14" s="132">
        <f>I14+S14+T14+U14+V14+W14+X14</f>
        <v>80</v>
      </c>
      <c r="Z14" s="133"/>
      <c r="AA14" s="134"/>
      <c r="AB14" s="134">
        <f>Z14+AA14</f>
        <v>0</v>
      </c>
      <c r="AC14" s="132"/>
      <c r="AD14" s="132"/>
      <c r="AE14" s="132"/>
      <c r="AF14" s="132"/>
      <c r="AG14" s="132">
        <v>50</v>
      </c>
      <c r="AH14" s="132">
        <f>AD14+AE14+AF14+AG14</f>
        <v>50</v>
      </c>
    </row>
    <row r="15" spans="1:34" s="44" customFormat="1" ht="29.25" customHeight="1">
      <c r="A15" s="40"/>
      <c r="B15" s="41"/>
      <c r="C15" s="42"/>
      <c r="D15" s="45"/>
      <c r="E15" s="48" t="s">
        <v>54</v>
      </c>
      <c r="F15" s="49"/>
      <c r="G15" s="49"/>
      <c r="H15" s="117"/>
      <c r="I15" s="147">
        <f aca="true" t="shared" si="0" ref="I15:I38">J15+K15</f>
        <v>7</v>
      </c>
      <c r="J15" s="132">
        <v>7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>
        <f aca="true" t="shared" si="1" ref="Y15:Y37">I15+S15+T15+U15+V15+W15+X15</f>
        <v>7</v>
      </c>
      <c r="Z15" s="133"/>
      <c r="AA15" s="134"/>
      <c r="AB15" s="134">
        <f aca="true" t="shared" si="2" ref="AB15:AB38">Z15+AA15</f>
        <v>0</v>
      </c>
      <c r="AC15" s="132"/>
      <c r="AD15" s="132"/>
      <c r="AE15" s="132"/>
      <c r="AF15" s="132"/>
      <c r="AG15" s="202"/>
      <c r="AH15" s="132">
        <f aca="true" t="shared" si="3" ref="AH15:AH37">AD15+AE15+AF15+AG15</f>
        <v>0</v>
      </c>
    </row>
    <row r="16" spans="1:34" s="44" customFormat="1" ht="29.25" customHeight="1">
      <c r="A16" s="40"/>
      <c r="B16" s="41"/>
      <c r="C16" s="42"/>
      <c r="D16" s="45"/>
      <c r="E16" s="48" t="s">
        <v>55</v>
      </c>
      <c r="F16" s="51"/>
      <c r="G16" s="49"/>
      <c r="H16" s="117">
        <v>152</v>
      </c>
      <c r="I16" s="147">
        <f t="shared" si="0"/>
        <v>0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>
        <f t="shared" si="1"/>
        <v>0</v>
      </c>
      <c r="Z16" s="132"/>
      <c r="AA16" s="134"/>
      <c r="AB16" s="134">
        <f t="shared" si="2"/>
        <v>0</v>
      </c>
      <c r="AC16" s="132"/>
      <c r="AD16" s="132"/>
      <c r="AE16" s="132"/>
      <c r="AF16" s="132"/>
      <c r="AG16" s="202"/>
      <c r="AH16" s="132">
        <f t="shared" si="3"/>
        <v>0</v>
      </c>
    </row>
    <row r="17" spans="1:34" s="44" customFormat="1" ht="29.25" customHeight="1">
      <c r="A17" s="40"/>
      <c r="B17" s="41"/>
      <c r="C17" s="42"/>
      <c r="D17" s="45"/>
      <c r="E17" s="48" t="s">
        <v>56</v>
      </c>
      <c r="F17" s="51"/>
      <c r="G17" s="49"/>
      <c r="H17" s="117"/>
      <c r="I17" s="147">
        <f t="shared" si="0"/>
        <v>15</v>
      </c>
      <c r="J17" s="132"/>
      <c r="K17" s="132">
        <v>15</v>
      </c>
      <c r="L17" s="132"/>
      <c r="M17" s="132"/>
      <c r="N17" s="132"/>
      <c r="O17" s="132"/>
      <c r="P17" s="132"/>
      <c r="Q17" s="132"/>
      <c r="R17" s="132"/>
      <c r="S17" s="132">
        <v>1</v>
      </c>
      <c r="T17" s="132"/>
      <c r="U17" s="132"/>
      <c r="V17" s="132"/>
      <c r="W17" s="132"/>
      <c r="X17" s="132"/>
      <c r="Y17" s="132">
        <f t="shared" si="1"/>
        <v>16</v>
      </c>
      <c r="Z17" s="132"/>
      <c r="AA17" s="134"/>
      <c r="AB17" s="134">
        <f t="shared" si="2"/>
        <v>0</v>
      </c>
      <c r="AC17" s="132"/>
      <c r="AD17" s="132"/>
      <c r="AE17" s="132"/>
      <c r="AF17" s="132"/>
      <c r="AG17" s="202"/>
      <c r="AH17" s="132">
        <f t="shared" si="3"/>
        <v>0</v>
      </c>
    </row>
    <row r="18" spans="1:34" s="44" customFormat="1" ht="29.25" customHeight="1">
      <c r="A18" s="40"/>
      <c r="B18" s="41"/>
      <c r="C18" s="42"/>
      <c r="D18" s="45"/>
      <c r="E18" s="48" t="s">
        <v>57</v>
      </c>
      <c r="F18" s="51"/>
      <c r="G18" s="49"/>
      <c r="H18" s="117"/>
      <c r="I18" s="147">
        <f t="shared" si="0"/>
        <v>2</v>
      </c>
      <c r="J18" s="132">
        <v>2</v>
      </c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>
        <f t="shared" si="1"/>
        <v>2</v>
      </c>
      <c r="Z18" s="132"/>
      <c r="AA18" s="134"/>
      <c r="AB18" s="134">
        <f t="shared" si="2"/>
        <v>0</v>
      </c>
      <c r="AC18" s="132"/>
      <c r="AD18" s="132"/>
      <c r="AE18" s="132"/>
      <c r="AF18" s="132"/>
      <c r="AG18" s="202"/>
      <c r="AH18" s="132">
        <f t="shared" si="3"/>
        <v>0</v>
      </c>
    </row>
    <row r="19" spans="1:34" s="44" customFormat="1" ht="29.25" customHeight="1">
      <c r="A19" s="40"/>
      <c r="B19" s="41"/>
      <c r="C19" s="42"/>
      <c r="D19" s="45"/>
      <c r="E19" s="48" t="s">
        <v>58</v>
      </c>
      <c r="F19" s="51"/>
      <c r="G19" s="49"/>
      <c r="H19" s="117"/>
      <c r="I19" s="147">
        <f t="shared" si="0"/>
        <v>25</v>
      </c>
      <c r="J19" s="132">
        <v>2</v>
      </c>
      <c r="K19" s="132">
        <v>23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>
        <f t="shared" si="1"/>
        <v>25</v>
      </c>
      <c r="Z19" s="132"/>
      <c r="AA19" s="134"/>
      <c r="AB19" s="134">
        <f t="shared" si="2"/>
        <v>0</v>
      </c>
      <c r="AC19" s="132"/>
      <c r="AD19" s="132"/>
      <c r="AE19" s="132"/>
      <c r="AF19" s="132"/>
      <c r="AG19" s="202"/>
      <c r="AH19" s="132">
        <f t="shared" si="3"/>
        <v>0</v>
      </c>
    </row>
    <row r="20" spans="1:34" s="44" customFormat="1" ht="29.25" customHeight="1">
      <c r="A20" s="40"/>
      <c r="B20" s="41"/>
      <c r="C20" s="42"/>
      <c r="D20" s="45"/>
      <c r="E20" s="48" t="s">
        <v>59</v>
      </c>
      <c r="F20" s="51"/>
      <c r="G20" s="49"/>
      <c r="H20" s="117"/>
      <c r="I20" s="147">
        <f t="shared" si="0"/>
        <v>0</v>
      </c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>
        <f t="shared" si="1"/>
        <v>0</v>
      </c>
      <c r="Z20" s="132"/>
      <c r="AA20" s="134"/>
      <c r="AB20" s="134">
        <f t="shared" si="2"/>
        <v>0</v>
      </c>
      <c r="AC20" s="132"/>
      <c r="AD20" s="132"/>
      <c r="AE20" s="132"/>
      <c r="AF20" s="132"/>
      <c r="AG20" s="202"/>
      <c r="AH20" s="132">
        <f t="shared" si="3"/>
        <v>0</v>
      </c>
    </row>
    <row r="21" spans="1:34" s="44" customFormat="1" ht="29.25" customHeight="1">
      <c r="A21" s="40"/>
      <c r="B21" s="41"/>
      <c r="C21" s="42"/>
      <c r="D21" s="45"/>
      <c r="E21" s="48" t="s">
        <v>60</v>
      </c>
      <c r="F21" s="51"/>
      <c r="G21" s="49"/>
      <c r="H21" s="117"/>
      <c r="I21" s="147">
        <f t="shared" si="0"/>
        <v>0</v>
      </c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>
        <f t="shared" si="1"/>
        <v>0</v>
      </c>
      <c r="Z21" s="132"/>
      <c r="AA21" s="134"/>
      <c r="AB21" s="134">
        <f t="shared" si="2"/>
        <v>0</v>
      </c>
      <c r="AC21" s="132"/>
      <c r="AD21" s="132"/>
      <c r="AE21" s="132"/>
      <c r="AF21" s="132"/>
      <c r="AG21" s="202"/>
      <c r="AH21" s="132">
        <f t="shared" si="3"/>
        <v>0</v>
      </c>
    </row>
    <row r="22" spans="1:34" s="44" customFormat="1" ht="29.25" customHeight="1">
      <c r="A22" s="40"/>
      <c r="B22" s="41"/>
      <c r="C22" s="42"/>
      <c r="D22" s="45"/>
      <c r="E22" s="48" t="s">
        <v>61</v>
      </c>
      <c r="F22" s="51"/>
      <c r="G22" s="49"/>
      <c r="H22" s="117"/>
      <c r="I22" s="147">
        <f t="shared" si="0"/>
        <v>0</v>
      </c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>
        <f t="shared" si="1"/>
        <v>0</v>
      </c>
      <c r="Z22" s="132"/>
      <c r="AA22" s="134"/>
      <c r="AB22" s="134">
        <f t="shared" si="2"/>
        <v>0</v>
      </c>
      <c r="AC22" s="132"/>
      <c r="AD22" s="132"/>
      <c r="AE22" s="132"/>
      <c r="AF22" s="132"/>
      <c r="AG22" s="202"/>
      <c r="AH22" s="132">
        <f t="shared" si="3"/>
        <v>0</v>
      </c>
    </row>
    <row r="23" spans="1:34" s="44" customFormat="1" ht="29.25" customHeight="1">
      <c r="A23" s="40"/>
      <c r="B23" s="41"/>
      <c r="C23" s="42"/>
      <c r="D23" s="45"/>
      <c r="E23" s="48" t="s">
        <v>62</v>
      </c>
      <c r="F23" s="51"/>
      <c r="G23" s="49"/>
      <c r="H23" s="52"/>
      <c r="I23" s="147">
        <f t="shared" si="0"/>
        <v>5</v>
      </c>
      <c r="J23" s="132">
        <v>5</v>
      </c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>
        <f t="shared" si="1"/>
        <v>5</v>
      </c>
      <c r="Z23" s="132"/>
      <c r="AA23" s="134"/>
      <c r="AB23" s="134">
        <f t="shared" si="2"/>
        <v>0</v>
      </c>
      <c r="AC23" s="132"/>
      <c r="AD23" s="132"/>
      <c r="AE23" s="132"/>
      <c r="AF23" s="132"/>
      <c r="AG23" s="202"/>
      <c r="AH23" s="132">
        <f t="shared" si="3"/>
        <v>0</v>
      </c>
    </row>
    <row r="24" spans="1:34" s="44" customFormat="1" ht="29.25" customHeight="1">
      <c r="A24" s="40"/>
      <c r="B24" s="41"/>
      <c r="C24" s="42"/>
      <c r="D24" s="45"/>
      <c r="E24" s="48" t="s">
        <v>63</v>
      </c>
      <c r="F24" s="51"/>
      <c r="G24" s="49"/>
      <c r="H24" s="117"/>
      <c r="I24" s="147">
        <f t="shared" si="0"/>
        <v>7</v>
      </c>
      <c r="J24" s="132">
        <v>7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>
        <f t="shared" si="1"/>
        <v>7</v>
      </c>
      <c r="Z24" s="132"/>
      <c r="AA24" s="134"/>
      <c r="AB24" s="134">
        <f t="shared" si="2"/>
        <v>0</v>
      </c>
      <c r="AC24" s="132"/>
      <c r="AD24" s="132"/>
      <c r="AE24" s="132">
        <v>200</v>
      </c>
      <c r="AF24" s="132"/>
      <c r="AG24" s="202"/>
      <c r="AH24" s="132">
        <f t="shared" si="3"/>
        <v>200</v>
      </c>
    </row>
    <row r="25" spans="1:34" s="44" customFormat="1" ht="29.25" customHeight="1">
      <c r="A25" s="40"/>
      <c r="B25" s="41"/>
      <c r="C25" s="42"/>
      <c r="D25" s="45"/>
      <c r="E25" s="48" t="s">
        <v>64</v>
      </c>
      <c r="F25" s="51"/>
      <c r="G25" s="49"/>
      <c r="H25" s="117"/>
      <c r="I25" s="147">
        <f t="shared" si="0"/>
        <v>0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>
        <f t="shared" si="1"/>
        <v>0</v>
      </c>
      <c r="Z25" s="132"/>
      <c r="AA25" s="134"/>
      <c r="AB25" s="134">
        <f t="shared" si="2"/>
        <v>0</v>
      </c>
      <c r="AC25" s="132"/>
      <c r="AD25" s="132"/>
      <c r="AE25" s="132"/>
      <c r="AF25" s="132"/>
      <c r="AG25" s="202"/>
      <c r="AH25" s="132">
        <f t="shared" si="3"/>
        <v>0</v>
      </c>
    </row>
    <row r="26" spans="1:34" s="44" customFormat="1" ht="29.25" customHeight="1">
      <c r="A26" s="40"/>
      <c r="B26" s="41"/>
      <c r="C26" s="42"/>
      <c r="D26" s="45"/>
      <c r="E26" s="48" t="s">
        <v>65</v>
      </c>
      <c r="F26" s="51"/>
      <c r="G26" s="49"/>
      <c r="H26" s="117"/>
      <c r="I26" s="147">
        <f t="shared" si="0"/>
        <v>10</v>
      </c>
      <c r="J26" s="132">
        <v>10</v>
      </c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>
        <v>9.3</v>
      </c>
      <c r="W26" s="132"/>
      <c r="X26" s="132"/>
      <c r="Y26" s="132">
        <f t="shared" si="1"/>
        <v>19.3</v>
      </c>
      <c r="Z26" s="132"/>
      <c r="AA26" s="134"/>
      <c r="AB26" s="134">
        <f t="shared" si="2"/>
        <v>0</v>
      </c>
      <c r="AC26" s="132"/>
      <c r="AD26" s="132"/>
      <c r="AE26" s="132"/>
      <c r="AF26" s="132"/>
      <c r="AG26" s="202"/>
      <c r="AH26" s="132">
        <f t="shared" si="3"/>
        <v>0</v>
      </c>
    </row>
    <row r="27" spans="1:34" s="44" customFormat="1" ht="29.25" customHeight="1">
      <c r="A27" s="40"/>
      <c r="B27" s="41"/>
      <c r="C27" s="42"/>
      <c r="D27" s="45"/>
      <c r="E27" s="48" t="s">
        <v>66</v>
      </c>
      <c r="F27" s="51"/>
      <c r="G27" s="49"/>
      <c r="H27" s="117"/>
      <c r="I27" s="147">
        <f t="shared" si="0"/>
        <v>0</v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>
        <f t="shared" si="1"/>
        <v>0</v>
      </c>
      <c r="Z27" s="132"/>
      <c r="AA27" s="134"/>
      <c r="AB27" s="134">
        <f t="shared" si="2"/>
        <v>0</v>
      </c>
      <c r="AC27" s="132"/>
      <c r="AD27" s="132"/>
      <c r="AE27" s="132"/>
      <c r="AF27" s="132"/>
      <c r="AG27" s="202"/>
      <c r="AH27" s="132">
        <f t="shared" si="3"/>
        <v>0</v>
      </c>
    </row>
    <row r="28" spans="1:34" s="44" customFormat="1" ht="29.25" customHeight="1">
      <c r="A28" s="40"/>
      <c r="B28" s="41"/>
      <c r="C28" s="42"/>
      <c r="D28" s="45"/>
      <c r="E28" s="48" t="s">
        <v>67</v>
      </c>
      <c r="F28" s="51"/>
      <c r="G28" s="49"/>
      <c r="H28" s="117"/>
      <c r="I28" s="147">
        <f t="shared" si="0"/>
        <v>5</v>
      </c>
      <c r="J28" s="132">
        <v>5</v>
      </c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>
        <f t="shared" si="1"/>
        <v>5</v>
      </c>
      <c r="Z28" s="132"/>
      <c r="AA28" s="134"/>
      <c r="AB28" s="134">
        <f t="shared" si="2"/>
        <v>0</v>
      </c>
      <c r="AC28" s="132"/>
      <c r="AD28" s="132"/>
      <c r="AE28" s="132"/>
      <c r="AF28" s="132"/>
      <c r="AG28" s="202"/>
      <c r="AH28" s="132">
        <f t="shared" si="3"/>
        <v>0</v>
      </c>
    </row>
    <row r="29" spans="1:34" s="44" customFormat="1" ht="29.25" customHeight="1">
      <c r="A29" s="40"/>
      <c r="B29" s="41"/>
      <c r="C29" s="42"/>
      <c r="D29" s="45"/>
      <c r="E29" s="48" t="s">
        <v>68</v>
      </c>
      <c r="F29" s="51"/>
      <c r="G29" s="49"/>
      <c r="H29" s="117"/>
      <c r="I29" s="147">
        <f t="shared" si="0"/>
        <v>0</v>
      </c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>
        <f t="shared" si="1"/>
        <v>0</v>
      </c>
      <c r="Z29" s="132"/>
      <c r="AA29" s="134"/>
      <c r="AB29" s="134">
        <f t="shared" si="2"/>
        <v>0</v>
      </c>
      <c r="AC29" s="132"/>
      <c r="AD29" s="132"/>
      <c r="AE29" s="132"/>
      <c r="AF29" s="132"/>
      <c r="AG29" s="202"/>
      <c r="AH29" s="132">
        <f t="shared" si="3"/>
        <v>0</v>
      </c>
    </row>
    <row r="30" spans="1:34" ht="23.25" customHeight="1">
      <c r="A30" s="53" t="s">
        <v>69</v>
      </c>
      <c r="B30" s="54" t="s">
        <v>28</v>
      </c>
      <c r="C30" s="55">
        <v>0</v>
      </c>
      <c r="D30" s="49"/>
      <c r="E30" s="48" t="s">
        <v>70</v>
      </c>
      <c r="F30" s="56"/>
      <c r="G30" s="57"/>
      <c r="H30" s="128"/>
      <c r="I30" s="147">
        <f t="shared" si="0"/>
        <v>0</v>
      </c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>
        <f t="shared" si="1"/>
        <v>0</v>
      </c>
      <c r="Z30" s="132"/>
      <c r="AA30" s="134"/>
      <c r="AB30" s="134">
        <f t="shared" si="2"/>
        <v>0</v>
      </c>
      <c r="AC30" s="132"/>
      <c r="AD30" s="135"/>
      <c r="AE30" s="135"/>
      <c r="AF30" s="135"/>
      <c r="AG30" s="203"/>
      <c r="AH30" s="132">
        <f t="shared" si="3"/>
        <v>0</v>
      </c>
    </row>
    <row r="31" spans="1:34" ht="23.25" customHeight="1">
      <c r="A31" s="58" t="s">
        <v>71</v>
      </c>
      <c r="B31" s="54" t="s">
        <v>28</v>
      </c>
      <c r="C31" s="55">
        <v>0</v>
      </c>
      <c r="D31" s="49"/>
      <c r="E31" s="48" t="s">
        <v>72</v>
      </c>
      <c r="F31" s="56"/>
      <c r="G31" s="57"/>
      <c r="H31" s="128"/>
      <c r="I31" s="147">
        <f t="shared" si="0"/>
        <v>55.4</v>
      </c>
      <c r="J31" s="132">
        <f>3+9.4</f>
        <v>12.4</v>
      </c>
      <c r="K31" s="132">
        <v>43</v>
      </c>
      <c r="L31" s="132"/>
      <c r="M31" s="132"/>
      <c r="N31" s="132"/>
      <c r="O31" s="132"/>
      <c r="P31" s="132"/>
      <c r="Q31" s="132"/>
      <c r="R31" s="132"/>
      <c r="S31" s="132">
        <v>5</v>
      </c>
      <c r="T31" s="132">
        <v>2</v>
      </c>
      <c r="U31" s="132"/>
      <c r="V31" s="132"/>
      <c r="W31" s="132"/>
      <c r="X31" s="132"/>
      <c r="Y31" s="132">
        <f t="shared" si="1"/>
        <v>62.4</v>
      </c>
      <c r="Z31" s="132"/>
      <c r="AA31" s="134"/>
      <c r="AB31" s="134">
        <f t="shared" si="2"/>
        <v>0</v>
      </c>
      <c r="AC31" s="132"/>
      <c r="AD31" s="135"/>
      <c r="AE31" s="135"/>
      <c r="AF31" s="135"/>
      <c r="AG31" s="203"/>
      <c r="AH31" s="132">
        <f t="shared" si="3"/>
        <v>0</v>
      </c>
    </row>
    <row r="32" spans="1:34" ht="23.25" customHeight="1">
      <c r="A32" s="59" t="s">
        <v>73</v>
      </c>
      <c r="B32" s="54" t="s">
        <v>28</v>
      </c>
      <c r="C32" s="55">
        <v>0</v>
      </c>
      <c r="D32" s="49"/>
      <c r="E32" s="48" t="s">
        <v>74</v>
      </c>
      <c r="F32" s="56"/>
      <c r="G32" s="57"/>
      <c r="H32" s="128"/>
      <c r="I32" s="147">
        <f t="shared" si="0"/>
        <v>3</v>
      </c>
      <c r="J32" s="132">
        <v>3</v>
      </c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>
        <f t="shared" si="1"/>
        <v>3</v>
      </c>
      <c r="Z32" s="132"/>
      <c r="AA32" s="134"/>
      <c r="AB32" s="134">
        <f t="shared" si="2"/>
        <v>0</v>
      </c>
      <c r="AC32" s="132"/>
      <c r="AD32" s="135"/>
      <c r="AE32" s="135"/>
      <c r="AF32" s="135"/>
      <c r="AG32" s="203"/>
      <c r="AH32" s="132">
        <f t="shared" si="3"/>
        <v>0</v>
      </c>
    </row>
    <row r="33" spans="1:34" ht="23.25" customHeight="1">
      <c r="A33" s="59" t="s">
        <v>75</v>
      </c>
      <c r="B33" s="54" t="s">
        <v>28</v>
      </c>
      <c r="C33" s="55">
        <v>0</v>
      </c>
      <c r="D33" s="49"/>
      <c r="E33" s="48" t="s">
        <v>76</v>
      </c>
      <c r="F33" s="60"/>
      <c r="G33" s="57"/>
      <c r="H33" s="128"/>
      <c r="I33" s="147">
        <f t="shared" si="0"/>
        <v>86.7</v>
      </c>
      <c r="J33" s="132">
        <v>10</v>
      </c>
      <c r="K33" s="132">
        <f>56.7+20</f>
        <v>76.7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>
        <v>13.6</v>
      </c>
      <c r="W33" s="132"/>
      <c r="X33" s="132"/>
      <c r="Y33" s="132">
        <f t="shared" si="1"/>
        <v>100.3</v>
      </c>
      <c r="Z33" s="132"/>
      <c r="AA33" s="134"/>
      <c r="AB33" s="134">
        <f t="shared" si="2"/>
        <v>0</v>
      </c>
      <c r="AC33" s="132"/>
      <c r="AD33" s="135"/>
      <c r="AE33" s="135"/>
      <c r="AF33" s="135"/>
      <c r="AG33" s="203"/>
      <c r="AH33" s="132">
        <f t="shared" si="3"/>
        <v>0</v>
      </c>
    </row>
    <row r="34" spans="1:34" ht="23.25" customHeight="1">
      <c r="A34" s="61" t="s">
        <v>77</v>
      </c>
      <c r="B34" s="62" t="s">
        <v>28</v>
      </c>
      <c r="C34" s="55">
        <v>0</v>
      </c>
      <c r="D34" s="49"/>
      <c r="E34" s="48" t="s">
        <v>78</v>
      </c>
      <c r="F34" s="60"/>
      <c r="G34" s="57"/>
      <c r="H34" s="128"/>
      <c r="I34" s="147">
        <f t="shared" si="0"/>
        <v>1</v>
      </c>
      <c r="J34" s="132">
        <v>1</v>
      </c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>
        <f t="shared" si="1"/>
        <v>1</v>
      </c>
      <c r="Z34" s="132"/>
      <c r="AA34" s="134"/>
      <c r="AB34" s="134">
        <f t="shared" si="2"/>
        <v>0</v>
      </c>
      <c r="AC34" s="132"/>
      <c r="AD34" s="135"/>
      <c r="AE34" s="135"/>
      <c r="AF34" s="135"/>
      <c r="AG34" s="203"/>
      <c r="AH34" s="132">
        <f t="shared" si="3"/>
        <v>0</v>
      </c>
    </row>
    <row r="35" spans="1:34" ht="23.25" customHeight="1">
      <c r="A35" s="61">
        <v>10</v>
      </c>
      <c r="B35" s="62" t="s">
        <v>28</v>
      </c>
      <c r="C35" s="55">
        <v>0</v>
      </c>
      <c r="D35" s="49"/>
      <c r="E35" s="48" t="s">
        <v>79</v>
      </c>
      <c r="F35" s="60"/>
      <c r="G35" s="57"/>
      <c r="H35" s="128"/>
      <c r="I35" s="147">
        <f t="shared" si="0"/>
        <v>5.2</v>
      </c>
      <c r="J35" s="132">
        <v>5.2</v>
      </c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>
        <v>10</v>
      </c>
      <c r="X35" s="132"/>
      <c r="Y35" s="132">
        <f t="shared" si="1"/>
        <v>15.2</v>
      </c>
      <c r="Z35" s="132"/>
      <c r="AA35" s="134"/>
      <c r="AB35" s="134">
        <f t="shared" si="2"/>
        <v>0</v>
      </c>
      <c r="AC35" s="132"/>
      <c r="AD35" s="135"/>
      <c r="AE35" s="135"/>
      <c r="AF35" s="135"/>
      <c r="AG35" s="203"/>
      <c r="AH35" s="132">
        <f t="shared" si="3"/>
        <v>0</v>
      </c>
    </row>
    <row r="36" spans="1:34" ht="18" customHeight="1">
      <c r="A36" s="61">
        <v>11</v>
      </c>
      <c r="B36" s="62" t="s">
        <v>28</v>
      </c>
      <c r="C36" s="143">
        <v>0</v>
      </c>
      <c r="D36" s="63"/>
      <c r="E36" s="144" t="s">
        <v>80</v>
      </c>
      <c r="F36" s="145"/>
      <c r="G36" s="64"/>
      <c r="H36" s="129"/>
      <c r="I36" s="147">
        <f t="shared" si="0"/>
        <v>39.4</v>
      </c>
      <c r="J36" s="132">
        <v>1</v>
      </c>
      <c r="K36" s="132">
        <v>38.4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>
        <f t="shared" si="1"/>
        <v>39.4</v>
      </c>
      <c r="Z36" s="132"/>
      <c r="AA36" s="134"/>
      <c r="AB36" s="134">
        <f t="shared" si="2"/>
        <v>0</v>
      </c>
      <c r="AC36" s="132"/>
      <c r="AD36" s="135"/>
      <c r="AE36" s="135"/>
      <c r="AF36" s="135"/>
      <c r="AG36" s="203"/>
      <c r="AH36" s="132">
        <f t="shared" si="3"/>
        <v>0</v>
      </c>
    </row>
    <row r="37" spans="1:34" ht="26.25" customHeight="1">
      <c r="A37" s="61">
        <v>12</v>
      </c>
      <c r="B37" s="62" t="s">
        <v>28</v>
      </c>
      <c r="C37" s="146">
        <v>0</v>
      </c>
      <c r="D37" s="49"/>
      <c r="E37" s="65" t="s">
        <v>144</v>
      </c>
      <c r="F37" s="57"/>
      <c r="G37" s="57"/>
      <c r="H37" s="128"/>
      <c r="I37" s="147">
        <f t="shared" si="0"/>
        <v>0</v>
      </c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>
        <v>322.9</v>
      </c>
      <c r="Y37" s="132">
        <f t="shared" si="1"/>
        <v>322.9</v>
      </c>
      <c r="Z37" s="131"/>
      <c r="AA37" s="134"/>
      <c r="AB37" s="134">
        <f t="shared" si="2"/>
        <v>0</v>
      </c>
      <c r="AC37" s="132"/>
      <c r="AD37" s="137">
        <v>600</v>
      </c>
      <c r="AE37" s="137"/>
      <c r="AF37" s="137">
        <v>197.5</v>
      </c>
      <c r="AG37" s="203"/>
      <c r="AH37" s="132">
        <f t="shared" si="3"/>
        <v>797.5</v>
      </c>
    </row>
    <row r="38" spans="1:34" ht="27.75" customHeight="1" hidden="1">
      <c r="A38" s="61"/>
      <c r="B38" s="62"/>
      <c r="C38" s="55"/>
      <c r="D38" s="49"/>
      <c r="E38" s="65"/>
      <c r="F38" s="57"/>
      <c r="G38" s="57"/>
      <c r="H38" s="128"/>
      <c r="I38" s="130">
        <f t="shared" si="0"/>
        <v>0</v>
      </c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>
        <f>I38+V38+X38</f>
        <v>0</v>
      </c>
      <c r="Z38" s="132"/>
      <c r="AA38" s="134"/>
      <c r="AB38" s="134">
        <f t="shared" si="2"/>
        <v>0</v>
      </c>
      <c r="AC38" s="132"/>
      <c r="AD38" s="137"/>
      <c r="AE38" s="137"/>
      <c r="AF38" s="137"/>
      <c r="AG38" s="203"/>
      <c r="AH38" s="203"/>
    </row>
    <row r="39" spans="1:34" ht="30" customHeight="1">
      <c r="A39" s="58">
        <v>13</v>
      </c>
      <c r="B39" s="62" t="s">
        <v>28</v>
      </c>
      <c r="C39" s="55">
        <v>0</v>
      </c>
      <c r="D39" s="66"/>
      <c r="E39" s="67" t="s">
        <v>18</v>
      </c>
      <c r="F39" s="60">
        <f>SUM(F14:F37)</f>
        <v>0</v>
      </c>
      <c r="G39" s="68"/>
      <c r="H39" s="138">
        <f aca="true" t="shared" si="4" ref="H39:T39">SUM(H14:H38)</f>
        <v>152</v>
      </c>
      <c r="I39" s="138">
        <f t="shared" si="4"/>
        <v>336.7</v>
      </c>
      <c r="J39" s="138">
        <f t="shared" si="4"/>
        <v>120.60000000000001</v>
      </c>
      <c r="K39" s="138">
        <f t="shared" si="4"/>
        <v>216.1</v>
      </c>
      <c r="L39" s="138">
        <f t="shared" si="4"/>
        <v>0</v>
      </c>
      <c r="M39" s="138">
        <f t="shared" si="4"/>
        <v>0</v>
      </c>
      <c r="N39" s="138">
        <f t="shared" si="4"/>
        <v>0</v>
      </c>
      <c r="O39" s="138">
        <f t="shared" si="4"/>
        <v>0</v>
      </c>
      <c r="P39" s="138">
        <f t="shared" si="4"/>
        <v>0</v>
      </c>
      <c r="Q39" s="138">
        <f t="shared" si="4"/>
        <v>0</v>
      </c>
      <c r="R39" s="138">
        <f t="shared" si="4"/>
        <v>0</v>
      </c>
      <c r="S39" s="138">
        <f t="shared" si="4"/>
        <v>6</v>
      </c>
      <c r="T39" s="138">
        <f t="shared" si="4"/>
        <v>2</v>
      </c>
      <c r="U39" s="138">
        <f aca="true" t="shared" si="5" ref="U39:AB39">SUM(U14:U38)</f>
        <v>10</v>
      </c>
      <c r="V39" s="138">
        <f t="shared" si="5"/>
        <v>22.9</v>
      </c>
      <c r="W39" s="138">
        <v>10</v>
      </c>
      <c r="X39" s="138">
        <f t="shared" si="5"/>
        <v>322.9</v>
      </c>
      <c r="Y39" s="138">
        <f t="shared" si="5"/>
        <v>710.5</v>
      </c>
      <c r="Z39" s="138">
        <f t="shared" si="5"/>
        <v>0</v>
      </c>
      <c r="AA39" s="138">
        <f t="shared" si="5"/>
        <v>0</v>
      </c>
      <c r="AB39" s="138">
        <f t="shared" si="5"/>
        <v>0</v>
      </c>
      <c r="AC39" s="138"/>
      <c r="AD39" s="138">
        <f>SUM(AD14:AD38)</f>
        <v>600</v>
      </c>
      <c r="AE39" s="138">
        <f>SUM(AE14:AE38)</f>
        <v>200</v>
      </c>
      <c r="AF39" s="138">
        <f>SUM(AF14:AF38)</f>
        <v>197.5</v>
      </c>
      <c r="AG39" s="138">
        <f>SUM(AG14:AG38)</f>
        <v>50</v>
      </c>
      <c r="AH39" s="138">
        <f>SUM(AH14:AH38)</f>
        <v>1047.5</v>
      </c>
    </row>
    <row r="40" spans="1:35" s="71" customFormat="1" ht="31.5" customHeight="1">
      <c r="A40" s="69"/>
      <c r="B40" s="70"/>
      <c r="C40" s="70"/>
      <c r="D40" s="33"/>
      <c r="E40" s="33"/>
      <c r="F40" s="33"/>
      <c r="G40" s="33"/>
      <c r="H40" s="33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9"/>
      <c r="AB40" s="139"/>
      <c r="AC40" s="139"/>
      <c r="AD40" s="139"/>
      <c r="AE40" s="139"/>
      <c r="AF40" s="139"/>
      <c r="AG40" s="139"/>
      <c r="AH40" s="139"/>
      <c r="AI40" s="224"/>
    </row>
    <row r="41" spans="1:34" ht="12.75">
      <c r="A41" s="72"/>
      <c r="B41" s="39"/>
      <c r="C41" s="39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</row>
    <row r="42" spans="1:34" s="77" customFormat="1" ht="12.75">
      <c r="A42" s="73"/>
      <c r="B42" s="74"/>
      <c r="C42" s="74"/>
      <c r="D42" s="75"/>
      <c r="E42" s="76"/>
      <c r="F42" s="33"/>
      <c r="G42" s="33"/>
      <c r="H42" s="33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40"/>
      <c r="AB42" s="140"/>
      <c r="AC42" s="140"/>
      <c r="AD42" s="140"/>
      <c r="AE42" s="140"/>
      <c r="AF42" s="140"/>
      <c r="AG42" s="140"/>
      <c r="AH42" s="140"/>
    </row>
    <row r="43" spans="1:26" s="77" customFormat="1" ht="12.75">
      <c r="A43" s="73"/>
      <c r="B43" s="74"/>
      <c r="C43" s="7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s="77" customFormat="1" ht="12.75">
      <c r="A44" s="73"/>
      <c r="B44" s="74"/>
      <c r="C44" s="7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s="77" customFormat="1" ht="12.75">
      <c r="A45" s="73"/>
      <c r="B45" s="74"/>
      <c r="C45" s="7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3" ht="12.75">
      <c r="A46" s="72"/>
      <c r="B46" s="39"/>
      <c r="C46" s="39"/>
    </row>
    <row r="47" spans="1:3" ht="12.75">
      <c r="A47" s="72"/>
      <c r="B47" s="39"/>
      <c r="C47" s="39"/>
    </row>
    <row r="48" spans="1:3" ht="12.75">
      <c r="A48" s="72"/>
      <c r="B48" s="39"/>
      <c r="C48" s="39"/>
    </row>
    <row r="49" spans="1:3" ht="12.75">
      <c r="A49" s="72"/>
      <c r="B49" s="39"/>
      <c r="C49" s="39"/>
    </row>
    <row r="50" spans="1:3" ht="12.75">
      <c r="A50" s="72"/>
      <c r="B50" s="39"/>
      <c r="C50" s="39"/>
    </row>
    <row r="51" spans="1:3" ht="12.75">
      <c r="A51" s="72"/>
      <c r="B51" s="39"/>
      <c r="C51" s="39"/>
    </row>
    <row r="52" spans="1:3" ht="12.75">
      <c r="A52" s="72"/>
      <c r="B52" s="39"/>
      <c r="C52" s="39"/>
    </row>
    <row r="53" spans="1:3" ht="12.75">
      <c r="A53" s="72"/>
      <c r="B53" s="39"/>
      <c r="C53" s="39"/>
    </row>
    <row r="54" spans="1:3" ht="12.75">
      <c r="A54" s="72"/>
      <c r="B54" s="39"/>
      <c r="C54" s="39"/>
    </row>
    <row r="55" spans="1:3" ht="12.75">
      <c r="A55" s="72"/>
      <c r="B55" s="39"/>
      <c r="C55" s="39"/>
    </row>
    <row r="56" spans="1:3" ht="12.75">
      <c r="A56" s="72"/>
      <c r="B56" s="39"/>
      <c r="C56" s="39"/>
    </row>
    <row r="57" spans="1:3" ht="12.75">
      <c r="A57" s="72"/>
      <c r="B57" s="39"/>
      <c r="C57" s="39"/>
    </row>
    <row r="58" spans="1:3" ht="12.75">
      <c r="A58" s="72"/>
      <c r="B58" s="39"/>
      <c r="C58" s="39"/>
    </row>
    <row r="59" spans="1:3" ht="12.75">
      <c r="A59" s="72"/>
      <c r="B59" s="39"/>
      <c r="C59" s="39"/>
    </row>
    <row r="60" spans="1:3" ht="12.75">
      <c r="A60" s="72"/>
      <c r="B60" s="39"/>
      <c r="C60" s="39"/>
    </row>
    <row r="61" spans="1:3" ht="12.75">
      <c r="A61" s="72"/>
      <c r="B61" s="39"/>
      <c r="C61" s="39"/>
    </row>
    <row r="62" spans="1:3" ht="12.75">
      <c r="A62" s="72"/>
      <c r="B62" s="39"/>
      <c r="C62" s="39"/>
    </row>
    <row r="63" spans="1:3" ht="12.75">
      <c r="A63" s="72"/>
      <c r="B63" s="39"/>
      <c r="C63" s="39"/>
    </row>
    <row r="64" spans="1:3" ht="12.75">
      <c r="A64" s="72"/>
      <c r="B64" s="39"/>
      <c r="C64" s="39"/>
    </row>
    <row r="65" spans="1:3" ht="12.75">
      <c r="A65" s="72"/>
      <c r="B65" s="39"/>
      <c r="C65" s="39"/>
    </row>
    <row r="66" spans="1:3" ht="12.75">
      <c r="A66" s="72"/>
      <c r="B66" s="39"/>
      <c r="C66" s="39"/>
    </row>
    <row r="67" spans="1:3" ht="12.75">
      <c r="A67" s="72"/>
      <c r="B67" s="39"/>
      <c r="C67" s="39"/>
    </row>
    <row r="68" spans="1:3" ht="12.75">
      <c r="A68" s="72"/>
      <c r="B68" s="39"/>
      <c r="C68" s="39"/>
    </row>
    <row r="69" ht="44.25" customHeight="1">
      <c r="A69" s="72"/>
    </row>
    <row r="70" ht="12.75">
      <c r="A70" s="72"/>
    </row>
    <row r="71" ht="12.75">
      <c r="A71" s="72"/>
    </row>
    <row r="72" ht="16.5" thickBot="1">
      <c r="C72" s="78"/>
    </row>
    <row r="82" ht="45.75" customHeight="1"/>
  </sheetData>
  <mergeCells count="39">
    <mergeCell ref="W11:W13"/>
    <mergeCell ref="D6:AH6"/>
    <mergeCell ref="AH10:AH13"/>
    <mergeCell ref="AD9:AH9"/>
    <mergeCell ref="Z11:Z13"/>
    <mergeCell ref="AA11:AA13"/>
    <mergeCell ref="Z10:AA10"/>
    <mergeCell ref="AF12:AF13"/>
    <mergeCell ref="AG12:AG13"/>
    <mergeCell ref="U12:U13"/>
    <mergeCell ref="X11:X13"/>
    <mergeCell ref="AB10:AB13"/>
    <mergeCell ref="K12:K13"/>
    <mergeCell ref="R11:R13"/>
    <mergeCell ref="S10:X10"/>
    <mergeCell ref="O12:O13"/>
    <mergeCell ref="P12:P13"/>
    <mergeCell ref="I11:Q11"/>
    <mergeCell ref="Y10:Y13"/>
    <mergeCell ref="I9:Y9"/>
    <mergeCell ref="I8:AH8"/>
    <mergeCell ref="AD10:AF10"/>
    <mergeCell ref="Q12:Q13"/>
    <mergeCell ref="AC9:AC13"/>
    <mergeCell ref="I10:R10"/>
    <mergeCell ref="S11:T12"/>
    <mergeCell ref="J12:J13"/>
    <mergeCell ref="I12:I13"/>
    <mergeCell ref="V11:V13"/>
    <mergeCell ref="AD11:AD13"/>
    <mergeCell ref="AE11:AE13"/>
    <mergeCell ref="AG2:AH2"/>
    <mergeCell ref="D8:D13"/>
    <mergeCell ref="E8:E13"/>
    <mergeCell ref="F8:F13"/>
    <mergeCell ref="H8:H13"/>
    <mergeCell ref="V1:AF4"/>
    <mergeCell ref="Z9:AB9"/>
    <mergeCell ref="K1:N3"/>
  </mergeCells>
  <printOptions/>
  <pageMargins left="0.25" right="0.09" top="0.16" bottom="0.38" header="0.2" footer="0.2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8"/>
  <sheetViews>
    <sheetView workbookViewId="0" topLeftCell="E1">
      <selection activeCell="G10" sqref="G10:G12"/>
    </sheetView>
  </sheetViews>
  <sheetFormatPr defaultColWidth="9.33203125" defaultRowHeight="12.75"/>
  <cols>
    <col min="1" max="1" width="11.33203125" style="181" hidden="1" customWidth="1"/>
    <col min="2" max="2" width="13.5" style="181" customWidth="1"/>
    <col min="3" max="4" width="17.66015625" style="181" customWidth="1"/>
    <col min="5" max="5" width="45" style="181" customWidth="1"/>
    <col min="6" max="6" width="51" style="181" customWidth="1"/>
    <col min="7" max="7" width="22.5" style="181" customWidth="1"/>
    <col min="8" max="8" width="23.33203125" style="181" hidden="1" customWidth="1"/>
    <col min="9" max="9" width="20.83203125" style="181" customWidth="1"/>
    <col min="10" max="10" width="26.33203125" style="181" customWidth="1"/>
    <col min="11" max="16384" width="32.33203125" style="181" customWidth="1"/>
  </cols>
  <sheetData>
    <row r="1" spans="6:10" ht="4.5" customHeight="1">
      <c r="F1" s="386"/>
      <c r="G1" s="386"/>
      <c r="H1" s="386"/>
      <c r="I1" s="386"/>
      <c r="J1" s="386"/>
    </row>
    <row r="2" spans="6:10" ht="18.75" customHeight="1" hidden="1">
      <c r="F2" s="387"/>
      <c r="G2" s="388"/>
      <c r="H2" s="388"/>
      <c r="I2" s="388"/>
      <c r="J2" s="388"/>
    </row>
    <row r="3" spans="6:10" ht="18.75" customHeight="1" hidden="1">
      <c r="F3" s="388"/>
      <c r="G3" s="388"/>
      <c r="H3" s="388"/>
      <c r="I3" s="388"/>
      <c r="J3" s="388"/>
    </row>
    <row r="4" spans="6:10" ht="9" customHeight="1">
      <c r="F4" s="388"/>
      <c r="G4" s="388"/>
      <c r="H4" s="388"/>
      <c r="I4" s="388"/>
      <c r="J4" s="388"/>
    </row>
    <row r="5" spans="7:10" ht="39" customHeight="1" hidden="1">
      <c r="G5" s="389"/>
      <c r="H5" s="389"/>
      <c r="I5" s="389"/>
      <c r="J5" s="389"/>
    </row>
    <row r="6" spans="9:10" ht="90.75" customHeight="1">
      <c r="I6" s="387" t="s">
        <v>417</v>
      </c>
      <c r="J6" s="387"/>
    </row>
    <row r="7" spans="2:10" ht="48.75" customHeight="1">
      <c r="B7" s="390" t="s">
        <v>413</v>
      </c>
      <c r="C7" s="390"/>
      <c r="D7" s="390"/>
      <c r="E7" s="390"/>
      <c r="F7" s="390"/>
      <c r="G7" s="390"/>
      <c r="H7" s="390"/>
      <c r="I7" s="390"/>
      <c r="J7" s="390"/>
    </row>
    <row r="8" ht="15.75" hidden="1"/>
    <row r="9" ht="15.75">
      <c r="J9" s="181" t="s">
        <v>145</v>
      </c>
    </row>
    <row r="10" spans="2:10" ht="75" customHeight="1">
      <c r="B10" s="382" t="s">
        <v>171</v>
      </c>
      <c r="C10" s="383" t="s">
        <v>22</v>
      </c>
      <c r="D10" s="383" t="s">
        <v>20</v>
      </c>
      <c r="E10" s="376" t="s">
        <v>172</v>
      </c>
      <c r="F10" s="376" t="s">
        <v>173</v>
      </c>
      <c r="G10" s="376" t="s">
        <v>88</v>
      </c>
      <c r="H10" s="47"/>
      <c r="I10" s="376" t="s">
        <v>174</v>
      </c>
      <c r="J10" s="379" t="s">
        <v>175</v>
      </c>
    </row>
    <row r="11" spans="2:10" ht="15.75" customHeight="1">
      <c r="B11" s="382"/>
      <c r="C11" s="384"/>
      <c r="D11" s="384"/>
      <c r="E11" s="377"/>
      <c r="F11" s="377"/>
      <c r="G11" s="377"/>
      <c r="H11" s="376"/>
      <c r="I11" s="377"/>
      <c r="J11" s="380"/>
    </row>
    <row r="12" spans="2:10" ht="94.5" customHeight="1">
      <c r="B12" s="382"/>
      <c r="C12" s="385"/>
      <c r="D12" s="385"/>
      <c r="E12" s="378"/>
      <c r="F12" s="378"/>
      <c r="G12" s="378"/>
      <c r="H12" s="378"/>
      <c r="I12" s="378"/>
      <c r="J12" s="381"/>
    </row>
    <row r="13" spans="2:10" ht="51" customHeight="1">
      <c r="B13" s="48"/>
      <c r="C13" s="170"/>
      <c r="D13" s="170"/>
      <c r="E13" s="126"/>
      <c r="F13" s="182" t="s">
        <v>300</v>
      </c>
      <c r="G13" s="183"/>
      <c r="H13" s="50"/>
      <c r="I13" s="184"/>
      <c r="J13" s="183"/>
    </row>
    <row r="14" spans="2:10" ht="41.25" customHeight="1">
      <c r="B14" s="48"/>
      <c r="C14" s="185" t="s">
        <v>82</v>
      </c>
      <c r="D14" s="185"/>
      <c r="E14" s="186" t="s">
        <v>81</v>
      </c>
      <c r="F14" s="126"/>
      <c r="G14" s="183">
        <f>G15+G16</f>
        <v>20</v>
      </c>
      <c r="H14" s="50"/>
      <c r="I14" s="183">
        <f>I15+I16</f>
        <v>0</v>
      </c>
      <c r="J14" s="183">
        <f>G14+I14</f>
        <v>20</v>
      </c>
    </row>
    <row r="15" spans="2:10" ht="41.25" customHeight="1">
      <c r="B15" s="48"/>
      <c r="C15" s="170" t="s">
        <v>176</v>
      </c>
      <c r="D15" s="170" t="s">
        <v>177</v>
      </c>
      <c r="E15" s="187" t="s">
        <v>178</v>
      </c>
      <c r="F15" s="126"/>
      <c r="G15" s="183">
        <v>1</v>
      </c>
      <c r="H15" s="50"/>
      <c r="I15" s="184">
        <v>0</v>
      </c>
      <c r="J15" s="183">
        <f>G15+I15</f>
        <v>1</v>
      </c>
    </row>
    <row r="16" spans="2:10" ht="39.75" customHeight="1">
      <c r="B16" s="48"/>
      <c r="C16" s="170" t="s">
        <v>179</v>
      </c>
      <c r="D16" s="170" t="s">
        <v>180</v>
      </c>
      <c r="E16" s="188" t="s">
        <v>301</v>
      </c>
      <c r="F16" s="126"/>
      <c r="G16" s="183">
        <v>19</v>
      </c>
      <c r="H16" s="50"/>
      <c r="I16" s="184">
        <v>0</v>
      </c>
      <c r="J16" s="183">
        <f>G16+I16</f>
        <v>19</v>
      </c>
    </row>
    <row r="17" spans="2:10" ht="22.5" customHeight="1">
      <c r="B17" s="48"/>
      <c r="C17" s="170"/>
      <c r="D17" s="170"/>
      <c r="E17" s="375" t="s">
        <v>181</v>
      </c>
      <c r="F17" s="375"/>
      <c r="G17" s="183">
        <f>G14</f>
        <v>20</v>
      </c>
      <c r="H17" s="50"/>
      <c r="I17" s="183">
        <f>I14</f>
        <v>0</v>
      </c>
      <c r="J17" s="183">
        <f>G17+I17</f>
        <v>20</v>
      </c>
    </row>
    <row r="18" spans="2:10" ht="57.75" customHeight="1">
      <c r="B18" s="48"/>
      <c r="C18" s="170"/>
      <c r="D18" s="170"/>
      <c r="E18" s="126"/>
      <c r="F18" s="182" t="s">
        <v>302</v>
      </c>
      <c r="G18" s="183"/>
      <c r="H18" s="50"/>
      <c r="I18" s="184"/>
      <c r="J18" s="183"/>
    </row>
    <row r="19" spans="2:10" ht="41.25" customHeight="1">
      <c r="B19" s="48"/>
      <c r="C19" s="185" t="s">
        <v>82</v>
      </c>
      <c r="D19" s="185"/>
      <c r="E19" s="186" t="s">
        <v>81</v>
      </c>
      <c r="F19" s="126"/>
      <c r="G19" s="183">
        <f>G20+G21</f>
        <v>62.08</v>
      </c>
      <c r="H19" s="50"/>
      <c r="I19" s="183">
        <f>I20+I21</f>
        <v>60</v>
      </c>
      <c r="J19" s="183">
        <f>G19+I19</f>
        <v>122.08</v>
      </c>
    </row>
    <row r="20" spans="2:10" ht="41.25" customHeight="1">
      <c r="B20" s="48"/>
      <c r="C20" s="170" t="s">
        <v>176</v>
      </c>
      <c r="D20" s="170" t="s">
        <v>177</v>
      </c>
      <c r="E20" s="187" t="s">
        <v>178</v>
      </c>
      <c r="F20" s="126"/>
      <c r="G20" s="183">
        <v>25.08</v>
      </c>
      <c r="H20" s="50"/>
      <c r="I20" s="184">
        <v>60</v>
      </c>
      <c r="J20" s="183">
        <f>G20+I20</f>
        <v>85.08</v>
      </c>
    </row>
    <row r="21" spans="2:10" ht="47.25" customHeight="1">
      <c r="B21" s="48"/>
      <c r="C21" s="170" t="s">
        <v>179</v>
      </c>
      <c r="D21" s="170" t="s">
        <v>180</v>
      </c>
      <c r="E21" s="188" t="s">
        <v>301</v>
      </c>
      <c r="F21" s="126"/>
      <c r="G21" s="183">
        <v>37</v>
      </c>
      <c r="H21" s="50"/>
      <c r="I21" s="184">
        <v>0</v>
      </c>
      <c r="J21" s="183">
        <f>G21+I21</f>
        <v>37</v>
      </c>
    </row>
    <row r="22" spans="2:10" ht="47.25" customHeight="1">
      <c r="B22" s="48"/>
      <c r="C22" s="170"/>
      <c r="D22" s="170"/>
      <c r="E22" s="375" t="s">
        <v>181</v>
      </c>
      <c r="F22" s="375"/>
      <c r="G22" s="183">
        <f>G19</f>
        <v>62.08</v>
      </c>
      <c r="H22" s="50"/>
      <c r="I22" s="183">
        <f>I19</f>
        <v>60</v>
      </c>
      <c r="J22" s="183">
        <f>G22+I22</f>
        <v>122.08</v>
      </c>
    </row>
    <row r="23" spans="2:10" ht="47.25" customHeight="1">
      <c r="B23" s="48"/>
      <c r="C23" s="170"/>
      <c r="D23" s="170"/>
      <c r="E23" s="126"/>
      <c r="F23" s="182" t="s">
        <v>303</v>
      </c>
      <c r="G23" s="183"/>
      <c r="H23" s="50"/>
      <c r="I23" s="184"/>
      <c r="J23" s="183"/>
    </row>
    <row r="24" spans="2:10" ht="47.25" customHeight="1">
      <c r="B24" s="48"/>
      <c r="C24" s="185" t="s">
        <v>82</v>
      </c>
      <c r="D24" s="185"/>
      <c r="E24" s="186" t="s">
        <v>81</v>
      </c>
      <c r="F24" s="126"/>
      <c r="G24" s="183">
        <f>G25</f>
        <v>7</v>
      </c>
      <c r="H24" s="50"/>
      <c r="I24" s="183">
        <f>I28</f>
        <v>0</v>
      </c>
      <c r="J24" s="183">
        <f>G24+I24</f>
        <v>7</v>
      </c>
    </row>
    <row r="25" spans="2:10" ht="15.75">
      <c r="B25" s="48"/>
      <c r="C25" s="170" t="s">
        <v>176</v>
      </c>
      <c r="D25" s="170" t="s">
        <v>177</v>
      </c>
      <c r="E25" s="187" t="s">
        <v>178</v>
      </c>
      <c r="F25" s="126"/>
      <c r="G25" s="183">
        <v>7</v>
      </c>
      <c r="H25" s="50"/>
      <c r="I25" s="184">
        <v>0</v>
      </c>
      <c r="J25" s="183">
        <f>G25+I25</f>
        <v>7</v>
      </c>
    </row>
    <row r="26" spans="2:10" ht="15.75">
      <c r="B26" s="48"/>
      <c r="C26" s="185"/>
      <c r="D26" s="170"/>
      <c r="E26" s="375" t="s">
        <v>181</v>
      </c>
      <c r="F26" s="375"/>
      <c r="G26" s="183">
        <f>G24</f>
        <v>7</v>
      </c>
      <c r="H26" s="50"/>
      <c r="I26" s="183">
        <f>I24</f>
        <v>0</v>
      </c>
      <c r="J26" s="183">
        <f>J24</f>
        <v>7</v>
      </c>
    </row>
    <row r="27" spans="2:10" ht="47.25">
      <c r="B27" s="48"/>
      <c r="C27" s="185"/>
      <c r="D27" s="170"/>
      <c r="E27" s="126"/>
      <c r="F27" s="182" t="s">
        <v>281</v>
      </c>
      <c r="G27" s="183"/>
      <c r="H27" s="50"/>
      <c r="I27" s="184"/>
      <c r="J27" s="183"/>
    </row>
    <row r="28" spans="2:10" ht="31.5">
      <c r="B28" s="48"/>
      <c r="C28" s="185" t="s">
        <v>182</v>
      </c>
      <c r="D28" s="170"/>
      <c r="E28" s="186" t="s">
        <v>183</v>
      </c>
      <c r="F28" s="182"/>
      <c r="G28" s="183">
        <f>G29+G30+G31+G32</f>
        <v>405.8</v>
      </c>
      <c r="H28" s="183"/>
      <c r="I28" s="183">
        <f>I29+I30+I31+I32</f>
        <v>0</v>
      </c>
      <c r="J28" s="183">
        <f aca="true" t="shared" si="0" ref="J28:J33">SUM(I28+G28)</f>
        <v>405.8</v>
      </c>
    </row>
    <row r="29" spans="2:10" ht="31.5">
      <c r="B29" s="48"/>
      <c r="C29" s="170" t="s">
        <v>184</v>
      </c>
      <c r="D29" s="170" t="s">
        <v>185</v>
      </c>
      <c r="E29" s="188" t="s">
        <v>186</v>
      </c>
      <c r="F29" s="182"/>
      <c r="G29" s="183">
        <v>173</v>
      </c>
      <c r="H29" s="183"/>
      <c r="I29" s="184">
        <v>0</v>
      </c>
      <c r="J29" s="183">
        <f t="shared" si="0"/>
        <v>173</v>
      </c>
    </row>
    <row r="30" spans="2:10" ht="31.5">
      <c r="B30" s="48"/>
      <c r="C30" s="170" t="s">
        <v>304</v>
      </c>
      <c r="D30" s="170" t="s">
        <v>187</v>
      </c>
      <c r="E30" s="188" t="s">
        <v>305</v>
      </c>
      <c r="F30" s="182"/>
      <c r="G30" s="183">
        <v>26.8</v>
      </c>
      <c r="H30" s="183"/>
      <c r="I30" s="184">
        <v>0</v>
      </c>
      <c r="J30" s="183">
        <f t="shared" si="0"/>
        <v>26.8</v>
      </c>
    </row>
    <row r="31" spans="2:10" ht="164.25" customHeight="1">
      <c r="B31" s="48"/>
      <c r="C31" s="170" t="s">
        <v>306</v>
      </c>
      <c r="D31" s="170" t="s">
        <v>307</v>
      </c>
      <c r="E31" s="188" t="s">
        <v>308</v>
      </c>
      <c r="F31" s="182"/>
      <c r="G31" s="183">
        <v>130</v>
      </c>
      <c r="H31" s="183"/>
      <c r="I31" s="184">
        <v>0</v>
      </c>
      <c r="J31" s="183">
        <f t="shared" si="0"/>
        <v>130</v>
      </c>
    </row>
    <row r="32" spans="2:10" ht="31.5">
      <c r="B32" s="48"/>
      <c r="C32" s="170" t="s">
        <v>188</v>
      </c>
      <c r="D32" s="170" t="s">
        <v>187</v>
      </c>
      <c r="E32" s="188" t="s">
        <v>189</v>
      </c>
      <c r="F32" s="182"/>
      <c r="G32" s="183">
        <f>66+10</f>
        <v>76</v>
      </c>
      <c r="H32" s="183"/>
      <c r="I32" s="184">
        <v>0</v>
      </c>
      <c r="J32" s="183">
        <f t="shared" si="0"/>
        <v>76</v>
      </c>
    </row>
    <row r="33" spans="2:10" ht="15.75">
      <c r="B33" s="48"/>
      <c r="C33" s="189"/>
      <c r="D33" s="189"/>
      <c r="E33" s="375" t="s">
        <v>181</v>
      </c>
      <c r="F33" s="375"/>
      <c r="G33" s="183">
        <f>G28</f>
        <v>405.8</v>
      </c>
      <c r="H33" s="183"/>
      <c r="I33" s="183">
        <f>I28</f>
        <v>0</v>
      </c>
      <c r="J33" s="183">
        <f t="shared" si="0"/>
        <v>405.8</v>
      </c>
    </row>
    <row r="34" spans="2:10" ht="78.75">
      <c r="B34" s="48"/>
      <c r="C34" s="189"/>
      <c r="D34" s="189"/>
      <c r="E34" s="126"/>
      <c r="F34" s="126" t="s">
        <v>190</v>
      </c>
      <c r="G34" s="183"/>
      <c r="H34" s="183"/>
      <c r="I34" s="184"/>
      <c r="J34" s="183"/>
    </row>
    <row r="35" spans="2:10" ht="31.5">
      <c r="B35" s="48"/>
      <c r="C35" s="185" t="s">
        <v>182</v>
      </c>
      <c r="D35" s="170"/>
      <c r="E35" s="186" t="s">
        <v>183</v>
      </c>
      <c r="F35" s="126"/>
      <c r="G35" s="183">
        <f>G36</f>
        <v>117</v>
      </c>
      <c r="H35" s="183"/>
      <c r="I35" s="183">
        <f>I36</f>
        <v>0</v>
      </c>
      <c r="J35" s="183">
        <f>J36</f>
        <v>117</v>
      </c>
    </row>
    <row r="36" spans="2:10" ht="31.5">
      <c r="B36" s="48"/>
      <c r="C36" s="170" t="s">
        <v>184</v>
      </c>
      <c r="D36" s="170" t="s">
        <v>185</v>
      </c>
      <c r="E36" s="126" t="s">
        <v>186</v>
      </c>
      <c r="F36" s="126"/>
      <c r="G36" s="183">
        <f>92+25</f>
        <v>117</v>
      </c>
      <c r="H36" s="183"/>
      <c r="I36" s="184">
        <v>0</v>
      </c>
      <c r="J36" s="183">
        <f>SUM(I36+G36)</f>
        <v>117</v>
      </c>
    </row>
    <row r="37" spans="2:10" ht="15.75">
      <c r="B37" s="48"/>
      <c r="C37" s="189"/>
      <c r="D37" s="189"/>
      <c r="E37" s="375" t="s">
        <v>181</v>
      </c>
      <c r="F37" s="375"/>
      <c r="G37" s="183">
        <f>G35</f>
        <v>117</v>
      </c>
      <c r="H37" s="183"/>
      <c r="I37" s="183">
        <f>I35</f>
        <v>0</v>
      </c>
      <c r="J37" s="183">
        <f>J35</f>
        <v>117</v>
      </c>
    </row>
    <row r="38" spans="2:10" ht="15.75" hidden="1">
      <c r="B38" s="48"/>
      <c r="C38" s="189"/>
      <c r="D38" s="189"/>
      <c r="E38" s="126"/>
      <c r="F38" s="126"/>
      <c r="G38" s="183"/>
      <c r="H38" s="183"/>
      <c r="I38" s="184"/>
      <c r="J38" s="183"/>
    </row>
    <row r="39" spans="2:10" ht="15.75" hidden="1">
      <c r="B39" s="48"/>
      <c r="C39" s="189"/>
      <c r="D39" s="189"/>
      <c r="E39" s="126"/>
      <c r="F39" s="126"/>
      <c r="G39" s="183"/>
      <c r="H39" s="183"/>
      <c r="I39" s="184"/>
      <c r="J39" s="183"/>
    </row>
    <row r="40" spans="2:10" ht="15.75" hidden="1">
      <c r="B40" s="48"/>
      <c r="C40" s="189"/>
      <c r="D40" s="189"/>
      <c r="E40" s="126"/>
      <c r="F40" s="126"/>
      <c r="G40" s="183"/>
      <c r="H40" s="183"/>
      <c r="I40" s="184"/>
      <c r="J40" s="183"/>
    </row>
    <row r="41" spans="2:10" ht="63">
      <c r="B41" s="48"/>
      <c r="C41" s="189"/>
      <c r="D41" s="189"/>
      <c r="E41" s="126"/>
      <c r="F41" s="126" t="s">
        <v>283</v>
      </c>
      <c r="G41" s="183"/>
      <c r="H41" s="183"/>
      <c r="I41" s="184"/>
      <c r="J41" s="183"/>
    </row>
    <row r="42" spans="2:10" ht="31.5">
      <c r="B42" s="48"/>
      <c r="C42" s="185" t="s">
        <v>182</v>
      </c>
      <c r="D42" s="170"/>
      <c r="E42" s="186" t="s">
        <v>183</v>
      </c>
      <c r="F42" s="126"/>
      <c r="G42" s="183">
        <f>G43</f>
        <v>200</v>
      </c>
      <c r="H42" s="183"/>
      <c r="I42" s="183">
        <f>I43</f>
        <v>0</v>
      </c>
      <c r="J42" s="183">
        <f>J43</f>
        <v>200</v>
      </c>
    </row>
    <row r="43" spans="2:10" ht="47.25">
      <c r="B43" s="48"/>
      <c r="C43" s="189" t="s">
        <v>272</v>
      </c>
      <c r="D43" s="189" t="s">
        <v>273</v>
      </c>
      <c r="E43" s="187" t="s">
        <v>274</v>
      </c>
      <c r="F43" s="126"/>
      <c r="G43" s="183">
        <f>200</f>
        <v>200</v>
      </c>
      <c r="H43" s="183"/>
      <c r="I43" s="184">
        <v>0</v>
      </c>
      <c r="J43" s="183">
        <f>SUM(I43+G43)</f>
        <v>200</v>
      </c>
    </row>
    <row r="44" spans="2:10" ht="15.75">
      <c r="B44" s="48"/>
      <c r="C44" s="189"/>
      <c r="D44" s="189"/>
      <c r="E44" s="187"/>
      <c r="F44" s="126"/>
      <c r="G44" s="183">
        <f>G42</f>
        <v>200</v>
      </c>
      <c r="H44" s="183"/>
      <c r="I44" s="183">
        <f>I42</f>
        <v>0</v>
      </c>
      <c r="J44" s="183">
        <f>J42</f>
        <v>200</v>
      </c>
    </row>
    <row r="45" spans="2:10" ht="31.5">
      <c r="B45" s="48"/>
      <c r="C45" s="170"/>
      <c r="D45" s="170"/>
      <c r="E45" s="126"/>
      <c r="F45" s="126" t="s">
        <v>282</v>
      </c>
      <c r="G45" s="190"/>
      <c r="H45" s="190"/>
      <c r="I45" s="191"/>
      <c r="J45" s="190"/>
    </row>
    <row r="46" spans="2:10" ht="15.75">
      <c r="B46" s="48"/>
      <c r="C46" s="185" t="s">
        <v>2</v>
      </c>
      <c r="D46" s="170"/>
      <c r="E46" s="186" t="s">
        <v>3</v>
      </c>
      <c r="F46" s="126"/>
      <c r="G46" s="183">
        <f>G47+G48</f>
        <v>286.8</v>
      </c>
      <c r="H46" s="183"/>
      <c r="I46" s="183">
        <f>I47+I48</f>
        <v>1200</v>
      </c>
      <c r="J46" s="183">
        <f>SUM(I46+G46)</f>
        <v>1486.8</v>
      </c>
    </row>
    <row r="47" spans="2:10" ht="63">
      <c r="B47" s="48"/>
      <c r="C47" s="170" t="s">
        <v>25</v>
      </c>
      <c r="D47" s="170" t="s">
        <v>14</v>
      </c>
      <c r="E47" s="187" t="s">
        <v>15</v>
      </c>
      <c r="F47" s="126"/>
      <c r="G47" s="183">
        <v>286.8</v>
      </c>
      <c r="H47" s="183"/>
      <c r="I47" s="184">
        <v>0</v>
      </c>
      <c r="J47" s="183">
        <f>SUM(I47+G47)</f>
        <v>286.8</v>
      </c>
    </row>
    <row r="48" spans="2:10" ht="47.25">
      <c r="B48" s="48"/>
      <c r="C48" s="170" t="s">
        <v>251</v>
      </c>
      <c r="D48" s="170" t="s">
        <v>253</v>
      </c>
      <c r="E48" s="240" t="s">
        <v>252</v>
      </c>
      <c r="F48" s="126"/>
      <c r="G48" s="183">
        <v>0</v>
      </c>
      <c r="H48" s="183"/>
      <c r="I48" s="184">
        <v>1200</v>
      </c>
      <c r="J48" s="183">
        <f>SUM(I48+G48)</f>
        <v>1200</v>
      </c>
    </row>
    <row r="49" spans="2:10" ht="15.75" customHeight="1">
      <c r="B49" s="48"/>
      <c r="C49" s="170"/>
      <c r="D49" s="170"/>
      <c r="E49" s="375" t="s">
        <v>181</v>
      </c>
      <c r="F49" s="375"/>
      <c r="G49" s="183">
        <f>G46</f>
        <v>286.8</v>
      </c>
      <c r="H49" s="183"/>
      <c r="I49" s="183">
        <f>I46</f>
        <v>1200</v>
      </c>
      <c r="J49" s="183">
        <f>SUM(I49+G49)</f>
        <v>1486.8</v>
      </c>
    </row>
    <row r="50" spans="2:10" ht="47.25">
      <c r="B50" s="48"/>
      <c r="C50" s="170"/>
      <c r="D50" s="170"/>
      <c r="E50" s="126"/>
      <c r="F50" s="126" t="s">
        <v>191</v>
      </c>
      <c r="G50" s="190"/>
      <c r="H50" s="190"/>
      <c r="I50" s="191"/>
      <c r="J50" s="190"/>
    </row>
    <row r="51" spans="2:10" ht="37.5" customHeight="1">
      <c r="B51" s="48"/>
      <c r="C51" s="185" t="s">
        <v>2</v>
      </c>
      <c r="D51" s="170"/>
      <c r="E51" s="186" t="s">
        <v>3</v>
      </c>
      <c r="F51" s="126"/>
      <c r="G51" s="183">
        <f>G53</f>
        <v>255.2</v>
      </c>
      <c r="H51" s="183"/>
      <c r="I51" s="183">
        <f>I53</f>
        <v>0</v>
      </c>
      <c r="J51" s="183">
        <f aca="true" t="shared" si="1" ref="J51:J56">SUM(I51+G51)</f>
        <v>255.2</v>
      </c>
    </row>
    <row r="52" spans="2:10" ht="15.75" hidden="1">
      <c r="B52" s="48"/>
      <c r="C52" s="170"/>
      <c r="D52" s="170"/>
      <c r="E52" s="126"/>
      <c r="F52" s="126"/>
      <c r="G52" s="183"/>
      <c r="H52" s="183"/>
      <c r="I52" s="184"/>
      <c r="J52" s="183">
        <f t="shared" si="1"/>
        <v>0</v>
      </c>
    </row>
    <row r="53" spans="2:10" ht="63">
      <c r="B53" s="48"/>
      <c r="C53" s="170" t="s">
        <v>25</v>
      </c>
      <c r="D53" s="170" t="s">
        <v>14</v>
      </c>
      <c r="E53" s="187" t="s">
        <v>15</v>
      </c>
      <c r="F53" s="126"/>
      <c r="G53" s="183">
        <f>100+155.2</f>
        <v>255.2</v>
      </c>
      <c r="H53" s="183"/>
      <c r="I53" s="184">
        <v>0</v>
      </c>
      <c r="J53" s="183">
        <f t="shared" si="1"/>
        <v>255.2</v>
      </c>
    </row>
    <row r="54" spans="2:10" ht="15.75">
      <c r="B54" s="48"/>
      <c r="C54" s="185" t="s">
        <v>82</v>
      </c>
      <c r="D54" s="185"/>
      <c r="E54" s="186" t="s">
        <v>81</v>
      </c>
      <c r="F54" s="126"/>
      <c r="G54" s="183">
        <f>G55</f>
        <v>160</v>
      </c>
      <c r="H54" s="183"/>
      <c r="I54" s="183">
        <f>I55</f>
        <v>0</v>
      </c>
      <c r="J54" s="183">
        <f t="shared" si="1"/>
        <v>160</v>
      </c>
    </row>
    <row r="55" spans="2:10" ht="94.5">
      <c r="B55" s="48"/>
      <c r="C55" s="170" t="s">
        <v>192</v>
      </c>
      <c r="D55" s="170" t="s">
        <v>193</v>
      </c>
      <c r="E55" s="188" t="s">
        <v>194</v>
      </c>
      <c r="F55" s="126"/>
      <c r="G55" s="183">
        <f>80+80</f>
        <v>160</v>
      </c>
      <c r="H55" s="183"/>
      <c r="I55" s="184">
        <v>0</v>
      </c>
      <c r="J55" s="183">
        <f t="shared" si="1"/>
        <v>160</v>
      </c>
    </row>
    <row r="56" spans="2:10" ht="15.75">
      <c r="B56" s="48"/>
      <c r="C56" s="170"/>
      <c r="D56" s="170"/>
      <c r="E56" s="375" t="s">
        <v>181</v>
      </c>
      <c r="F56" s="375"/>
      <c r="G56" s="183">
        <f>G51+G54</f>
        <v>415.2</v>
      </c>
      <c r="H56" s="183"/>
      <c r="I56" s="183">
        <f>I51+I54</f>
        <v>0</v>
      </c>
      <c r="J56" s="183">
        <f t="shared" si="1"/>
        <v>415.2</v>
      </c>
    </row>
    <row r="57" spans="2:10" ht="31.5" hidden="1">
      <c r="B57" s="48"/>
      <c r="C57" s="170"/>
      <c r="D57" s="170"/>
      <c r="E57" s="126"/>
      <c r="F57" s="126" t="s">
        <v>195</v>
      </c>
      <c r="G57" s="183"/>
      <c r="H57" s="183"/>
      <c r="I57" s="184"/>
      <c r="J57" s="183"/>
    </row>
    <row r="58" spans="2:10" ht="15.75" hidden="1">
      <c r="B58" s="48"/>
      <c r="C58" s="170" t="s">
        <v>2</v>
      </c>
      <c r="D58" s="170"/>
      <c r="E58" s="186" t="s">
        <v>3</v>
      </c>
      <c r="F58" s="126"/>
      <c r="G58" s="183"/>
      <c r="H58" s="183"/>
      <c r="I58" s="184"/>
      <c r="J58" s="183"/>
    </row>
    <row r="59" spans="2:10" ht="31.5" hidden="1">
      <c r="B59" s="48"/>
      <c r="C59" s="170" t="s">
        <v>25</v>
      </c>
      <c r="D59" s="170"/>
      <c r="E59" s="126" t="s">
        <v>196</v>
      </c>
      <c r="F59" s="126"/>
      <c r="G59" s="183"/>
      <c r="H59" s="183"/>
      <c r="I59" s="184"/>
      <c r="J59" s="183"/>
    </row>
    <row r="60" spans="2:10" ht="15.75" hidden="1">
      <c r="B60" s="48"/>
      <c r="C60" s="170"/>
      <c r="D60" s="170"/>
      <c r="E60" s="375" t="s">
        <v>181</v>
      </c>
      <c r="F60" s="375"/>
      <c r="G60" s="183"/>
      <c r="H60" s="183"/>
      <c r="I60" s="184"/>
      <c r="J60" s="183"/>
    </row>
    <row r="61" spans="2:10" ht="171" customHeight="1" hidden="1">
      <c r="B61" s="48"/>
      <c r="C61" s="170"/>
      <c r="D61" s="170"/>
      <c r="E61" s="126"/>
      <c r="F61" s="170" t="s">
        <v>197</v>
      </c>
      <c r="G61" s="190"/>
      <c r="H61" s="170"/>
      <c r="I61" s="191"/>
      <c r="J61" s="190"/>
    </row>
    <row r="62" spans="2:10" ht="15.75" hidden="1">
      <c r="B62" s="48"/>
      <c r="C62" s="185" t="s">
        <v>82</v>
      </c>
      <c r="D62" s="185"/>
      <c r="E62" s="186" t="s">
        <v>81</v>
      </c>
      <c r="F62" s="126"/>
      <c r="G62" s="190"/>
      <c r="H62" s="190"/>
      <c r="I62" s="184"/>
      <c r="J62" s="183"/>
    </row>
    <row r="63" spans="2:10" ht="31.5" hidden="1">
      <c r="B63" s="48"/>
      <c r="C63" s="170" t="s">
        <v>179</v>
      </c>
      <c r="D63" s="170"/>
      <c r="E63" s="126" t="s">
        <v>198</v>
      </c>
      <c r="F63" s="126"/>
      <c r="G63" s="190"/>
      <c r="H63" s="190"/>
      <c r="I63" s="184"/>
      <c r="J63" s="183"/>
    </row>
    <row r="64" spans="2:10" ht="31.5" hidden="1">
      <c r="B64" s="48"/>
      <c r="C64" s="170"/>
      <c r="D64" s="170"/>
      <c r="E64" s="186" t="s">
        <v>199</v>
      </c>
      <c r="F64" s="126"/>
      <c r="G64" s="190"/>
      <c r="H64" s="190"/>
      <c r="I64" s="184"/>
      <c r="J64" s="183"/>
    </row>
    <row r="65" spans="2:10" ht="31.5" hidden="1">
      <c r="B65" s="48"/>
      <c r="C65" s="170" t="s">
        <v>200</v>
      </c>
      <c r="D65" s="170"/>
      <c r="E65" s="126" t="s">
        <v>201</v>
      </c>
      <c r="F65" s="126"/>
      <c r="G65" s="190"/>
      <c r="H65" s="190"/>
      <c r="I65" s="184"/>
      <c r="J65" s="183"/>
    </row>
    <row r="66" spans="2:10" ht="31.5" hidden="1">
      <c r="B66" s="48"/>
      <c r="C66" s="170" t="s">
        <v>202</v>
      </c>
      <c r="D66" s="170"/>
      <c r="E66" s="126" t="s">
        <v>203</v>
      </c>
      <c r="F66" s="126"/>
      <c r="G66" s="190"/>
      <c r="H66" s="190"/>
      <c r="I66" s="184"/>
      <c r="J66" s="183"/>
    </row>
    <row r="67" spans="2:10" ht="31.5" hidden="1">
      <c r="B67" s="48"/>
      <c r="C67" s="170"/>
      <c r="D67" s="170"/>
      <c r="E67" s="186" t="s">
        <v>199</v>
      </c>
      <c r="F67" s="126"/>
      <c r="G67" s="190"/>
      <c r="H67" s="190"/>
      <c r="I67" s="184"/>
      <c r="J67" s="183"/>
    </row>
    <row r="68" spans="2:10" ht="15.75" hidden="1">
      <c r="B68" s="48"/>
      <c r="C68" s="170"/>
      <c r="D68" s="170"/>
      <c r="E68" s="375" t="s">
        <v>181</v>
      </c>
      <c r="F68" s="375"/>
      <c r="G68" s="190"/>
      <c r="H68" s="190"/>
      <c r="I68" s="184"/>
      <c r="J68" s="192"/>
    </row>
    <row r="69" spans="2:10" ht="63" hidden="1">
      <c r="B69" s="48"/>
      <c r="C69" s="170"/>
      <c r="D69" s="170"/>
      <c r="E69" s="126"/>
      <c r="F69" s="193" t="s">
        <v>204</v>
      </c>
      <c r="G69" s="190"/>
      <c r="H69" s="193"/>
      <c r="I69" s="194"/>
      <c r="J69" s="190"/>
    </row>
    <row r="70" spans="2:10" ht="31.5" hidden="1">
      <c r="B70" s="48"/>
      <c r="C70" s="170" t="s">
        <v>200</v>
      </c>
      <c r="D70" s="170"/>
      <c r="E70" s="126" t="s">
        <v>201</v>
      </c>
      <c r="F70" s="126"/>
      <c r="G70" s="190"/>
      <c r="H70" s="190"/>
      <c r="I70" s="184"/>
      <c r="J70" s="183"/>
    </row>
    <row r="71" spans="2:10" ht="15.75" hidden="1">
      <c r="B71" s="48"/>
      <c r="C71" s="170" t="s">
        <v>205</v>
      </c>
      <c r="D71" s="170"/>
      <c r="E71" s="126" t="s">
        <v>139</v>
      </c>
      <c r="F71" s="126"/>
      <c r="G71" s="190"/>
      <c r="H71" s="190"/>
      <c r="I71" s="184"/>
      <c r="J71" s="183"/>
    </row>
    <row r="72" spans="2:10" ht="15.75" hidden="1">
      <c r="B72" s="48"/>
      <c r="C72" s="170"/>
      <c r="D72" s="170"/>
      <c r="E72" s="375" t="s">
        <v>181</v>
      </c>
      <c r="F72" s="375"/>
      <c r="G72" s="190"/>
      <c r="H72" s="193"/>
      <c r="I72" s="184"/>
      <c r="J72" s="183"/>
    </row>
    <row r="73" spans="2:10" ht="15.75" hidden="1">
      <c r="B73" s="48"/>
      <c r="C73" s="170"/>
      <c r="D73" s="170"/>
      <c r="E73" s="126"/>
      <c r="F73" s="126"/>
      <c r="G73" s="190"/>
      <c r="H73" s="193"/>
      <c r="I73" s="194"/>
      <c r="J73" s="190"/>
    </row>
    <row r="74" spans="2:10" ht="63">
      <c r="B74" s="48"/>
      <c r="C74" s="170"/>
      <c r="D74" s="170"/>
      <c r="E74" s="126"/>
      <c r="F74" s="126" t="s">
        <v>309</v>
      </c>
      <c r="G74" s="190"/>
      <c r="H74" s="190"/>
      <c r="I74" s="191"/>
      <c r="J74" s="190"/>
    </row>
    <row r="75" spans="2:10" ht="15.75">
      <c r="B75" s="48"/>
      <c r="C75" s="185" t="s">
        <v>82</v>
      </c>
      <c r="D75" s="185"/>
      <c r="E75" s="186" t="s">
        <v>81</v>
      </c>
      <c r="F75" s="126"/>
      <c r="G75" s="183">
        <f>G76+G77</f>
        <v>20</v>
      </c>
      <c r="H75" s="183"/>
      <c r="I75" s="183">
        <f>I76+I77</f>
        <v>0</v>
      </c>
      <c r="J75" s="183">
        <f>SUM(I75+G75)</f>
        <v>20</v>
      </c>
    </row>
    <row r="76" spans="2:10" ht="31.5">
      <c r="B76" s="48"/>
      <c r="C76" s="170" t="s">
        <v>310</v>
      </c>
      <c r="D76" s="170" t="s">
        <v>193</v>
      </c>
      <c r="E76" s="188" t="s">
        <v>311</v>
      </c>
      <c r="F76" s="126"/>
      <c r="G76" s="183">
        <v>3</v>
      </c>
      <c r="H76" s="183"/>
      <c r="I76" s="184">
        <v>0</v>
      </c>
      <c r="J76" s="183">
        <f>SUM(I76+G76)</f>
        <v>3</v>
      </c>
    </row>
    <row r="77" spans="2:10" ht="31.5">
      <c r="B77" s="48"/>
      <c r="C77" s="170" t="s">
        <v>312</v>
      </c>
      <c r="D77" s="170" t="s">
        <v>193</v>
      </c>
      <c r="E77" s="188" t="s">
        <v>313</v>
      </c>
      <c r="F77" s="126"/>
      <c r="G77" s="183">
        <v>17</v>
      </c>
      <c r="H77" s="183"/>
      <c r="I77" s="184">
        <v>0</v>
      </c>
      <c r="J77" s="183">
        <f>SUM(I77+G77)</f>
        <v>17</v>
      </c>
    </row>
    <row r="78" spans="2:10" ht="15.75" hidden="1">
      <c r="B78" s="48"/>
      <c r="C78" s="170"/>
      <c r="D78" s="170"/>
      <c r="E78" s="126"/>
      <c r="F78" s="126"/>
      <c r="G78" s="183"/>
      <c r="H78" s="183"/>
      <c r="I78" s="184"/>
      <c r="J78" s="183">
        <f>SUM(I78+G78)</f>
        <v>0</v>
      </c>
    </row>
    <row r="79" spans="2:10" ht="15.75">
      <c r="B79" s="48"/>
      <c r="C79" s="170"/>
      <c r="D79" s="170"/>
      <c r="E79" s="375" t="s">
        <v>181</v>
      </c>
      <c r="F79" s="375"/>
      <c r="G79" s="183">
        <f>G75</f>
        <v>20</v>
      </c>
      <c r="H79" s="183"/>
      <c r="I79" s="183">
        <f>I75</f>
        <v>0</v>
      </c>
      <c r="J79" s="183">
        <f>SUM(I79+G79)</f>
        <v>20</v>
      </c>
    </row>
    <row r="80" spans="2:10" ht="15.75" hidden="1">
      <c r="B80" s="48"/>
      <c r="C80" s="170"/>
      <c r="D80" s="170"/>
      <c r="E80" s="126"/>
      <c r="F80" s="126"/>
      <c r="G80" s="183"/>
      <c r="H80" s="183"/>
      <c r="I80" s="184"/>
      <c r="J80" s="183"/>
    </row>
    <row r="81" spans="2:10" ht="15.75" hidden="1">
      <c r="B81" s="48"/>
      <c r="C81" s="170"/>
      <c r="D81" s="170"/>
      <c r="E81" s="126"/>
      <c r="F81" s="126"/>
      <c r="G81" s="183"/>
      <c r="H81" s="183"/>
      <c r="I81" s="184"/>
      <c r="J81" s="183"/>
    </row>
    <row r="82" spans="2:10" ht="15.75" hidden="1">
      <c r="B82" s="48"/>
      <c r="C82" s="170"/>
      <c r="D82" s="170"/>
      <c r="E82" s="126"/>
      <c r="F82" s="126"/>
      <c r="G82" s="183"/>
      <c r="H82" s="183"/>
      <c r="I82" s="184"/>
      <c r="J82" s="183"/>
    </row>
    <row r="83" spans="2:10" ht="15.75" hidden="1">
      <c r="B83" s="48"/>
      <c r="C83" s="170"/>
      <c r="D83" s="170"/>
      <c r="E83" s="126"/>
      <c r="F83" s="126"/>
      <c r="G83" s="183"/>
      <c r="H83" s="183"/>
      <c r="I83" s="184"/>
      <c r="J83" s="183"/>
    </row>
    <row r="84" spans="2:10" ht="15.75" hidden="1">
      <c r="B84" s="48"/>
      <c r="C84" s="170"/>
      <c r="D84" s="170"/>
      <c r="E84" s="126"/>
      <c r="F84" s="126"/>
      <c r="G84" s="183"/>
      <c r="H84" s="183"/>
      <c r="I84" s="184"/>
      <c r="J84" s="183"/>
    </row>
    <row r="85" spans="2:10" ht="47.25" hidden="1">
      <c r="B85" s="48"/>
      <c r="C85" s="170"/>
      <c r="D85" s="170"/>
      <c r="E85" s="126"/>
      <c r="F85" s="195" t="s">
        <v>206</v>
      </c>
      <c r="G85" s="190"/>
      <c r="H85" s="195"/>
      <c r="I85" s="191"/>
      <c r="J85" s="190"/>
    </row>
    <row r="86" spans="2:10" ht="15.75" hidden="1">
      <c r="B86" s="48"/>
      <c r="C86" s="170" t="s">
        <v>2</v>
      </c>
      <c r="D86" s="170"/>
      <c r="E86" s="186" t="s">
        <v>3</v>
      </c>
      <c r="F86" s="126"/>
      <c r="G86" s="190"/>
      <c r="H86" s="190"/>
      <c r="I86" s="191"/>
      <c r="J86" s="190"/>
    </row>
    <row r="87" spans="2:10" ht="31.5" hidden="1">
      <c r="B87" s="48"/>
      <c r="C87" s="170" t="s">
        <v>25</v>
      </c>
      <c r="D87" s="170"/>
      <c r="E87" s="126" t="s">
        <v>196</v>
      </c>
      <c r="F87" s="126"/>
      <c r="G87" s="190"/>
      <c r="H87" s="190"/>
      <c r="I87" s="191"/>
      <c r="J87" s="190"/>
    </row>
    <row r="88" spans="2:10" ht="15.75" hidden="1">
      <c r="B88" s="48"/>
      <c r="C88" s="170" t="s">
        <v>166</v>
      </c>
      <c r="D88" s="170"/>
      <c r="E88" s="126" t="s">
        <v>167</v>
      </c>
      <c r="F88" s="126"/>
      <c r="G88" s="190"/>
      <c r="H88" s="190"/>
      <c r="I88" s="191"/>
      <c r="J88" s="190"/>
    </row>
    <row r="89" spans="2:10" ht="31.5" hidden="1">
      <c r="B89" s="48"/>
      <c r="C89" s="185" t="s">
        <v>200</v>
      </c>
      <c r="D89" s="185"/>
      <c r="E89" s="186" t="s">
        <v>201</v>
      </c>
      <c r="F89" s="126"/>
      <c r="G89" s="190"/>
      <c r="H89" s="190"/>
      <c r="I89" s="191"/>
      <c r="J89" s="190"/>
    </row>
    <row r="90" spans="2:10" ht="31.5" hidden="1">
      <c r="B90" s="48"/>
      <c r="C90" s="170" t="s">
        <v>202</v>
      </c>
      <c r="D90" s="170"/>
      <c r="E90" s="126" t="s">
        <v>203</v>
      </c>
      <c r="F90" s="126"/>
      <c r="G90" s="190"/>
      <c r="H90" s="190"/>
      <c r="I90" s="191"/>
      <c r="J90" s="190"/>
    </row>
    <row r="91" spans="2:10" ht="15.75" hidden="1">
      <c r="B91" s="48"/>
      <c r="C91" s="170"/>
      <c r="D91" s="170"/>
      <c r="E91" s="126"/>
      <c r="F91" s="126"/>
      <c r="G91" s="190"/>
      <c r="H91" s="190"/>
      <c r="I91" s="191"/>
      <c r="J91" s="190"/>
    </row>
    <row r="92" spans="2:10" ht="15.75" hidden="1">
      <c r="B92" s="48"/>
      <c r="C92" s="170"/>
      <c r="D92" s="170"/>
      <c r="E92" s="375" t="s">
        <v>181</v>
      </c>
      <c r="F92" s="375"/>
      <c r="G92" s="190"/>
      <c r="H92" s="190"/>
      <c r="I92" s="191"/>
      <c r="J92" s="190"/>
    </row>
    <row r="93" spans="2:10" ht="63">
      <c r="B93" s="48"/>
      <c r="C93" s="170"/>
      <c r="D93" s="170"/>
      <c r="E93" s="126"/>
      <c r="F93" s="126" t="s">
        <v>207</v>
      </c>
      <c r="G93" s="190"/>
      <c r="H93" s="190"/>
      <c r="I93" s="191"/>
      <c r="J93" s="190"/>
    </row>
    <row r="94" spans="2:10" ht="15.75">
      <c r="B94" s="48"/>
      <c r="C94" s="185" t="s">
        <v>2</v>
      </c>
      <c r="D94" s="170"/>
      <c r="E94" s="186" t="s">
        <v>3</v>
      </c>
      <c r="F94" s="126"/>
      <c r="G94" s="183">
        <f>G95</f>
        <v>1025</v>
      </c>
      <c r="H94" s="183"/>
      <c r="I94" s="183">
        <f>I95</f>
        <v>0</v>
      </c>
      <c r="J94" s="183">
        <f aca="true" t="shared" si="2" ref="J94:J103">SUM(I94+G94)</f>
        <v>1025</v>
      </c>
    </row>
    <row r="95" spans="2:10" ht="47.25">
      <c r="B95" s="48"/>
      <c r="C95" s="170" t="s">
        <v>208</v>
      </c>
      <c r="D95" s="170" t="s">
        <v>83</v>
      </c>
      <c r="E95" s="188" t="s">
        <v>209</v>
      </c>
      <c r="F95" s="126"/>
      <c r="G95" s="183">
        <f>970+5+50</f>
        <v>1025</v>
      </c>
      <c r="H95" s="183"/>
      <c r="I95" s="184">
        <v>0</v>
      </c>
      <c r="J95" s="183">
        <f t="shared" si="2"/>
        <v>1025</v>
      </c>
    </row>
    <row r="96" spans="2:10" ht="15.75">
      <c r="B96" s="48"/>
      <c r="C96" s="185" t="s">
        <v>82</v>
      </c>
      <c r="D96" s="185"/>
      <c r="E96" s="186" t="s">
        <v>81</v>
      </c>
      <c r="F96" s="126"/>
      <c r="G96" s="183">
        <f>G97+G101+G102+G103+G104+G105</f>
        <v>590.5</v>
      </c>
      <c r="H96" s="183"/>
      <c r="I96" s="183">
        <f>I97+I101+I102+I103+I104+I105</f>
        <v>0</v>
      </c>
      <c r="J96" s="183">
        <f t="shared" si="2"/>
        <v>590.5</v>
      </c>
    </row>
    <row r="97" spans="2:10" ht="31.5">
      <c r="B97" s="48"/>
      <c r="C97" s="170" t="s">
        <v>210</v>
      </c>
      <c r="D97" s="170" t="s">
        <v>83</v>
      </c>
      <c r="E97" s="188" t="s">
        <v>275</v>
      </c>
      <c r="F97" s="126"/>
      <c r="G97" s="183">
        <f>60+20</f>
        <v>80</v>
      </c>
      <c r="H97" s="183"/>
      <c r="I97" s="184">
        <v>0</v>
      </c>
      <c r="J97" s="183">
        <f t="shared" si="2"/>
        <v>80</v>
      </c>
    </row>
    <row r="98" spans="2:10" ht="15.75" hidden="1">
      <c r="B98" s="48"/>
      <c r="C98" s="170"/>
      <c r="D98" s="170"/>
      <c r="E98" s="188"/>
      <c r="F98" s="126"/>
      <c r="G98" s="183"/>
      <c r="H98" s="183"/>
      <c r="I98" s="184"/>
      <c r="J98" s="183">
        <f t="shared" si="2"/>
        <v>0</v>
      </c>
    </row>
    <row r="99" spans="2:10" ht="15.75" hidden="1">
      <c r="B99" s="48"/>
      <c r="C99" s="170" t="s">
        <v>166</v>
      </c>
      <c r="D99" s="170"/>
      <c r="E99" s="188" t="s">
        <v>167</v>
      </c>
      <c r="F99" s="126"/>
      <c r="G99" s="183"/>
      <c r="H99" s="183"/>
      <c r="I99" s="184"/>
      <c r="J99" s="183">
        <f t="shared" si="2"/>
        <v>0</v>
      </c>
    </row>
    <row r="100" spans="2:10" ht="15.75" hidden="1">
      <c r="B100" s="48"/>
      <c r="C100" s="170" t="s">
        <v>314</v>
      </c>
      <c r="D100" s="170"/>
      <c r="E100" s="241" t="s">
        <v>315</v>
      </c>
      <c r="F100" s="126"/>
      <c r="G100" s="183"/>
      <c r="H100" s="183"/>
      <c r="I100" s="184"/>
      <c r="J100" s="183">
        <f t="shared" si="2"/>
        <v>0</v>
      </c>
    </row>
    <row r="101" spans="2:10" ht="15.75">
      <c r="B101" s="48"/>
      <c r="C101" s="170" t="s">
        <v>314</v>
      </c>
      <c r="D101" s="170" t="s">
        <v>83</v>
      </c>
      <c r="E101" s="241" t="s">
        <v>315</v>
      </c>
      <c r="F101" s="126"/>
      <c r="G101" s="183">
        <v>18</v>
      </c>
      <c r="H101" s="183"/>
      <c r="I101" s="184">
        <v>0</v>
      </c>
      <c r="J101" s="183">
        <f t="shared" si="2"/>
        <v>18</v>
      </c>
    </row>
    <row r="102" spans="2:10" ht="31.5">
      <c r="B102" s="48"/>
      <c r="C102" s="170" t="s">
        <v>316</v>
      </c>
      <c r="D102" s="170" t="s">
        <v>83</v>
      </c>
      <c r="E102" s="188" t="s">
        <v>317</v>
      </c>
      <c r="F102" s="126"/>
      <c r="G102" s="183">
        <v>63.3</v>
      </c>
      <c r="H102" s="183"/>
      <c r="I102" s="184">
        <v>0</v>
      </c>
      <c r="J102" s="183">
        <f t="shared" si="2"/>
        <v>63.3</v>
      </c>
    </row>
    <row r="103" spans="2:10" ht="94.5">
      <c r="B103" s="48"/>
      <c r="C103" s="170" t="s">
        <v>211</v>
      </c>
      <c r="D103" s="170" t="s">
        <v>83</v>
      </c>
      <c r="E103" s="188" t="s">
        <v>84</v>
      </c>
      <c r="F103" s="126"/>
      <c r="G103" s="183">
        <f>133.4+9.3+22.9</f>
        <v>165.60000000000002</v>
      </c>
      <c r="H103" s="183"/>
      <c r="I103" s="184">
        <v>0</v>
      </c>
      <c r="J103" s="183">
        <f t="shared" si="2"/>
        <v>165.60000000000002</v>
      </c>
    </row>
    <row r="104" spans="2:10" ht="47.25">
      <c r="B104" s="48"/>
      <c r="C104" s="170" t="s">
        <v>212</v>
      </c>
      <c r="D104" s="170" t="s">
        <v>83</v>
      </c>
      <c r="E104" s="188" t="s">
        <v>318</v>
      </c>
      <c r="F104" s="126"/>
      <c r="G104" s="183">
        <v>74.6</v>
      </c>
      <c r="H104" s="183"/>
      <c r="I104" s="184">
        <v>0</v>
      </c>
      <c r="J104" s="183">
        <f aca="true" t="shared" si="3" ref="J104:J111">SUM(I104+G104)</f>
        <v>74.6</v>
      </c>
    </row>
    <row r="105" spans="2:10" ht="63">
      <c r="B105" s="48"/>
      <c r="C105" s="170" t="s">
        <v>213</v>
      </c>
      <c r="D105" s="170" t="s">
        <v>83</v>
      </c>
      <c r="E105" s="188" t="s">
        <v>214</v>
      </c>
      <c r="F105" s="126"/>
      <c r="G105" s="183">
        <v>189</v>
      </c>
      <c r="H105" s="183"/>
      <c r="I105" s="184">
        <v>0</v>
      </c>
      <c r="J105" s="183">
        <f t="shared" si="3"/>
        <v>189</v>
      </c>
    </row>
    <row r="106" spans="2:10" ht="15.75">
      <c r="B106" s="48"/>
      <c r="C106" s="170"/>
      <c r="D106" s="170"/>
      <c r="E106" s="375" t="s">
        <v>181</v>
      </c>
      <c r="F106" s="375"/>
      <c r="G106" s="183">
        <f>G94+G96</f>
        <v>1615.5</v>
      </c>
      <c r="H106" s="183"/>
      <c r="I106" s="183">
        <f>I94+I96</f>
        <v>0</v>
      </c>
      <c r="J106" s="183">
        <f t="shared" si="3"/>
        <v>1615.5</v>
      </c>
    </row>
    <row r="107" spans="2:10" ht="15.75" hidden="1">
      <c r="B107" s="48"/>
      <c r="C107" s="170"/>
      <c r="D107" s="170"/>
      <c r="E107" s="126"/>
      <c r="F107" s="126"/>
      <c r="G107" s="190"/>
      <c r="H107" s="190"/>
      <c r="I107" s="191"/>
      <c r="J107" s="190">
        <f t="shared" si="3"/>
        <v>0</v>
      </c>
    </row>
    <row r="108" spans="2:10" ht="47.25">
      <c r="B108" s="48"/>
      <c r="C108" s="170"/>
      <c r="D108" s="170"/>
      <c r="E108" s="126"/>
      <c r="F108" s="126" t="s">
        <v>215</v>
      </c>
      <c r="G108" s="190"/>
      <c r="H108" s="190"/>
      <c r="I108" s="191"/>
      <c r="J108" s="190"/>
    </row>
    <row r="109" spans="2:10" ht="15.75">
      <c r="B109" s="48"/>
      <c r="C109" s="185" t="s">
        <v>82</v>
      </c>
      <c r="D109" s="185"/>
      <c r="E109" s="186" t="s">
        <v>81</v>
      </c>
      <c r="F109" s="126"/>
      <c r="G109" s="183">
        <f>G110</f>
        <v>20</v>
      </c>
      <c r="H109" s="183"/>
      <c r="I109" s="183">
        <f>I110</f>
        <v>0</v>
      </c>
      <c r="J109" s="183">
        <f t="shared" si="3"/>
        <v>20</v>
      </c>
    </row>
    <row r="110" spans="2:10" ht="31.5">
      <c r="B110" s="48"/>
      <c r="C110" s="170" t="s">
        <v>216</v>
      </c>
      <c r="D110" s="170" t="s">
        <v>217</v>
      </c>
      <c r="E110" s="188" t="s">
        <v>218</v>
      </c>
      <c r="F110" s="126"/>
      <c r="G110" s="183">
        <f>10+10</f>
        <v>20</v>
      </c>
      <c r="H110" s="183"/>
      <c r="I110" s="184">
        <v>0</v>
      </c>
      <c r="J110" s="183">
        <f t="shared" si="3"/>
        <v>20</v>
      </c>
    </row>
    <row r="111" spans="2:10" ht="15.75">
      <c r="B111" s="48"/>
      <c r="C111" s="170"/>
      <c r="D111" s="170"/>
      <c r="E111" s="375" t="s">
        <v>181</v>
      </c>
      <c r="F111" s="375"/>
      <c r="G111" s="183">
        <f>G109</f>
        <v>20</v>
      </c>
      <c r="H111" s="183"/>
      <c r="I111" s="183">
        <f>I109</f>
        <v>0</v>
      </c>
      <c r="J111" s="183">
        <f t="shared" si="3"/>
        <v>20</v>
      </c>
    </row>
    <row r="112" spans="2:10" ht="47.25">
      <c r="B112" s="48"/>
      <c r="C112" s="170"/>
      <c r="D112" s="170"/>
      <c r="E112" s="126"/>
      <c r="F112" s="126" t="s">
        <v>319</v>
      </c>
      <c r="G112" s="190"/>
      <c r="H112" s="190"/>
      <c r="I112" s="191"/>
      <c r="J112" s="190"/>
    </row>
    <row r="113" spans="2:10" ht="15.75">
      <c r="B113" s="48"/>
      <c r="C113" s="242" t="s">
        <v>219</v>
      </c>
      <c r="D113" s="189"/>
      <c r="E113" s="186" t="s">
        <v>220</v>
      </c>
      <c r="F113" s="47"/>
      <c r="G113" s="183">
        <f>G115</f>
        <v>23.4</v>
      </c>
      <c r="H113" s="183"/>
      <c r="I113" s="183">
        <f>I115</f>
        <v>0</v>
      </c>
      <c r="J113" s="183">
        <f>SUM(I113+G113)</f>
        <v>23.4</v>
      </c>
    </row>
    <row r="114" spans="2:10" ht="15.75" hidden="1">
      <c r="B114" s="48"/>
      <c r="C114" s="170"/>
      <c r="D114" s="170"/>
      <c r="E114" s="126"/>
      <c r="F114" s="126"/>
      <c r="G114" s="183"/>
      <c r="H114" s="183"/>
      <c r="I114" s="184"/>
      <c r="J114" s="183">
        <f>SUM(I114+G114)</f>
        <v>0</v>
      </c>
    </row>
    <row r="115" spans="2:10" ht="15.75">
      <c r="B115" s="48"/>
      <c r="C115" s="189" t="s">
        <v>221</v>
      </c>
      <c r="D115" s="189" t="s">
        <v>222</v>
      </c>
      <c r="E115" s="188" t="s">
        <v>315</v>
      </c>
      <c r="F115" s="126"/>
      <c r="G115" s="183">
        <v>23.4</v>
      </c>
      <c r="H115" s="183"/>
      <c r="I115" s="184">
        <v>0</v>
      </c>
      <c r="J115" s="183">
        <f>SUM(I115+G115)</f>
        <v>23.4</v>
      </c>
    </row>
    <row r="116" spans="2:10" ht="15.75" hidden="1">
      <c r="B116" s="48"/>
      <c r="C116" s="170"/>
      <c r="D116" s="170"/>
      <c r="E116" s="126"/>
      <c r="F116" s="126"/>
      <c r="G116" s="183"/>
      <c r="H116" s="183"/>
      <c r="I116" s="184"/>
      <c r="J116" s="183">
        <f>SUM(I116+G116)</f>
        <v>0</v>
      </c>
    </row>
    <row r="117" spans="2:10" ht="15.75">
      <c r="B117" s="48"/>
      <c r="C117" s="189"/>
      <c r="D117" s="189"/>
      <c r="E117" s="375" t="s">
        <v>181</v>
      </c>
      <c r="F117" s="375"/>
      <c r="G117" s="183">
        <f>G113</f>
        <v>23.4</v>
      </c>
      <c r="H117" s="183"/>
      <c r="I117" s="183">
        <f>I113</f>
        <v>0</v>
      </c>
      <c r="J117" s="183">
        <f>SUM(I117+G117)</f>
        <v>23.4</v>
      </c>
    </row>
    <row r="118" spans="2:10" ht="47.25">
      <c r="B118" s="48"/>
      <c r="C118" s="189"/>
      <c r="D118" s="189"/>
      <c r="E118" s="126"/>
      <c r="F118" s="182" t="s">
        <v>223</v>
      </c>
      <c r="G118" s="183"/>
      <c r="H118" s="183"/>
      <c r="I118" s="184"/>
      <c r="J118" s="183"/>
    </row>
    <row r="119" spans="2:10" ht="15.75">
      <c r="B119" s="48"/>
      <c r="C119" s="185" t="s">
        <v>2</v>
      </c>
      <c r="D119" s="170"/>
      <c r="E119" s="186" t="s">
        <v>3</v>
      </c>
      <c r="F119" s="182"/>
      <c r="G119" s="183">
        <f>G120</f>
        <v>0</v>
      </c>
      <c r="H119" s="183"/>
      <c r="I119" s="183">
        <f>I120</f>
        <v>4</v>
      </c>
      <c r="J119" s="183">
        <f aca="true" t="shared" si="4" ref="J119:J175">SUM(I119+G119)</f>
        <v>4</v>
      </c>
    </row>
    <row r="120" spans="2:10" ht="15.75">
      <c r="B120" s="48"/>
      <c r="C120" s="170" t="s">
        <v>166</v>
      </c>
      <c r="D120" s="170" t="s">
        <v>162</v>
      </c>
      <c r="E120" s="188" t="s">
        <v>167</v>
      </c>
      <c r="F120" s="182"/>
      <c r="G120" s="183">
        <v>0</v>
      </c>
      <c r="H120" s="183"/>
      <c r="I120" s="184">
        <f>4</f>
        <v>4</v>
      </c>
      <c r="J120" s="183">
        <f t="shared" si="4"/>
        <v>4</v>
      </c>
    </row>
    <row r="121" spans="2:10" ht="15.75">
      <c r="B121" s="48"/>
      <c r="C121" s="185" t="s">
        <v>82</v>
      </c>
      <c r="D121" s="185"/>
      <c r="E121" s="186" t="s">
        <v>81</v>
      </c>
      <c r="F121" s="126"/>
      <c r="G121" s="183">
        <f>G124+G125+G132</f>
        <v>304</v>
      </c>
      <c r="H121" s="183"/>
      <c r="I121" s="183">
        <f>I124+I125+I132</f>
        <v>61</v>
      </c>
      <c r="J121" s="183">
        <f t="shared" si="4"/>
        <v>365</v>
      </c>
    </row>
    <row r="122" spans="2:10" ht="15.75" hidden="1">
      <c r="B122" s="48"/>
      <c r="C122" s="170"/>
      <c r="D122" s="170"/>
      <c r="E122" s="126"/>
      <c r="F122" s="126"/>
      <c r="G122" s="183"/>
      <c r="H122" s="183"/>
      <c r="I122" s="184"/>
      <c r="J122" s="183">
        <f t="shared" si="4"/>
        <v>0</v>
      </c>
    </row>
    <row r="123" spans="2:10" ht="78.75" hidden="1">
      <c r="B123" s="48"/>
      <c r="C123" s="170" t="s">
        <v>224</v>
      </c>
      <c r="D123" s="170"/>
      <c r="E123" s="126" t="s">
        <v>225</v>
      </c>
      <c r="F123" s="126"/>
      <c r="G123" s="183"/>
      <c r="H123" s="183"/>
      <c r="I123" s="184"/>
      <c r="J123" s="183">
        <f t="shared" si="4"/>
        <v>0</v>
      </c>
    </row>
    <row r="124" spans="2:10" ht="78.75">
      <c r="B124" s="48"/>
      <c r="C124" s="170" t="s">
        <v>161</v>
      </c>
      <c r="D124" s="170" t="s">
        <v>162</v>
      </c>
      <c r="E124" s="159" t="s">
        <v>163</v>
      </c>
      <c r="F124" s="126"/>
      <c r="G124" s="183">
        <v>0</v>
      </c>
      <c r="H124" s="183"/>
      <c r="I124" s="184">
        <f>11</f>
        <v>11</v>
      </c>
      <c r="J124" s="183">
        <f t="shared" si="4"/>
        <v>11</v>
      </c>
    </row>
    <row r="125" spans="2:10" ht="31.5">
      <c r="B125" s="48"/>
      <c r="C125" s="170" t="s">
        <v>320</v>
      </c>
      <c r="D125" s="170" t="s">
        <v>321</v>
      </c>
      <c r="E125" s="188" t="s">
        <v>322</v>
      </c>
      <c r="F125" s="126"/>
      <c r="G125" s="183">
        <v>40</v>
      </c>
      <c r="H125" s="183"/>
      <c r="I125" s="184">
        <v>0</v>
      </c>
      <c r="J125" s="183">
        <f t="shared" si="4"/>
        <v>40</v>
      </c>
    </row>
    <row r="126" spans="2:10" ht="31.5" hidden="1">
      <c r="B126" s="48"/>
      <c r="C126" s="170" t="s">
        <v>210</v>
      </c>
      <c r="D126" s="170"/>
      <c r="E126" s="188" t="s">
        <v>226</v>
      </c>
      <c r="F126" s="126"/>
      <c r="G126" s="183"/>
      <c r="H126" s="183"/>
      <c r="I126" s="184"/>
      <c r="J126" s="183">
        <f t="shared" si="4"/>
        <v>0</v>
      </c>
    </row>
    <row r="127" spans="2:10" ht="78.75" hidden="1">
      <c r="B127" s="48"/>
      <c r="C127" s="170" t="s">
        <v>211</v>
      </c>
      <c r="D127" s="170"/>
      <c r="E127" s="188" t="s">
        <v>227</v>
      </c>
      <c r="F127" s="126"/>
      <c r="G127" s="183"/>
      <c r="H127" s="183"/>
      <c r="I127" s="184"/>
      <c r="J127" s="183">
        <f t="shared" si="4"/>
        <v>0</v>
      </c>
    </row>
    <row r="128" spans="2:10" ht="63" hidden="1">
      <c r="B128" s="48"/>
      <c r="C128" s="170" t="s">
        <v>212</v>
      </c>
      <c r="D128" s="170"/>
      <c r="E128" s="188" t="s">
        <v>228</v>
      </c>
      <c r="F128" s="126"/>
      <c r="G128" s="183"/>
      <c r="H128" s="183"/>
      <c r="I128" s="184"/>
      <c r="J128" s="183">
        <f t="shared" si="4"/>
        <v>0</v>
      </c>
    </row>
    <row r="129" spans="2:10" ht="63" hidden="1">
      <c r="B129" s="48"/>
      <c r="C129" s="170" t="s">
        <v>213</v>
      </c>
      <c r="D129" s="170"/>
      <c r="E129" s="188" t="s">
        <v>214</v>
      </c>
      <c r="F129" s="126"/>
      <c r="G129" s="183"/>
      <c r="H129" s="183"/>
      <c r="I129" s="184"/>
      <c r="J129" s="183">
        <f t="shared" si="4"/>
        <v>0</v>
      </c>
    </row>
    <row r="130" spans="2:10" ht="31.5" hidden="1">
      <c r="B130" s="48"/>
      <c r="C130" s="170" t="s">
        <v>229</v>
      </c>
      <c r="D130" s="170"/>
      <c r="E130" s="188" t="s">
        <v>230</v>
      </c>
      <c r="F130" s="126"/>
      <c r="G130" s="183"/>
      <c r="H130" s="183"/>
      <c r="I130" s="184"/>
      <c r="J130" s="183">
        <f t="shared" si="4"/>
        <v>0</v>
      </c>
    </row>
    <row r="131" spans="2:10" ht="15.75" hidden="1">
      <c r="B131" s="48"/>
      <c r="C131" s="170"/>
      <c r="D131" s="170"/>
      <c r="E131" s="188"/>
      <c r="F131" s="126"/>
      <c r="G131" s="183"/>
      <c r="H131" s="183"/>
      <c r="I131" s="184"/>
      <c r="J131" s="183"/>
    </row>
    <row r="132" spans="2:10" ht="31.5">
      <c r="B132" s="48"/>
      <c r="C132" s="170" t="s">
        <v>221</v>
      </c>
      <c r="D132" s="170" t="s">
        <v>222</v>
      </c>
      <c r="E132" s="188" t="s">
        <v>231</v>
      </c>
      <c r="F132" s="126"/>
      <c r="G132" s="183">
        <f>250+4+10</f>
        <v>264</v>
      </c>
      <c r="H132" s="183"/>
      <c r="I132" s="184">
        <f>50</f>
        <v>50</v>
      </c>
      <c r="J132" s="183">
        <f t="shared" si="4"/>
        <v>314</v>
      </c>
    </row>
    <row r="133" spans="2:10" ht="15.75" hidden="1">
      <c r="B133" s="48"/>
      <c r="C133" s="170"/>
      <c r="D133" s="170"/>
      <c r="E133" s="126"/>
      <c r="F133" s="126"/>
      <c r="G133" s="183"/>
      <c r="H133" s="183"/>
      <c r="I133" s="184"/>
      <c r="J133" s="183">
        <f t="shared" si="4"/>
        <v>0</v>
      </c>
    </row>
    <row r="134" spans="2:10" ht="47.25" hidden="1">
      <c r="B134" s="48"/>
      <c r="C134" s="170" t="s">
        <v>229</v>
      </c>
      <c r="D134" s="170"/>
      <c r="E134" s="126" t="s">
        <v>232</v>
      </c>
      <c r="F134" s="126"/>
      <c r="G134" s="183"/>
      <c r="H134" s="183"/>
      <c r="I134" s="184"/>
      <c r="J134" s="183">
        <f t="shared" si="4"/>
        <v>0</v>
      </c>
    </row>
    <row r="135" spans="2:10" ht="15.75" hidden="1">
      <c r="B135" s="48"/>
      <c r="C135" s="170"/>
      <c r="D135" s="170"/>
      <c r="E135" s="186"/>
      <c r="F135" s="182"/>
      <c r="G135" s="183"/>
      <c r="H135" s="183"/>
      <c r="I135" s="184"/>
      <c r="J135" s="183">
        <f t="shared" si="4"/>
        <v>0</v>
      </c>
    </row>
    <row r="136" spans="2:10" ht="15.75" hidden="1">
      <c r="B136" s="48"/>
      <c r="C136" s="170"/>
      <c r="D136" s="170"/>
      <c r="E136" s="126"/>
      <c r="F136" s="182"/>
      <c r="G136" s="183"/>
      <c r="H136" s="183"/>
      <c r="I136" s="184"/>
      <c r="J136" s="183">
        <f t="shared" si="4"/>
        <v>0</v>
      </c>
    </row>
    <row r="137" spans="2:10" ht="15.75" hidden="1">
      <c r="B137" s="48"/>
      <c r="C137" s="170"/>
      <c r="D137" s="170"/>
      <c r="E137" s="126"/>
      <c r="F137" s="182"/>
      <c r="G137" s="183"/>
      <c r="H137" s="183"/>
      <c r="I137" s="184"/>
      <c r="J137" s="183">
        <f t="shared" si="4"/>
        <v>0</v>
      </c>
    </row>
    <row r="138" spans="2:10" ht="15.75" hidden="1">
      <c r="B138" s="48"/>
      <c r="C138" s="170"/>
      <c r="D138" s="170"/>
      <c r="E138" s="126"/>
      <c r="F138" s="182"/>
      <c r="G138" s="183"/>
      <c r="H138" s="183"/>
      <c r="I138" s="184"/>
      <c r="J138" s="183">
        <f t="shared" si="4"/>
        <v>0</v>
      </c>
    </row>
    <row r="139" spans="2:10" ht="15.75" hidden="1">
      <c r="B139" s="48"/>
      <c r="C139" s="170" t="s">
        <v>2</v>
      </c>
      <c r="D139" s="170"/>
      <c r="E139" s="126" t="s">
        <v>3</v>
      </c>
      <c r="F139" s="182"/>
      <c r="G139" s="183"/>
      <c r="H139" s="183"/>
      <c r="I139" s="184"/>
      <c r="J139" s="183">
        <f t="shared" si="4"/>
        <v>0</v>
      </c>
    </row>
    <row r="140" spans="2:10" ht="15.75" hidden="1">
      <c r="B140" s="48"/>
      <c r="C140" s="170"/>
      <c r="D140" s="170"/>
      <c r="E140" s="126"/>
      <c r="F140" s="193"/>
      <c r="G140" s="183"/>
      <c r="H140" s="183"/>
      <c r="I140" s="196"/>
      <c r="J140" s="183">
        <f t="shared" si="4"/>
        <v>0</v>
      </c>
    </row>
    <row r="141" spans="2:10" ht="78.75" hidden="1">
      <c r="B141" s="48"/>
      <c r="C141" s="170" t="s">
        <v>25</v>
      </c>
      <c r="D141" s="170"/>
      <c r="E141" s="126" t="s">
        <v>233</v>
      </c>
      <c r="F141" s="126"/>
      <c r="G141" s="183"/>
      <c r="H141" s="183"/>
      <c r="I141" s="184"/>
      <c r="J141" s="183">
        <f t="shared" si="4"/>
        <v>0</v>
      </c>
    </row>
    <row r="142" spans="2:10" ht="15.75" hidden="1">
      <c r="B142" s="48"/>
      <c r="C142" s="170"/>
      <c r="D142" s="170"/>
      <c r="E142" s="126"/>
      <c r="F142" s="126"/>
      <c r="G142" s="183"/>
      <c r="H142" s="183"/>
      <c r="I142" s="184"/>
      <c r="J142" s="183">
        <f t="shared" si="4"/>
        <v>0</v>
      </c>
    </row>
    <row r="143" spans="2:10" ht="15.75" hidden="1">
      <c r="B143" s="48"/>
      <c r="C143" s="170"/>
      <c r="D143" s="170"/>
      <c r="E143" s="126"/>
      <c r="F143" s="182"/>
      <c r="G143" s="183"/>
      <c r="H143" s="183"/>
      <c r="I143" s="184"/>
      <c r="J143" s="183">
        <f t="shared" si="4"/>
        <v>0</v>
      </c>
    </row>
    <row r="144" spans="2:10" ht="15.75" hidden="1">
      <c r="B144" s="48"/>
      <c r="C144" s="170"/>
      <c r="D144" s="170"/>
      <c r="E144" s="126"/>
      <c r="F144" s="182"/>
      <c r="G144" s="183"/>
      <c r="H144" s="183"/>
      <c r="I144" s="184"/>
      <c r="J144" s="183">
        <f t="shared" si="4"/>
        <v>0</v>
      </c>
    </row>
    <row r="145" spans="2:10" ht="15.75" hidden="1">
      <c r="B145" s="48"/>
      <c r="C145" s="170"/>
      <c r="D145" s="170"/>
      <c r="E145" s="126"/>
      <c r="F145" s="182"/>
      <c r="G145" s="183"/>
      <c r="H145" s="183"/>
      <c r="I145" s="184"/>
      <c r="J145" s="183">
        <f t="shared" si="4"/>
        <v>0</v>
      </c>
    </row>
    <row r="146" spans="2:10" ht="15.75" hidden="1">
      <c r="B146" s="48"/>
      <c r="C146" s="170"/>
      <c r="D146" s="170"/>
      <c r="E146" s="126"/>
      <c r="F146" s="182"/>
      <c r="G146" s="183"/>
      <c r="H146" s="183"/>
      <c r="I146" s="184"/>
      <c r="J146" s="183">
        <f t="shared" si="4"/>
        <v>0</v>
      </c>
    </row>
    <row r="147" spans="2:10" ht="63" hidden="1">
      <c r="B147" s="48"/>
      <c r="C147" s="170" t="s">
        <v>213</v>
      </c>
      <c r="D147" s="170"/>
      <c r="E147" s="126" t="s">
        <v>214</v>
      </c>
      <c r="F147" s="182"/>
      <c r="G147" s="183"/>
      <c r="H147" s="183"/>
      <c r="I147" s="197"/>
      <c r="J147" s="183">
        <v>860</v>
      </c>
    </row>
    <row r="148" spans="2:10" ht="15.75" hidden="1">
      <c r="B148" s="48"/>
      <c r="C148" s="170"/>
      <c r="D148" s="170"/>
      <c r="E148" s="126"/>
      <c r="F148" s="182"/>
      <c r="G148" s="183"/>
      <c r="H148" s="183"/>
      <c r="I148" s="197"/>
      <c r="J148" s="183"/>
    </row>
    <row r="149" spans="2:10" ht="15.75" hidden="1">
      <c r="B149" s="48"/>
      <c r="C149" s="170"/>
      <c r="D149" s="170"/>
      <c r="E149" s="126"/>
      <c r="F149" s="182"/>
      <c r="G149" s="183"/>
      <c r="H149" s="183"/>
      <c r="I149" s="197"/>
      <c r="J149" s="183"/>
    </row>
    <row r="150" spans="2:10" ht="15.75" hidden="1">
      <c r="B150" s="48"/>
      <c r="C150" s="170"/>
      <c r="D150" s="170"/>
      <c r="E150" s="126"/>
      <c r="F150" s="182"/>
      <c r="G150" s="183"/>
      <c r="H150" s="183"/>
      <c r="I150" s="197"/>
      <c r="J150" s="183"/>
    </row>
    <row r="151" spans="2:10" ht="15.75" hidden="1">
      <c r="B151" s="48"/>
      <c r="C151" s="170"/>
      <c r="D151" s="170"/>
      <c r="E151" s="126"/>
      <c r="F151" s="182"/>
      <c r="G151" s="183"/>
      <c r="H151" s="183"/>
      <c r="I151" s="197"/>
      <c r="J151" s="183"/>
    </row>
    <row r="152" spans="2:10" ht="15.75" hidden="1">
      <c r="B152" s="48"/>
      <c r="C152" s="170" t="s">
        <v>2</v>
      </c>
      <c r="D152" s="170"/>
      <c r="E152" s="186" t="s">
        <v>3</v>
      </c>
      <c r="F152" s="182"/>
      <c r="G152" s="183"/>
      <c r="H152" s="183"/>
      <c r="I152" s="197"/>
      <c r="J152" s="183"/>
    </row>
    <row r="153" spans="2:10" ht="31.5" hidden="1">
      <c r="B153" s="48"/>
      <c r="C153" s="170" t="s">
        <v>25</v>
      </c>
      <c r="D153" s="170"/>
      <c r="E153" s="126" t="s">
        <v>196</v>
      </c>
      <c r="F153" s="182"/>
      <c r="G153" s="183"/>
      <c r="H153" s="183"/>
      <c r="I153" s="197"/>
      <c r="J153" s="183"/>
    </row>
    <row r="154" spans="2:10" ht="31.5" hidden="1">
      <c r="B154" s="48"/>
      <c r="C154" s="185" t="s">
        <v>200</v>
      </c>
      <c r="D154" s="185"/>
      <c r="E154" s="186" t="s">
        <v>201</v>
      </c>
      <c r="F154" s="182"/>
      <c r="G154" s="183"/>
      <c r="H154" s="190"/>
      <c r="I154" s="191"/>
      <c r="J154" s="190"/>
    </row>
    <row r="155" spans="2:10" ht="15.75" hidden="1">
      <c r="B155" s="48"/>
      <c r="C155" s="170" t="s">
        <v>205</v>
      </c>
      <c r="D155" s="170"/>
      <c r="E155" s="126" t="s">
        <v>139</v>
      </c>
      <c r="F155" s="126"/>
      <c r="G155" s="183"/>
      <c r="H155" s="190"/>
      <c r="I155" s="191"/>
      <c r="J155" s="190"/>
    </row>
    <row r="156" spans="2:10" ht="31.5" hidden="1">
      <c r="B156" s="48"/>
      <c r="C156" s="170"/>
      <c r="D156" s="170"/>
      <c r="E156" s="186" t="s">
        <v>199</v>
      </c>
      <c r="F156" s="126"/>
      <c r="G156" s="183"/>
      <c r="H156" s="183"/>
      <c r="I156" s="197"/>
      <c r="J156" s="183"/>
    </row>
    <row r="157" spans="2:10" ht="15.75" hidden="1">
      <c r="B157" s="48"/>
      <c r="C157" s="170"/>
      <c r="D157" s="170"/>
      <c r="E157" s="188"/>
      <c r="F157" s="170"/>
      <c r="G157" s="183"/>
      <c r="H157" s="183"/>
      <c r="I157" s="197"/>
      <c r="J157" s="183"/>
    </row>
    <row r="158" spans="2:10" ht="15.75">
      <c r="B158" s="48"/>
      <c r="C158" s="170"/>
      <c r="D158" s="170"/>
      <c r="E158" s="375" t="s">
        <v>181</v>
      </c>
      <c r="F158" s="375"/>
      <c r="G158" s="183">
        <f>G119+G121</f>
        <v>304</v>
      </c>
      <c r="H158" s="183"/>
      <c r="I158" s="183">
        <f>I119+I121</f>
        <v>65</v>
      </c>
      <c r="J158" s="183">
        <f t="shared" si="4"/>
        <v>369</v>
      </c>
    </row>
    <row r="159" spans="2:10" ht="31.5">
      <c r="B159" s="48"/>
      <c r="C159" s="185" t="s">
        <v>200</v>
      </c>
      <c r="D159" s="170"/>
      <c r="E159" s="198" t="s">
        <v>201</v>
      </c>
      <c r="F159" s="182"/>
      <c r="G159" s="183">
        <f>G160+G161</f>
        <v>6530.2</v>
      </c>
      <c r="H159" s="183"/>
      <c r="I159" s="183">
        <f>I160+I161</f>
        <v>0</v>
      </c>
      <c r="J159" s="183">
        <f t="shared" si="4"/>
        <v>6530.2</v>
      </c>
    </row>
    <row r="160" spans="2:10" ht="15.75">
      <c r="B160" s="48"/>
      <c r="C160" s="170" t="s">
        <v>234</v>
      </c>
      <c r="D160" s="170" t="s">
        <v>235</v>
      </c>
      <c r="E160" s="188" t="s">
        <v>236</v>
      </c>
      <c r="F160" s="126"/>
      <c r="G160" s="183">
        <f>150+40+152</f>
        <v>342</v>
      </c>
      <c r="H160" s="183"/>
      <c r="I160" s="197">
        <v>0</v>
      </c>
      <c r="J160" s="183">
        <f t="shared" si="4"/>
        <v>342</v>
      </c>
    </row>
    <row r="161" spans="2:10" ht="15.75">
      <c r="B161" s="48"/>
      <c r="C161" s="170" t="s">
        <v>205</v>
      </c>
      <c r="D161" s="170" t="s">
        <v>235</v>
      </c>
      <c r="E161" s="188" t="s">
        <v>139</v>
      </c>
      <c r="F161" s="126"/>
      <c r="G161" s="183">
        <v>6188.2</v>
      </c>
      <c r="H161" s="183"/>
      <c r="I161" s="197">
        <v>0</v>
      </c>
      <c r="J161" s="183">
        <f t="shared" si="4"/>
        <v>6188.2</v>
      </c>
    </row>
    <row r="162" spans="2:10" ht="15.75">
      <c r="B162" s="48"/>
      <c r="C162" s="373" t="s">
        <v>181</v>
      </c>
      <c r="D162" s="373"/>
      <c r="E162" s="373"/>
      <c r="F162" s="373"/>
      <c r="G162" s="183">
        <f>G159</f>
        <v>6530.2</v>
      </c>
      <c r="H162" s="183"/>
      <c r="I162" s="183">
        <f>I159</f>
        <v>0</v>
      </c>
      <c r="J162" s="183">
        <f t="shared" si="4"/>
        <v>6530.2</v>
      </c>
    </row>
    <row r="163" spans="2:10" ht="47.25">
      <c r="B163" s="48"/>
      <c r="C163" s="170"/>
      <c r="D163" s="170"/>
      <c r="E163" s="198"/>
      <c r="F163" s="170" t="s">
        <v>323</v>
      </c>
      <c r="G163" s="183"/>
      <c r="H163" s="183"/>
      <c r="I163" s="197"/>
      <c r="J163" s="183"/>
    </row>
    <row r="164" spans="2:10" ht="15.75">
      <c r="B164" s="48"/>
      <c r="C164" s="185" t="s">
        <v>82</v>
      </c>
      <c r="D164" s="170"/>
      <c r="E164" s="186" t="s">
        <v>81</v>
      </c>
      <c r="F164" s="170"/>
      <c r="G164" s="183">
        <f>G165+G166</f>
        <v>237</v>
      </c>
      <c r="H164" s="183"/>
      <c r="I164" s="183">
        <f>I165+I166</f>
        <v>0</v>
      </c>
      <c r="J164" s="183">
        <f t="shared" si="4"/>
        <v>237</v>
      </c>
    </row>
    <row r="165" spans="2:10" ht="47.25">
      <c r="B165" s="48"/>
      <c r="C165" s="170" t="s">
        <v>324</v>
      </c>
      <c r="D165" s="170" t="s">
        <v>325</v>
      </c>
      <c r="E165" s="187" t="s">
        <v>326</v>
      </c>
      <c r="F165" s="170"/>
      <c r="G165" s="183">
        <v>30</v>
      </c>
      <c r="H165" s="183"/>
      <c r="I165" s="197">
        <v>0</v>
      </c>
      <c r="J165" s="183">
        <f t="shared" si="4"/>
        <v>30</v>
      </c>
    </row>
    <row r="166" spans="2:10" ht="15.75">
      <c r="B166" s="48"/>
      <c r="C166" s="170" t="s">
        <v>327</v>
      </c>
      <c r="D166" s="170" t="s">
        <v>325</v>
      </c>
      <c r="E166" s="187" t="s">
        <v>328</v>
      </c>
      <c r="F166" s="170"/>
      <c r="G166" s="183">
        <v>207</v>
      </c>
      <c r="H166" s="183"/>
      <c r="I166" s="197">
        <v>0</v>
      </c>
      <c r="J166" s="183">
        <f t="shared" si="4"/>
        <v>207</v>
      </c>
    </row>
    <row r="167" spans="2:10" ht="15.75">
      <c r="B167" s="48"/>
      <c r="C167" s="373" t="s">
        <v>181</v>
      </c>
      <c r="D167" s="373"/>
      <c r="E167" s="373"/>
      <c r="F167" s="373"/>
      <c r="G167" s="183">
        <f>G164</f>
        <v>237</v>
      </c>
      <c r="H167" s="183"/>
      <c r="I167" s="197">
        <v>0</v>
      </c>
      <c r="J167" s="183">
        <f t="shared" si="4"/>
        <v>237</v>
      </c>
    </row>
    <row r="168" spans="2:10" ht="94.5" hidden="1">
      <c r="B168" s="48"/>
      <c r="C168" s="170"/>
      <c r="D168" s="170"/>
      <c r="E168" s="170"/>
      <c r="F168" s="170" t="s">
        <v>237</v>
      </c>
      <c r="G168" s="190"/>
      <c r="H168" s="190"/>
      <c r="I168" s="191"/>
      <c r="J168" s="183">
        <f t="shared" si="4"/>
        <v>0</v>
      </c>
    </row>
    <row r="169" spans="2:10" ht="15.75" hidden="1">
      <c r="B169" s="48"/>
      <c r="C169" s="170" t="s">
        <v>238</v>
      </c>
      <c r="D169" s="170"/>
      <c r="E169" s="126" t="s">
        <v>239</v>
      </c>
      <c r="F169" s="126"/>
      <c r="G169" s="190"/>
      <c r="H169" s="190"/>
      <c r="I169" s="191"/>
      <c r="J169" s="183">
        <f t="shared" si="4"/>
        <v>0</v>
      </c>
    </row>
    <row r="170" spans="2:10" ht="15.75" hidden="1">
      <c r="B170" s="48"/>
      <c r="C170" s="170" t="s">
        <v>205</v>
      </c>
      <c r="D170" s="170"/>
      <c r="E170" s="126" t="s">
        <v>240</v>
      </c>
      <c r="F170" s="182"/>
      <c r="G170" s="190"/>
      <c r="H170" s="190"/>
      <c r="I170" s="191"/>
      <c r="J170" s="183">
        <f t="shared" si="4"/>
        <v>0</v>
      </c>
    </row>
    <row r="171" spans="2:10" ht="15.75" hidden="1">
      <c r="B171" s="48"/>
      <c r="C171" s="170"/>
      <c r="D171" s="170"/>
      <c r="E171" s="126"/>
      <c r="F171" s="182"/>
      <c r="G171" s="190"/>
      <c r="H171" s="190"/>
      <c r="I171" s="191"/>
      <c r="J171" s="183">
        <f t="shared" si="4"/>
        <v>0</v>
      </c>
    </row>
    <row r="172" spans="2:10" ht="15.75" hidden="1">
      <c r="B172" s="48"/>
      <c r="C172" s="170"/>
      <c r="D172" s="170"/>
      <c r="E172" s="126"/>
      <c r="F172" s="182"/>
      <c r="G172" s="190"/>
      <c r="H172" s="190"/>
      <c r="I172" s="191"/>
      <c r="J172" s="183">
        <f t="shared" si="4"/>
        <v>0</v>
      </c>
    </row>
    <row r="173" spans="2:10" ht="15.75" hidden="1">
      <c r="B173" s="48"/>
      <c r="C173" s="170"/>
      <c r="D173" s="170"/>
      <c r="E173" s="126"/>
      <c r="F173" s="182"/>
      <c r="G173" s="190"/>
      <c r="H173" s="190"/>
      <c r="I173" s="191"/>
      <c r="J173" s="183">
        <f t="shared" si="4"/>
        <v>0</v>
      </c>
    </row>
    <row r="174" spans="2:10" ht="15.75" hidden="1">
      <c r="B174" s="48"/>
      <c r="C174" s="373" t="s">
        <v>181</v>
      </c>
      <c r="D174" s="373"/>
      <c r="E174" s="373"/>
      <c r="F174" s="373"/>
      <c r="G174" s="190"/>
      <c r="H174" s="190"/>
      <c r="I174" s="191"/>
      <c r="J174" s="183">
        <f t="shared" si="4"/>
        <v>0</v>
      </c>
    </row>
    <row r="175" spans="2:10" ht="15.75">
      <c r="B175" s="48"/>
      <c r="C175" s="374" t="s">
        <v>17</v>
      </c>
      <c r="D175" s="374"/>
      <c r="E175" s="374"/>
      <c r="F175" s="374"/>
      <c r="G175" s="183">
        <f>G17+G22+G26+G33+G37+G44+G49+G56+G79+G106+G111+G117+G158+G162+G167</f>
        <v>10263.98</v>
      </c>
      <c r="H175" s="183"/>
      <c r="I175" s="183">
        <f>I17+I22+I26+I33+I37+I44+I49+I56+I79+I106+I111+I117+I158+I162+I167</f>
        <v>1325</v>
      </c>
      <c r="J175" s="183">
        <f t="shared" si="4"/>
        <v>11588.98</v>
      </c>
    </row>
    <row r="176" ht="15.75">
      <c r="G176" s="199"/>
    </row>
    <row r="177" ht="15.75">
      <c r="G177" s="199"/>
    </row>
    <row r="178" ht="15.75">
      <c r="G178" s="199"/>
    </row>
  </sheetData>
  <mergeCells count="34">
    <mergeCell ref="F1:J1"/>
    <mergeCell ref="F2:J4"/>
    <mergeCell ref="G5:J5"/>
    <mergeCell ref="B7:J7"/>
    <mergeCell ref="I6:J6"/>
    <mergeCell ref="B10:B12"/>
    <mergeCell ref="C10:C12"/>
    <mergeCell ref="D10:D12"/>
    <mergeCell ref="E10:E12"/>
    <mergeCell ref="F10:F12"/>
    <mergeCell ref="G10:G12"/>
    <mergeCell ref="I10:I12"/>
    <mergeCell ref="J10:J12"/>
    <mergeCell ref="H11:H12"/>
    <mergeCell ref="E17:F17"/>
    <mergeCell ref="E22:F22"/>
    <mergeCell ref="E26:F26"/>
    <mergeCell ref="E33:F33"/>
    <mergeCell ref="E37:F37"/>
    <mergeCell ref="E49:F49"/>
    <mergeCell ref="E56:F56"/>
    <mergeCell ref="E60:F60"/>
    <mergeCell ref="E68:F68"/>
    <mergeCell ref="E72:F72"/>
    <mergeCell ref="E79:F79"/>
    <mergeCell ref="E92:F92"/>
    <mergeCell ref="E106:F106"/>
    <mergeCell ref="E111:F111"/>
    <mergeCell ref="E117:F117"/>
    <mergeCell ref="E158:F158"/>
    <mergeCell ref="C162:F162"/>
    <mergeCell ref="C167:F167"/>
    <mergeCell ref="C174:F174"/>
    <mergeCell ref="C175:F175"/>
  </mergeCells>
  <printOptions/>
  <pageMargins left="0.75" right="0.51" top="0.18" bottom="0.2" header="0.17" footer="0.27"/>
  <pageSetup fitToHeight="2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="75" zoomScaleNormal="75" workbookViewId="0" topLeftCell="F1">
      <selection activeCell="F3" sqref="F3:T3"/>
    </sheetView>
  </sheetViews>
  <sheetFormatPr defaultColWidth="9.33203125" defaultRowHeight="12.75"/>
  <cols>
    <col min="1" max="1" width="11.5" style="149" customWidth="1"/>
    <col min="2" max="2" width="12" style="149" customWidth="1"/>
    <col min="3" max="3" width="13.83203125" style="149" customWidth="1"/>
    <col min="4" max="4" width="71.83203125" style="149" customWidth="1"/>
    <col min="5" max="5" width="102.66015625" style="149" customWidth="1"/>
    <col min="6" max="6" width="21.33203125" style="149" customWidth="1"/>
    <col min="7" max="7" width="20.16015625" style="149" customWidth="1"/>
    <col min="8" max="8" width="20.5" style="149" customWidth="1"/>
    <col min="9" max="9" width="19.66015625" style="149" customWidth="1"/>
    <col min="10" max="10" width="0" style="149" hidden="1" customWidth="1"/>
    <col min="11" max="11" width="5.5" style="149" hidden="1" customWidth="1"/>
    <col min="12" max="12" width="28" style="149" customWidth="1"/>
    <col min="13" max="13" width="10.16015625" style="149" hidden="1" customWidth="1"/>
    <col min="14" max="15" width="27.33203125" style="149" customWidth="1"/>
    <col min="16" max="16" width="25.33203125" style="149" customWidth="1"/>
    <col min="17" max="17" width="13" style="149" hidden="1" customWidth="1"/>
    <col min="18" max="18" width="0" style="149" hidden="1" customWidth="1"/>
    <col min="19" max="19" width="22" style="149" customWidth="1"/>
    <col min="20" max="20" width="30" style="149" hidden="1" customWidth="1"/>
    <col min="21" max="16384" width="9.33203125" style="149" customWidth="1"/>
  </cols>
  <sheetData>
    <row r="1" spans="15:19" ht="18.75">
      <c r="O1" s="278" t="s">
        <v>354</v>
      </c>
      <c r="P1" s="278"/>
      <c r="Q1" s="278"/>
      <c r="R1" s="278"/>
      <c r="S1" s="278"/>
    </row>
    <row r="2" spans="15:19" ht="80.25" customHeight="1">
      <c r="O2" s="391" t="s">
        <v>418</v>
      </c>
      <c r="P2" s="391"/>
      <c r="Q2" s="391"/>
      <c r="R2" s="391"/>
      <c r="S2" s="391"/>
    </row>
    <row r="3" spans="1:20" ht="69" customHeight="1">
      <c r="A3" s="148"/>
      <c r="B3" s="148"/>
      <c r="C3" s="148"/>
      <c r="D3" s="76"/>
      <c r="E3" s="76"/>
      <c r="F3" s="316" t="s">
        <v>355</v>
      </c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</row>
    <row r="4" spans="1:20" ht="27.75" customHeight="1">
      <c r="A4" s="148"/>
      <c r="B4" s="148"/>
      <c r="C4" s="148"/>
      <c r="D4" s="76"/>
      <c r="E4" s="76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</row>
    <row r="5" spans="1:20" ht="65.25" customHeight="1">
      <c r="A5" s="396" t="s">
        <v>353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</row>
    <row r="6" ht="12.75" hidden="1"/>
    <row r="7" ht="12.75" hidden="1"/>
    <row r="8" ht="15.75">
      <c r="P8" s="34" t="s">
        <v>145</v>
      </c>
    </row>
    <row r="9" spans="1:23" ht="102" customHeight="1">
      <c r="A9" s="397" t="s">
        <v>249</v>
      </c>
      <c r="B9" s="397" t="s">
        <v>22</v>
      </c>
      <c r="C9" s="397" t="s">
        <v>20</v>
      </c>
      <c r="D9" s="401" t="s">
        <v>297</v>
      </c>
      <c r="E9" s="375" t="s">
        <v>146</v>
      </c>
      <c r="F9" s="375" t="s">
        <v>147</v>
      </c>
      <c r="G9" s="375" t="s">
        <v>148</v>
      </c>
      <c r="H9" s="375" t="s">
        <v>149</v>
      </c>
      <c r="I9" s="375" t="s">
        <v>150</v>
      </c>
      <c r="J9" s="126"/>
      <c r="K9" s="126"/>
      <c r="L9" s="393" t="s">
        <v>151</v>
      </c>
      <c r="M9" s="394"/>
      <c r="N9" s="394"/>
      <c r="O9" s="394"/>
      <c r="P9" s="394"/>
      <c r="Q9" s="394"/>
      <c r="R9" s="394"/>
      <c r="S9" s="395"/>
      <c r="T9" s="398" t="s">
        <v>152</v>
      </c>
      <c r="U9" s="150"/>
      <c r="V9" s="150"/>
      <c r="W9" s="150"/>
    </row>
    <row r="10" spans="1:23" ht="57" customHeight="1">
      <c r="A10" s="397"/>
      <c r="B10" s="397"/>
      <c r="C10" s="397"/>
      <c r="D10" s="401"/>
      <c r="E10" s="375"/>
      <c r="F10" s="375"/>
      <c r="G10" s="375"/>
      <c r="H10" s="375"/>
      <c r="I10" s="375"/>
      <c r="J10" s="126"/>
      <c r="K10" s="126"/>
      <c r="L10" s="399" t="s">
        <v>153</v>
      </c>
      <c r="M10" s="238"/>
      <c r="N10" s="376" t="s">
        <v>154</v>
      </c>
      <c r="O10" s="399" t="s">
        <v>155</v>
      </c>
      <c r="P10" s="375" t="s">
        <v>156</v>
      </c>
      <c r="Q10" s="376" t="s">
        <v>157</v>
      </c>
      <c r="R10" s="376" t="s">
        <v>158</v>
      </c>
      <c r="S10" s="375" t="s">
        <v>157</v>
      </c>
      <c r="T10" s="398"/>
      <c r="U10" s="150"/>
      <c r="V10" s="151"/>
      <c r="W10" s="150"/>
    </row>
    <row r="11" spans="1:23" ht="30" customHeight="1">
      <c r="A11" s="397"/>
      <c r="B11" s="397"/>
      <c r="C11" s="397"/>
      <c r="D11" s="401"/>
      <c r="E11" s="375"/>
      <c r="F11" s="376"/>
      <c r="G11" s="376"/>
      <c r="H11" s="376"/>
      <c r="I11" s="376"/>
      <c r="J11" s="234"/>
      <c r="K11" s="234"/>
      <c r="L11" s="400"/>
      <c r="M11" s="234" t="s">
        <v>159</v>
      </c>
      <c r="N11" s="378"/>
      <c r="O11" s="400"/>
      <c r="P11" s="376"/>
      <c r="Q11" s="377"/>
      <c r="R11" s="377"/>
      <c r="S11" s="376"/>
      <c r="T11" s="398"/>
      <c r="U11" s="150"/>
      <c r="V11" s="150"/>
      <c r="W11" s="150"/>
    </row>
    <row r="12" spans="1:23" ht="19.5">
      <c r="A12" s="152"/>
      <c r="B12" s="153" t="s">
        <v>82</v>
      </c>
      <c r="C12" s="153"/>
      <c r="D12" s="154" t="s">
        <v>81</v>
      </c>
      <c r="E12" s="155" t="s">
        <v>160</v>
      </c>
      <c r="F12" s="205"/>
      <c r="G12" s="205"/>
      <c r="H12" s="205"/>
      <c r="I12" s="206">
        <f>I13+I14+I15+I18</f>
        <v>123</v>
      </c>
      <c r="J12" s="206"/>
      <c r="K12" s="206"/>
      <c r="L12" s="206">
        <f aca="true" t="shared" si="0" ref="L12:S12">L13+L14+L15+L18</f>
        <v>73</v>
      </c>
      <c r="M12" s="206">
        <f t="shared" si="0"/>
        <v>0</v>
      </c>
      <c r="N12" s="206">
        <f t="shared" si="0"/>
        <v>0</v>
      </c>
      <c r="O12" s="206">
        <f t="shared" si="0"/>
        <v>0</v>
      </c>
      <c r="P12" s="206">
        <f t="shared" si="0"/>
        <v>50</v>
      </c>
      <c r="Q12" s="206">
        <f t="shared" si="0"/>
        <v>0</v>
      </c>
      <c r="R12" s="206">
        <f t="shared" si="0"/>
        <v>0</v>
      </c>
      <c r="S12" s="206">
        <f t="shared" si="0"/>
        <v>0</v>
      </c>
      <c r="T12" s="207"/>
      <c r="U12" s="150"/>
      <c r="V12" s="150"/>
      <c r="W12" s="150"/>
    </row>
    <row r="13" spans="1:23" ht="19.5">
      <c r="A13" s="152"/>
      <c r="B13" s="157" t="s">
        <v>176</v>
      </c>
      <c r="C13" s="157" t="s">
        <v>177</v>
      </c>
      <c r="D13" s="166" t="s">
        <v>178</v>
      </c>
      <c r="E13" s="160" t="s">
        <v>264</v>
      </c>
      <c r="F13" s="205"/>
      <c r="G13" s="205"/>
      <c r="H13" s="205"/>
      <c r="I13" s="168">
        <f aca="true" t="shared" si="1" ref="I13:I22">L13+N13+O13+P13+S13</f>
        <v>58.5</v>
      </c>
      <c r="J13" s="206"/>
      <c r="K13" s="206"/>
      <c r="L13" s="217">
        <v>58.5</v>
      </c>
      <c r="M13" s="206"/>
      <c r="N13" s="206"/>
      <c r="O13" s="206"/>
      <c r="P13" s="206"/>
      <c r="Q13" s="206"/>
      <c r="R13" s="206"/>
      <c r="S13" s="206"/>
      <c r="T13" s="207"/>
      <c r="U13" s="150"/>
      <c r="V13" s="150"/>
      <c r="W13" s="150"/>
    </row>
    <row r="14" spans="1:23" ht="37.5">
      <c r="A14" s="152"/>
      <c r="B14" s="157" t="s">
        <v>179</v>
      </c>
      <c r="C14" s="157" t="s">
        <v>180</v>
      </c>
      <c r="D14" s="166" t="s">
        <v>198</v>
      </c>
      <c r="E14" s="160" t="s">
        <v>264</v>
      </c>
      <c r="F14" s="205"/>
      <c r="G14" s="205"/>
      <c r="H14" s="205"/>
      <c r="I14" s="168">
        <f t="shared" si="1"/>
        <v>3.5</v>
      </c>
      <c r="J14" s="206"/>
      <c r="K14" s="206"/>
      <c r="L14" s="217">
        <v>3.5</v>
      </c>
      <c r="M14" s="206"/>
      <c r="N14" s="206"/>
      <c r="O14" s="206"/>
      <c r="P14" s="206"/>
      <c r="Q14" s="206"/>
      <c r="R14" s="206"/>
      <c r="S14" s="206"/>
      <c r="T14" s="207"/>
      <c r="U14" s="150"/>
      <c r="V14" s="150"/>
      <c r="W14" s="150"/>
    </row>
    <row r="15" spans="1:23" ht="75">
      <c r="A15" s="156"/>
      <c r="B15" s="157" t="s">
        <v>161</v>
      </c>
      <c r="C15" s="157" t="s">
        <v>162</v>
      </c>
      <c r="D15" s="158" t="s">
        <v>163</v>
      </c>
      <c r="E15" s="126"/>
      <c r="F15" s="208"/>
      <c r="G15" s="208"/>
      <c r="H15" s="208"/>
      <c r="I15" s="168">
        <f t="shared" si="1"/>
        <v>11</v>
      </c>
      <c r="J15" s="209"/>
      <c r="K15" s="209"/>
      <c r="L15" s="209">
        <v>11</v>
      </c>
      <c r="M15" s="210"/>
      <c r="N15" s="210"/>
      <c r="O15" s="210"/>
      <c r="P15" s="210"/>
      <c r="Q15" s="210"/>
      <c r="R15" s="210"/>
      <c r="S15" s="210"/>
      <c r="T15" s="211"/>
      <c r="U15" s="150"/>
      <c r="V15" s="150"/>
      <c r="W15" s="150"/>
    </row>
    <row r="16" spans="1:23" ht="18.75">
      <c r="A16" s="156"/>
      <c r="B16" s="15"/>
      <c r="C16" s="15"/>
      <c r="D16" s="159"/>
      <c r="E16" s="160" t="s">
        <v>1</v>
      </c>
      <c r="F16" s="208"/>
      <c r="G16" s="208"/>
      <c r="H16" s="208"/>
      <c r="I16" s="168"/>
      <c r="J16" s="212"/>
      <c r="K16" s="212"/>
      <c r="L16" s="213"/>
      <c r="M16" s="214"/>
      <c r="N16" s="215"/>
      <c r="O16" s="216"/>
      <c r="P16" s="214"/>
      <c r="Q16" s="214"/>
      <c r="R16" s="214"/>
      <c r="S16" s="214"/>
      <c r="T16" s="211"/>
      <c r="U16" s="150"/>
      <c r="V16" s="150"/>
      <c r="W16" s="150"/>
    </row>
    <row r="17" spans="1:23" ht="18.75">
      <c r="A17" s="156"/>
      <c r="B17" s="15"/>
      <c r="C17" s="15"/>
      <c r="D17" s="159"/>
      <c r="E17" s="160" t="s">
        <v>164</v>
      </c>
      <c r="F17" s="208"/>
      <c r="G17" s="208"/>
      <c r="H17" s="208"/>
      <c r="I17" s="168">
        <f t="shared" si="1"/>
        <v>11</v>
      </c>
      <c r="J17" s="217"/>
      <c r="K17" s="217"/>
      <c r="L17" s="213">
        <v>11</v>
      </c>
      <c r="M17" s="208"/>
      <c r="N17" s="215"/>
      <c r="O17" s="216"/>
      <c r="P17" s="208"/>
      <c r="Q17" s="214"/>
      <c r="R17" s="214"/>
      <c r="S17" s="208"/>
      <c r="T17" s="211"/>
      <c r="U17" s="150"/>
      <c r="V17" s="150"/>
      <c r="W17" s="150"/>
    </row>
    <row r="18" spans="1:23" ht="18.75">
      <c r="A18" s="156"/>
      <c r="B18" s="3">
        <v>250404</v>
      </c>
      <c r="C18" s="157" t="s">
        <v>222</v>
      </c>
      <c r="D18" s="166" t="s">
        <v>247</v>
      </c>
      <c r="E18" s="160" t="s">
        <v>164</v>
      </c>
      <c r="F18" s="208"/>
      <c r="G18" s="208"/>
      <c r="H18" s="208"/>
      <c r="I18" s="168">
        <f t="shared" si="1"/>
        <v>50</v>
      </c>
      <c r="J18" s="217"/>
      <c r="K18" s="217"/>
      <c r="L18" s="213"/>
      <c r="M18" s="208"/>
      <c r="N18" s="215"/>
      <c r="O18" s="216"/>
      <c r="P18" s="217">
        <v>50</v>
      </c>
      <c r="Q18" s="214"/>
      <c r="R18" s="214"/>
      <c r="S18" s="208"/>
      <c r="T18" s="211"/>
      <c r="U18" s="150"/>
      <c r="V18" s="150"/>
      <c r="W18" s="150"/>
    </row>
    <row r="19" spans="1:23" ht="18.75">
      <c r="A19" s="156"/>
      <c r="B19" s="3"/>
      <c r="C19" s="157"/>
      <c r="D19" s="166"/>
      <c r="E19" s="160" t="s">
        <v>1</v>
      </c>
      <c r="F19" s="208"/>
      <c r="G19" s="208"/>
      <c r="H19" s="208"/>
      <c r="I19" s="168"/>
      <c r="J19" s="217"/>
      <c r="K19" s="217"/>
      <c r="L19" s="213"/>
      <c r="M19" s="208"/>
      <c r="N19" s="215"/>
      <c r="O19" s="216"/>
      <c r="P19" s="217"/>
      <c r="Q19" s="214"/>
      <c r="R19" s="214"/>
      <c r="S19" s="208"/>
      <c r="T19" s="211"/>
      <c r="U19" s="150"/>
      <c r="V19" s="150"/>
      <c r="W19" s="150"/>
    </row>
    <row r="20" spans="1:23" ht="56.25">
      <c r="A20" s="156"/>
      <c r="B20" s="15"/>
      <c r="C20" s="157"/>
      <c r="D20" s="166" t="s">
        <v>248</v>
      </c>
      <c r="E20" s="173" t="s">
        <v>246</v>
      </c>
      <c r="F20" s="208"/>
      <c r="G20" s="208"/>
      <c r="H20" s="208"/>
      <c r="I20" s="168">
        <f t="shared" si="1"/>
        <v>50</v>
      </c>
      <c r="J20" s="217"/>
      <c r="K20" s="217"/>
      <c r="L20" s="213"/>
      <c r="M20" s="208"/>
      <c r="N20" s="215"/>
      <c r="O20" s="216"/>
      <c r="P20" s="217">
        <v>50</v>
      </c>
      <c r="Q20" s="214"/>
      <c r="R20" s="214"/>
      <c r="S20" s="208"/>
      <c r="T20" s="211"/>
      <c r="U20" s="150"/>
      <c r="V20" s="150"/>
      <c r="W20" s="150"/>
    </row>
    <row r="21" spans="1:20" ht="19.5">
      <c r="A21" s="48"/>
      <c r="B21" s="153" t="s">
        <v>2</v>
      </c>
      <c r="C21" s="161"/>
      <c r="D21" s="162" t="s">
        <v>3</v>
      </c>
      <c r="E21" s="155" t="s">
        <v>160</v>
      </c>
      <c r="F21" s="163"/>
      <c r="G21" s="163"/>
      <c r="H21" s="163"/>
      <c r="I21" s="175">
        <f t="shared" si="1"/>
        <v>1505.1</v>
      </c>
      <c r="J21" s="164"/>
      <c r="K21" s="164"/>
      <c r="L21" s="164">
        <f>L22+L30+L34+L38</f>
        <v>497.6</v>
      </c>
      <c r="M21" s="164">
        <f aca="true" t="shared" si="2" ref="M21:S21">M22+M30+M34+M38</f>
        <v>0</v>
      </c>
      <c r="N21" s="164">
        <f t="shared" si="2"/>
        <v>0</v>
      </c>
      <c r="O21" s="164">
        <f t="shared" si="2"/>
        <v>797.5</v>
      </c>
      <c r="P21" s="164">
        <f t="shared" si="2"/>
        <v>210</v>
      </c>
      <c r="Q21" s="164">
        <f t="shared" si="2"/>
        <v>0</v>
      </c>
      <c r="R21" s="164">
        <f t="shared" si="2"/>
        <v>0</v>
      </c>
      <c r="S21" s="164">
        <f t="shared" si="2"/>
        <v>0</v>
      </c>
      <c r="T21" s="164"/>
    </row>
    <row r="22" spans="1:20" ht="56.25">
      <c r="A22" s="165"/>
      <c r="B22" s="157" t="s">
        <v>25</v>
      </c>
      <c r="C22" s="157" t="s">
        <v>14</v>
      </c>
      <c r="D22" s="166" t="s">
        <v>15</v>
      </c>
      <c r="E22" s="160" t="s">
        <v>264</v>
      </c>
      <c r="F22" s="167"/>
      <c r="G22" s="167"/>
      <c r="H22" s="167"/>
      <c r="I22" s="168">
        <f t="shared" si="1"/>
        <v>245.5</v>
      </c>
      <c r="J22" s="168">
        <v>-55.6</v>
      </c>
      <c r="K22" s="168">
        <v>-55.6</v>
      </c>
      <c r="L22" s="168">
        <f>L27</f>
        <v>38</v>
      </c>
      <c r="M22" s="168">
        <f aca="true" t="shared" si="3" ref="M22:S22">M24+M26+M27</f>
        <v>0</v>
      </c>
      <c r="N22" s="168">
        <f t="shared" si="3"/>
        <v>0</v>
      </c>
      <c r="O22" s="168">
        <f t="shared" si="3"/>
        <v>197.5</v>
      </c>
      <c r="P22" s="168">
        <f t="shared" si="3"/>
        <v>10</v>
      </c>
      <c r="Q22" s="168">
        <f t="shared" si="3"/>
        <v>0</v>
      </c>
      <c r="R22" s="168">
        <f t="shared" si="3"/>
        <v>0</v>
      </c>
      <c r="S22" s="168">
        <f t="shared" si="3"/>
        <v>0</v>
      </c>
      <c r="T22" s="168"/>
    </row>
    <row r="23" spans="1:20" ht="19.5">
      <c r="A23" s="165"/>
      <c r="B23" s="157"/>
      <c r="C23" s="157"/>
      <c r="D23" s="166"/>
      <c r="E23" s="160" t="s">
        <v>1</v>
      </c>
      <c r="F23" s="167"/>
      <c r="G23" s="167"/>
      <c r="H23" s="167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</row>
    <row r="24" spans="1:20" ht="37.5">
      <c r="A24" s="165"/>
      <c r="B24" s="157"/>
      <c r="C24" s="157"/>
      <c r="D24" s="166"/>
      <c r="E24" s="160" t="s">
        <v>165</v>
      </c>
      <c r="F24" s="167"/>
      <c r="G24" s="167"/>
      <c r="H24" s="167"/>
      <c r="I24" s="168">
        <f aca="true" t="shared" si="4" ref="I24:I37">L24+N24+O24+P24+S24</f>
        <v>-55.6</v>
      </c>
      <c r="J24" s="168"/>
      <c r="K24" s="168"/>
      <c r="L24" s="168">
        <v>-55.6</v>
      </c>
      <c r="M24" s="168"/>
      <c r="N24" s="168"/>
      <c r="O24" s="168"/>
      <c r="P24" s="168"/>
      <c r="Q24" s="168"/>
      <c r="R24" s="168"/>
      <c r="S24" s="168"/>
      <c r="T24" s="168"/>
    </row>
    <row r="25" spans="1:20" ht="37.5">
      <c r="A25" s="165"/>
      <c r="B25" s="157"/>
      <c r="C25" s="157"/>
      <c r="D25" s="166"/>
      <c r="E25" s="160" t="s">
        <v>288</v>
      </c>
      <c r="F25" s="171"/>
      <c r="G25" s="171"/>
      <c r="H25" s="171"/>
      <c r="I25" s="168">
        <f t="shared" si="4"/>
        <v>-55.6</v>
      </c>
      <c r="J25" s="168">
        <v>-55.6</v>
      </c>
      <c r="K25" s="168">
        <v>-55.6</v>
      </c>
      <c r="L25" s="168">
        <v>-55.6</v>
      </c>
      <c r="M25" s="168"/>
      <c r="N25" s="168"/>
      <c r="O25" s="172"/>
      <c r="P25" s="172"/>
      <c r="Q25" s="168"/>
      <c r="R25" s="168"/>
      <c r="S25" s="168"/>
      <c r="T25" s="168"/>
    </row>
    <row r="26" spans="1:20" ht="19.5" hidden="1">
      <c r="A26" s="165"/>
      <c r="B26" s="157"/>
      <c r="C26" s="157"/>
      <c r="D26" s="173"/>
      <c r="E26" s="160"/>
      <c r="F26" s="171"/>
      <c r="G26" s="171"/>
      <c r="H26" s="171"/>
      <c r="I26" s="168">
        <f t="shared" si="4"/>
        <v>0</v>
      </c>
      <c r="J26" s="168"/>
      <c r="K26" s="168"/>
      <c r="L26" s="168"/>
      <c r="M26" s="168"/>
      <c r="N26" s="168"/>
      <c r="O26" s="172"/>
      <c r="P26" s="174"/>
      <c r="Q26" s="168"/>
      <c r="R26" s="168"/>
      <c r="S26" s="168"/>
      <c r="T26" s="168"/>
    </row>
    <row r="27" spans="1:20" ht="19.5">
      <c r="A27" s="165"/>
      <c r="B27" s="157"/>
      <c r="C27" s="157"/>
      <c r="D27" s="173"/>
      <c r="E27" s="160" t="s">
        <v>264</v>
      </c>
      <c r="F27" s="171"/>
      <c r="G27" s="171"/>
      <c r="H27" s="171"/>
      <c r="I27" s="168">
        <f t="shared" si="4"/>
        <v>245.5</v>
      </c>
      <c r="J27" s="168"/>
      <c r="K27" s="168"/>
      <c r="L27" s="168">
        <v>38</v>
      </c>
      <c r="M27" s="168"/>
      <c r="N27" s="168"/>
      <c r="O27" s="174">
        <v>197.5</v>
      </c>
      <c r="P27" s="174">
        <v>10</v>
      </c>
      <c r="Q27" s="168"/>
      <c r="R27" s="168"/>
      <c r="S27" s="168"/>
      <c r="T27" s="168"/>
    </row>
    <row r="28" spans="1:20" ht="19.5">
      <c r="A28" s="165"/>
      <c r="B28" s="157"/>
      <c r="C28" s="157"/>
      <c r="D28" s="173"/>
      <c r="E28" s="160" t="s">
        <v>1</v>
      </c>
      <c r="F28" s="171"/>
      <c r="G28" s="171"/>
      <c r="H28" s="171"/>
      <c r="I28" s="168"/>
      <c r="J28" s="168"/>
      <c r="K28" s="168"/>
      <c r="L28" s="168"/>
      <c r="M28" s="168"/>
      <c r="N28" s="168"/>
      <c r="O28" s="172"/>
      <c r="P28" s="174"/>
      <c r="Q28" s="168"/>
      <c r="R28" s="168"/>
      <c r="S28" s="168"/>
      <c r="T28" s="168"/>
    </row>
    <row r="29" spans="1:20" ht="37.5">
      <c r="A29" s="165"/>
      <c r="B29" s="157"/>
      <c r="C29" s="157"/>
      <c r="D29" s="173"/>
      <c r="E29" s="160" t="s">
        <v>295</v>
      </c>
      <c r="F29" s="171"/>
      <c r="G29" s="171"/>
      <c r="H29" s="171"/>
      <c r="I29" s="168">
        <f t="shared" si="4"/>
        <v>197.5</v>
      </c>
      <c r="J29" s="168"/>
      <c r="K29" s="168"/>
      <c r="L29" s="168"/>
      <c r="M29" s="168"/>
      <c r="N29" s="168"/>
      <c r="O29" s="174">
        <v>197.5</v>
      </c>
      <c r="P29" s="174"/>
      <c r="Q29" s="168"/>
      <c r="R29" s="168"/>
      <c r="S29" s="168"/>
      <c r="T29" s="168"/>
    </row>
    <row r="30" spans="1:20" ht="56.25">
      <c r="A30" s="165"/>
      <c r="B30" s="157" t="s">
        <v>256</v>
      </c>
      <c r="C30" s="157" t="s">
        <v>254</v>
      </c>
      <c r="D30" s="173" t="s">
        <v>255</v>
      </c>
      <c r="E30" s="160" t="s">
        <v>264</v>
      </c>
      <c r="F30" s="171"/>
      <c r="G30" s="171"/>
      <c r="H30" s="171"/>
      <c r="I30" s="168">
        <f t="shared" si="4"/>
        <v>55.6</v>
      </c>
      <c r="J30" s="168"/>
      <c r="K30" s="168"/>
      <c r="L30" s="168">
        <v>55.6</v>
      </c>
      <c r="M30" s="168"/>
      <c r="N30" s="168"/>
      <c r="O30" s="174"/>
      <c r="P30" s="174"/>
      <c r="Q30" s="168"/>
      <c r="R30" s="168"/>
      <c r="S30" s="168"/>
      <c r="T30" s="168"/>
    </row>
    <row r="31" spans="1:20" ht="37.5">
      <c r="A31" s="165"/>
      <c r="B31" s="157"/>
      <c r="C31" s="157"/>
      <c r="D31" s="173"/>
      <c r="E31" s="160" t="s">
        <v>165</v>
      </c>
      <c r="F31" s="167"/>
      <c r="G31" s="167"/>
      <c r="H31" s="167"/>
      <c r="I31" s="168">
        <f t="shared" si="4"/>
        <v>55.6</v>
      </c>
      <c r="J31" s="168"/>
      <c r="K31" s="168"/>
      <c r="L31" s="168">
        <v>55.6</v>
      </c>
      <c r="M31" s="168"/>
      <c r="N31" s="168"/>
      <c r="O31" s="174"/>
      <c r="P31" s="174"/>
      <c r="Q31" s="168"/>
      <c r="R31" s="168"/>
      <c r="S31" s="168"/>
      <c r="T31" s="168"/>
    </row>
    <row r="32" spans="1:20" ht="19.5">
      <c r="A32" s="165"/>
      <c r="B32" s="157"/>
      <c r="C32" s="157"/>
      <c r="D32" s="173"/>
      <c r="E32" s="160" t="s">
        <v>1</v>
      </c>
      <c r="F32" s="167"/>
      <c r="G32" s="167"/>
      <c r="H32" s="167"/>
      <c r="I32" s="168"/>
      <c r="J32" s="168"/>
      <c r="K32" s="168"/>
      <c r="L32" s="168"/>
      <c r="M32" s="168"/>
      <c r="N32" s="168"/>
      <c r="O32" s="174"/>
      <c r="P32" s="174"/>
      <c r="Q32" s="168"/>
      <c r="R32" s="168"/>
      <c r="S32" s="168"/>
      <c r="T32" s="168"/>
    </row>
    <row r="33" spans="1:20" ht="37.5">
      <c r="A33" s="165"/>
      <c r="B33" s="157"/>
      <c r="C33" s="157"/>
      <c r="D33" s="173"/>
      <c r="E33" s="160" t="s">
        <v>296</v>
      </c>
      <c r="F33" s="171"/>
      <c r="G33" s="171"/>
      <c r="H33" s="171"/>
      <c r="I33" s="168">
        <f t="shared" si="4"/>
        <v>55.6</v>
      </c>
      <c r="J33" s="168"/>
      <c r="K33" s="168"/>
      <c r="L33" s="168">
        <v>55.6</v>
      </c>
      <c r="M33" s="168"/>
      <c r="N33" s="168"/>
      <c r="O33" s="174"/>
      <c r="P33" s="174"/>
      <c r="Q33" s="168"/>
      <c r="R33" s="168"/>
      <c r="S33" s="168"/>
      <c r="T33" s="168"/>
    </row>
    <row r="34" spans="1:20" ht="56.25">
      <c r="A34" s="165"/>
      <c r="B34" s="157" t="s">
        <v>251</v>
      </c>
      <c r="C34" s="157" t="s">
        <v>253</v>
      </c>
      <c r="D34" s="218" t="s">
        <v>252</v>
      </c>
      <c r="E34" s="160" t="s">
        <v>264</v>
      </c>
      <c r="F34" s="171"/>
      <c r="G34" s="171"/>
      <c r="H34" s="171"/>
      <c r="I34" s="168">
        <f>I35</f>
        <v>1200</v>
      </c>
      <c r="J34" s="168"/>
      <c r="K34" s="168"/>
      <c r="L34" s="168">
        <f>L35</f>
        <v>400</v>
      </c>
      <c r="M34" s="168"/>
      <c r="N34" s="168">
        <f>N35</f>
        <v>0</v>
      </c>
      <c r="O34" s="168">
        <f>O35</f>
        <v>600</v>
      </c>
      <c r="P34" s="168">
        <f>P35</f>
        <v>200</v>
      </c>
      <c r="Q34" s="168">
        <f>Q35+Q36+Q37</f>
        <v>0</v>
      </c>
      <c r="R34" s="168">
        <f>R35+R36+R37</f>
        <v>0</v>
      </c>
      <c r="S34" s="168">
        <f>S35+S36+S37</f>
        <v>0</v>
      </c>
      <c r="T34" s="168"/>
    </row>
    <row r="35" spans="1:20" ht="37.5">
      <c r="A35" s="165"/>
      <c r="B35" s="157"/>
      <c r="C35" s="157"/>
      <c r="D35" s="173"/>
      <c r="E35" s="160" t="s">
        <v>265</v>
      </c>
      <c r="F35" s="171"/>
      <c r="G35" s="171"/>
      <c r="H35" s="171"/>
      <c r="I35" s="168">
        <f t="shared" si="4"/>
        <v>1200</v>
      </c>
      <c r="J35" s="168"/>
      <c r="K35" s="168"/>
      <c r="L35" s="168">
        <v>400</v>
      </c>
      <c r="M35" s="168"/>
      <c r="N35" s="168"/>
      <c r="O35" s="174">
        <v>600</v>
      </c>
      <c r="P35" s="174">
        <v>200</v>
      </c>
      <c r="Q35" s="168"/>
      <c r="R35" s="168"/>
      <c r="S35" s="168"/>
      <c r="T35" s="168"/>
    </row>
    <row r="36" spans="1:20" ht="19.5">
      <c r="A36" s="165"/>
      <c r="B36" s="157"/>
      <c r="C36" s="157"/>
      <c r="D36" s="173"/>
      <c r="E36" s="160" t="s">
        <v>1</v>
      </c>
      <c r="F36" s="171"/>
      <c r="G36" s="171"/>
      <c r="H36" s="171"/>
      <c r="I36" s="168"/>
      <c r="J36" s="168"/>
      <c r="K36" s="168"/>
      <c r="L36" s="168"/>
      <c r="M36" s="168"/>
      <c r="N36" s="168"/>
      <c r="O36" s="174"/>
      <c r="P36" s="174"/>
      <c r="Q36" s="168"/>
      <c r="R36" s="168"/>
      <c r="S36" s="168"/>
      <c r="T36" s="168"/>
    </row>
    <row r="37" spans="1:20" ht="37.5">
      <c r="A37" s="165"/>
      <c r="B37" s="157"/>
      <c r="C37" s="157"/>
      <c r="D37" s="173"/>
      <c r="E37" s="160" t="s">
        <v>299</v>
      </c>
      <c r="F37" s="171"/>
      <c r="G37" s="171"/>
      <c r="H37" s="171"/>
      <c r="I37" s="168">
        <f t="shared" si="4"/>
        <v>600</v>
      </c>
      <c r="J37" s="168"/>
      <c r="K37" s="168"/>
      <c r="L37" s="168">
        <v>400</v>
      </c>
      <c r="M37" s="168"/>
      <c r="N37" s="168"/>
      <c r="O37" s="174"/>
      <c r="P37" s="174">
        <v>200</v>
      </c>
      <c r="Q37" s="168"/>
      <c r="R37" s="168"/>
      <c r="S37" s="168"/>
      <c r="T37" s="168"/>
    </row>
    <row r="38" spans="1:20" ht="19.5">
      <c r="A38" s="165"/>
      <c r="B38" s="157" t="s">
        <v>166</v>
      </c>
      <c r="C38" s="157" t="s">
        <v>162</v>
      </c>
      <c r="D38" s="173" t="s">
        <v>167</v>
      </c>
      <c r="E38" s="160" t="s">
        <v>168</v>
      </c>
      <c r="F38" s="171"/>
      <c r="G38" s="171"/>
      <c r="H38" s="171"/>
      <c r="I38" s="175">
        <v>4</v>
      </c>
      <c r="J38" s="175"/>
      <c r="K38" s="175"/>
      <c r="L38" s="175">
        <v>4</v>
      </c>
      <c r="M38" s="175"/>
      <c r="N38" s="175"/>
      <c r="O38" s="176"/>
      <c r="P38" s="175"/>
      <c r="Q38" s="175"/>
      <c r="R38" s="175"/>
      <c r="S38" s="175"/>
      <c r="T38" s="175"/>
    </row>
    <row r="39" spans="1:20" ht="19.5">
      <c r="A39" s="165"/>
      <c r="B39" s="157"/>
      <c r="C39" s="157"/>
      <c r="D39" s="173"/>
      <c r="E39" s="160" t="s">
        <v>1</v>
      </c>
      <c r="F39" s="171"/>
      <c r="G39" s="171"/>
      <c r="H39" s="171"/>
      <c r="I39" s="168"/>
      <c r="J39" s="168"/>
      <c r="K39" s="168"/>
      <c r="L39" s="168"/>
      <c r="M39" s="168"/>
      <c r="N39" s="168"/>
      <c r="O39" s="172"/>
      <c r="P39" s="174"/>
      <c r="Q39" s="168"/>
      <c r="R39" s="168"/>
      <c r="S39" s="168"/>
      <c r="T39" s="168"/>
    </row>
    <row r="40" spans="1:20" ht="56.25">
      <c r="A40" s="165"/>
      <c r="B40" s="157"/>
      <c r="C40" s="157"/>
      <c r="D40" s="173"/>
      <c r="E40" s="160" t="s">
        <v>169</v>
      </c>
      <c r="F40" s="171"/>
      <c r="G40" s="171"/>
      <c r="H40" s="171"/>
      <c r="I40" s="168">
        <f>L40+N40+O40+P40+S40</f>
        <v>4</v>
      </c>
      <c r="J40" s="168"/>
      <c r="K40" s="168"/>
      <c r="L40" s="168">
        <v>4</v>
      </c>
      <c r="M40" s="168"/>
      <c r="N40" s="168"/>
      <c r="O40" s="172"/>
      <c r="P40" s="174"/>
      <c r="Q40" s="168"/>
      <c r="R40" s="168"/>
      <c r="S40" s="168"/>
      <c r="T40" s="168"/>
    </row>
    <row r="41" spans="1:20" ht="19.5">
      <c r="A41" s="165"/>
      <c r="B41" s="236">
        <v>24</v>
      </c>
      <c r="C41" s="15"/>
      <c r="D41" s="162" t="s">
        <v>257</v>
      </c>
      <c r="E41" s="160"/>
      <c r="F41" s="171"/>
      <c r="G41" s="171"/>
      <c r="H41" s="171"/>
      <c r="I41" s="175">
        <f>I42</f>
        <v>10</v>
      </c>
      <c r="J41" s="168"/>
      <c r="K41" s="168"/>
      <c r="L41" s="175">
        <f aca="true" t="shared" si="5" ref="L41:T41">L42</f>
        <v>10</v>
      </c>
      <c r="M41" s="175">
        <f t="shared" si="5"/>
        <v>0</v>
      </c>
      <c r="N41" s="175">
        <f t="shared" si="5"/>
        <v>0</v>
      </c>
      <c r="O41" s="175">
        <f t="shared" si="5"/>
        <v>0</v>
      </c>
      <c r="P41" s="175">
        <f t="shared" si="5"/>
        <v>0</v>
      </c>
      <c r="Q41" s="175">
        <f t="shared" si="5"/>
        <v>0</v>
      </c>
      <c r="R41" s="175">
        <f t="shared" si="5"/>
        <v>0</v>
      </c>
      <c r="S41" s="175">
        <f t="shared" si="5"/>
        <v>0</v>
      </c>
      <c r="T41" s="175">
        <f t="shared" si="5"/>
        <v>0</v>
      </c>
    </row>
    <row r="42" spans="1:20" ht="37.5">
      <c r="A42" s="165"/>
      <c r="B42" s="157" t="s">
        <v>258</v>
      </c>
      <c r="C42" s="157" t="s">
        <v>259</v>
      </c>
      <c r="D42" s="166" t="s">
        <v>260</v>
      </c>
      <c r="E42" s="160" t="s">
        <v>264</v>
      </c>
      <c r="F42" s="171"/>
      <c r="G42" s="171"/>
      <c r="H42" s="171"/>
      <c r="I42" s="168">
        <f>L42+N42+O42+P42+S42</f>
        <v>10</v>
      </c>
      <c r="J42" s="168"/>
      <c r="K42" s="168"/>
      <c r="L42" s="168">
        <v>10</v>
      </c>
      <c r="M42" s="168"/>
      <c r="N42" s="168"/>
      <c r="O42" s="172"/>
      <c r="P42" s="174"/>
      <c r="Q42" s="168"/>
      <c r="R42" s="168"/>
      <c r="S42" s="168"/>
      <c r="T42" s="168"/>
    </row>
    <row r="43" spans="1:20" ht="19.5">
      <c r="A43" s="392" t="s">
        <v>170</v>
      </c>
      <c r="B43" s="392"/>
      <c r="C43" s="392"/>
      <c r="D43" s="392"/>
      <c r="E43" s="392"/>
      <c r="F43" s="177"/>
      <c r="G43" s="177"/>
      <c r="H43" s="177"/>
      <c r="I43" s="175">
        <f>I12+I21+I41</f>
        <v>1638.1</v>
      </c>
      <c r="J43" s="175"/>
      <c r="K43" s="175"/>
      <c r="L43" s="175">
        <f aca="true" t="shared" si="6" ref="L43:T43">L12+L21+L41</f>
        <v>580.6</v>
      </c>
      <c r="M43" s="175">
        <f t="shared" si="6"/>
        <v>0</v>
      </c>
      <c r="N43" s="175">
        <f t="shared" si="6"/>
        <v>0</v>
      </c>
      <c r="O43" s="175">
        <f t="shared" si="6"/>
        <v>797.5</v>
      </c>
      <c r="P43" s="175">
        <f t="shared" si="6"/>
        <v>260</v>
      </c>
      <c r="Q43" s="175">
        <f t="shared" si="6"/>
        <v>0</v>
      </c>
      <c r="R43" s="175">
        <f t="shared" si="6"/>
        <v>0</v>
      </c>
      <c r="S43" s="175">
        <f t="shared" si="6"/>
        <v>0</v>
      </c>
      <c r="T43" s="175">
        <f t="shared" si="6"/>
        <v>0</v>
      </c>
    </row>
    <row r="44" spans="1:20" ht="12.75" hidden="1">
      <c r="A44" s="165"/>
      <c r="B44" s="165"/>
      <c r="C44" s="165"/>
      <c r="D44" s="165"/>
      <c r="E44" s="165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</row>
    <row r="45" spans="1:20" ht="12.75" hidden="1">
      <c r="A45" s="165"/>
      <c r="B45" s="165"/>
      <c r="C45" s="165"/>
      <c r="D45" s="165"/>
      <c r="E45" s="165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:20" ht="12.75" hidden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</row>
    <row r="47" ht="12.75" hidden="1"/>
    <row r="50" spans="6:12" ht="12.75">
      <c r="F50" s="299"/>
      <c r="G50" s="299"/>
      <c r="H50" s="299"/>
      <c r="I50" s="150"/>
      <c r="J50" s="150"/>
      <c r="K50" s="150"/>
      <c r="L50" s="150"/>
    </row>
    <row r="52" ht="12.75">
      <c r="L52" s="237"/>
    </row>
  </sheetData>
  <mergeCells count="23">
    <mergeCell ref="G9:G11"/>
    <mergeCell ref="C9:C11"/>
    <mergeCell ref="D9:D11"/>
    <mergeCell ref="E9:E11"/>
    <mergeCell ref="F9:F11"/>
    <mergeCell ref="T9:T11"/>
    <mergeCell ref="L10:L11"/>
    <mergeCell ref="N10:N11"/>
    <mergeCell ref="O10:O11"/>
    <mergeCell ref="P10:P11"/>
    <mergeCell ref="Q10:Q11"/>
    <mergeCell ref="R10:R11"/>
    <mergeCell ref="S10:S11"/>
    <mergeCell ref="O2:S2"/>
    <mergeCell ref="A43:E43"/>
    <mergeCell ref="H9:H11"/>
    <mergeCell ref="I9:I11"/>
    <mergeCell ref="L9:S9"/>
    <mergeCell ref="F3:T3"/>
    <mergeCell ref="F4:T4"/>
    <mergeCell ref="A5:T5"/>
    <mergeCell ref="A9:A11"/>
    <mergeCell ref="B9:B11"/>
  </mergeCells>
  <printOptions/>
  <pageMargins left="0.9" right="0.3" top="0.11" bottom="0.12" header="0.12" footer="0.06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selection activeCell="C3" sqref="C3:F3"/>
    </sheetView>
  </sheetViews>
  <sheetFormatPr defaultColWidth="9.16015625" defaultRowHeight="12.75"/>
  <cols>
    <col min="1" max="1" width="9.5" style="76" customWidth="1"/>
    <col min="2" max="2" width="97.83203125" style="76" customWidth="1"/>
    <col min="3" max="3" width="19.33203125" style="76" customWidth="1"/>
    <col min="4" max="4" width="21.33203125" style="76" customWidth="1"/>
    <col min="5" max="5" width="16.33203125" style="76" customWidth="1"/>
    <col min="6" max="6" width="18.5" style="76" customWidth="1"/>
    <col min="7" max="12" width="9.16015625" style="76" customWidth="1"/>
    <col min="13" max="16384" width="9.16015625" style="244" customWidth="1"/>
  </cols>
  <sheetData>
    <row r="1" spans="1:12" s="81" customFormat="1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3:6" ht="12.75" customHeight="1">
      <c r="C2" s="243"/>
      <c r="D2" s="243"/>
      <c r="E2" s="243"/>
      <c r="F2" s="243"/>
    </row>
    <row r="3" spans="3:13" ht="117.75" customHeight="1">
      <c r="C3" s="316" t="s">
        <v>419</v>
      </c>
      <c r="D3" s="316"/>
      <c r="E3" s="316"/>
      <c r="F3" s="316"/>
      <c r="M3" s="76"/>
    </row>
    <row r="4" spans="1:6" ht="36" customHeight="1">
      <c r="A4" s="318" t="s">
        <v>352</v>
      </c>
      <c r="B4" s="402"/>
      <c r="C4" s="402"/>
      <c r="D4" s="402"/>
      <c r="E4" s="402"/>
      <c r="F4" s="402"/>
    </row>
    <row r="5" spans="1:6" ht="12.75" customHeight="1">
      <c r="A5" s="403"/>
      <c r="B5" s="403"/>
      <c r="C5" s="403"/>
      <c r="D5" s="403"/>
      <c r="E5" s="403"/>
      <c r="F5" s="245" t="s">
        <v>85</v>
      </c>
    </row>
    <row r="6" spans="1:12" s="247" customFormat="1" ht="38.25" customHeight="1">
      <c r="A6" s="401" t="s">
        <v>86</v>
      </c>
      <c r="B6" s="401" t="s">
        <v>329</v>
      </c>
      <c r="C6" s="401" t="s">
        <v>18</v>
      </c>
      <c r="D6" s="401" t="s">
        <v>88</v>
      </c>
      <c r="E6" s="401" t="s">
        <v>89</v>
      </c>
      <c r="F6" s="401"/>
      <c r="G6" s="246"/>
      <c r="H6" s="246"/>
      <c r="I6" s="246"/>
      <c r="J6" s="246"/>
      <c r="K6" s="246"/>
      <c r="L6" s="246"/>
    </row>
    <row r="7" spans="1:12" s="247" customFormat="1" ht="38.25" customHeight="1">
      <c r="A7" s="401"/>
      <c r="B7" s="401"/>
      <c r="C7" s="401"/>
      <c r="D7" s="401"/>
      <c r="E7" s="92" t="s">
        <v>18</v>
      </c>
      <c r="F7" s="239" t="s">
        <v>90</v>
      </c>
      <c r="G7" s="246"/>
      <c r="H7" s="246"/>
      <c r="I7" s="246"/>
      <c r="J7" s="246"/>
      <c r="K7" s="246"/>
      <c r="L7" s="246"/>
    </row>
    <row r="8" spans="1:12" s="251" customFormat="1" ht="26.25" customHeight="1">
      <c r="A8" s="248">
        <v>200000</v>
      </c>
      <c r="B8" s="249" t="s">
        <v>330</v>
      </c>
      <c r="C8" s="250">
        <f>SUM(D8+E8)</f>
        <v>3445.8196199999998</v>
      </c>
      <c r="D8" s="250">
        <f>SUM(D13-D15)+D17</f>
        <v>2865.21962</v>
      </c>
      <c r="E8" s="250">
        <f>SUM(E13-E15)+E17</f>
        <v>580.6</v>
      </c>
      <c r="F8" s="250">
        <f>SUM(F13-F15)+F17</f>
        <v>580.6</v>
      </c>
      <c r="G8" s="76"/>
      <c r="H8" s="76"/>
      <c r="I8" s="76"/>
      <c r="J8" s="76"/>
      <c r="K8" s="76"/>
      <c r="L8" s="76"/>
    </row>
    <row r="9" spans="1:12" s="254" customFormat="1" ht="27" customHeight="1">
      <c r="A9" s="248">
        <v>208000</v>
      </c>
      <c r="B9" s="249" t="s">
        <v>331</v>
      </c>
      <c r="C9" s="250">
        <f aca="true" t="shared" si="0" ref="C9:C35">SUM(D9+E9)</f>
        <v>3445.8196199999998</v>
      </c>
      <c r="D9" s="252">
        <f>D10+D17</f>
        <v>2865.21962</v>
      </c>
      <c r="E9" s="252">
        <f>E10+E17</f>
        <v>580.6</v>
      </c>
      <c r="F9" s="252">
        <f>F10+F17</f>
        <v>580.6</v>
      </c>
      <c r="G9" s="253"/>
      <c r="H9" s="253"/>
      <c r="I9" s="253"/>
      <c r="J9" s="253"/>
      <c r="K9" s="253"/>
      <c r="L9" s="253"/>
    </row>
    <row r="10" spans="1:12" s="254" customFormat="1" ht="21" customHeight="1">
      <c r="A10" s="248"/>
      <c r="B10" s="273" t="s">
        <v>332</v>
      </c>
      <c r="C10" s="250">
        <f t="shared" si="0"/>
        <v>3445.8196199999998</v>
      </c>
      <c r="D10" s="252">
        <f>D13-D15</f>
        <v>3445.8196199999998</v>
      </c>
      <c r="E10" s="252">
        <f>E13-E15</f>
        <v>0</v>
      </c>
      <c r="F10" s="252">
        <f>F13-F15</f>
        <v>0</v>
      </c>
      <c r="G10" s="253"/>
      <c r="H10" s="253"/>
      <c r="I10" s="253"/>
      <c r="J10" s="253"/>
      <c r="K10" s="253"/>
      <c r="L10" s="253"/>
    </row>
    <row r="11" spans="1:12" s="259" customFormat="1" ht="20.25" customHeight="1" hidden="1">
      <c r="A11" s="255">
        <v>401000</v>
      </c>
      <c r="B11" s="256" t="s">
        <v>333</v>
      </c>
      <c r="C11" s="250">
        <f t="shared" si="0"/>
        <v>0</v>
      </c>
      <c r="D11" s="257"/>
      <c r="E11" s="257"/>
      <c r="F11" s="252"/>
      <c r="G11" s="258"/>
      <c r="H11" s="258"/>
      <c r="I11" s="258"/>
      <c r="J11" s="258"/>
      <c r="K11" s="258"/>
      <c r="L11" s="258"/>
    </row>
    <row r="12" spans="1:12" s="259" customFormat="1" ht="21" customHeight="1">
      <c r="A12" s="255"/>
      <c r="B12" s="256" t="s">
        <v>347</v>
      </c>
      <c r="C12" s="257">
        <v>575.61963</v>
      </c>
      <c r="D12" s="257">
        <v>575.61963</v>
      </c>
      <c r="E12" s="257"/>
      <c r="F12" s="252"/>
      <c r="G12" s="258"/>
      <c r="H12" s="258"/>
      <c r="I12" s="258"/>
      <c r="J12" s="258"/>
      <c r="K12" s="258"/>
      <c r="L12" s="258"/>
    </row>
    <row r="13" spans="1:12" s="259" customFormat="1" ht="28.5" customHeight="1">
      <c r="A13" s="248">
        <v>208100</v>
      </c>
      <c r="B13" s="249" t="s">
        <v>334</v>
      </c>
      <c r="C13" s="250">
        <f t="shared" si="0"/>
        <v>3535.19497</v>
      </c>
      <c r="D13" s="260">
        <v>3529.60227</v>
      </c>
      <c r="E13" s="260">
        <v>5.5927</v>
      </c>
      <c r="F13" s="260">
        <v>2.5023</v>
      </c>
      <c r="G13" s="258"/>
      <c r="H13" s="258"/>
      <c r="I13" s="258"/>
      <c r="J13" s="258"/>
      <c r="K13" s="258"/>
      <c r="L13" s="258"/>
    </row>
    <row r="14" spans="1:12" s="259" customFormat="1" ht="19.5" customHeight="1">
      <c r="A14" s="248"/>
      <c r="B14" s="256" t="s">
        <v>347</v>
      </c>
      <c r="C14" s="257">
        <v>575.61963</v>
      </c>
      <c r="D14" s="257">
        <v>575.61963</v>
      </c>
      <c r="E14" s="260"/>
      <c r="F14" s="260"/>
      <c r="G14" s="258"/>
      <c r="H14" s="258"/>
      <c r="I14" s="258"/>
      <c r="J14" s="258"/>
      <c r="K14" s="258"/>
      <c r="L14" s="258"/>
    </row>
    <row r="15" spans="1:12" s="259" customFormat="1" ht="23.25" customHeight="1">
      <c r="A15" s="248">
        <v>208200</v>
      </c>
      <c r="B15" s="249" t="s">
        <v>335</v>
      </c>
      <c r="C15" s="250">
        <f t="shared" si="0"/>
        <v>89.37535</v>
      </c>
      <c r="D15" s="252">
        <v>83.78265</v>
      </c>
      <c r="E15" s="260">
        <v>5.5927</v>
      </c>
      <c r="F15" s="260">
        <v>2.5023</v>
      </c>
      <c r="G15" s="258"/>
      <c r="H15" s="258"/>
      <c r="I15" s="258"/>
      <c r="J15" s="258"/>
      <c r="K15" s="258"/>
      <c r="L15" s="258"/>
    </row>
    <row r="16" spans="1:12" s="259" customFormat="1" ht="21" customHeight="1">
      <c r="A16" s="248"/>
      <c r="B16" s="256" t="s">
        <v>347</v>
      </c>
      <c r="C16" s="274">
        <v>0</v>
      </c>
      <c r="D16" s="274">
        <v>0</v>
      </c>
      <c r="E16" s="260"/>
      <c r="F16" s="260"/>
      <c r="G16" s="258"/>
      <c r="H16" s="258"/>
      <c r="I16" s="258"/>
      <c r="J16" s="258"/>
      <c r="K16" s="258"/>
      <c r="L16" s="258"/>
    </row>
    <row r="17" spans="1:12" s="259" customFormat="1" ht="39.75" customHeight="1">
      <c r="A17" s="248">
        <v>208400</v>
      </c>
      <c r="B17" s="249" t="s">
        <v>336</v>
      </c>
      <c r="C17" s="250">
        <f t="shared" si="0"/>
        <v>0</v>
      </c>
      <c r="D17" s="260">
        <v>-580.6</v>
      </c>
      <c r="E17" s="260">
        <v>580.6</v>
      </c>
      <c r="F17" s="260">
        <v>580.6</v>
      </c>
      <c r="G17" s="258"/>
      <c r="H17" s="258"/>
      <c r="I17" s="258"/>
      <c r="J17" s="258"/>
      <c r="K17" s="258"/>
      <c r="L17" s="258"/>
    </row>
    <row r="18" spans="1:12" s="259" customFormat="1" ht="20.25" customHeight="1" hidden="1">
      <c r="A18" s="248">
        <v>402100</v>
      </c>
      <c r="B18" s="249" t="s">
        <v>337</v>
      </c>
      <c r="C18" s="250">
        <f t="shared" si="0"/>
        <v>0</v>
      </c>
      <c r="D18" s="260"/>
      <c r="E18" s="260"/>
      <c r="F18" s="252"/>
      <c r="G18" s="258"/>
      <c r="H18" s="258"/>
      <c r="I18" s="258"/>
      <c r="J18" s="258"/>
      <c r="K18" s="258"/>
      <c r="L18" s="258"/>
    </row>
    <row r="19" spans="1:12" s="259" customFormat="1" ht="35.25" customHeight="1">
      <c r="A19" s="248"/>
      <c r="B19" s="261" t="s">
        <v>338</v>
      </c>
      <c r="C19" s="250">
        <v>0</v>
      </c>
      <c r="D19" s="260">
        <v>-55.6</v>
      </c>
      <c r="E19" s="260">
        <v>55.6</v>
      </c>
      <c r="F19" s="252">
        <v>55.6</v>
      </c>
      <c r="G19" s="258"/>
      <c r="H19" s="258"/>
      <c r="I19" s="258"/>
      <c r="J19" s="258"/>
      <c r="K19" s="258"/>
      <c r="L19" s="258"/>
    </row>
    <row r="20" spans="1:12" s="259" customFormat="1" ht="23.25" customHeight="1">
      <c r="A20" s="248"/>
      <c r="B20" s="249" t="s">
        <v>339</v>
      </c>
      <c r="C20" s="250">
        <f t="shared" si="0"/>
        <v>3445.8196199999998</v>
      </c>
      <c r="D20" s="252">
        <f>SUM(D8)</f>
        <v>2865.21962</v>
      </c>
      <c r="E20" s="252">
        <f>SUM(E8)</f>
        <v>580.6</v>
      </c>
      <c r="F20" s="252">
        <f>SUM(F8)</f>
        <v>580.6</v>
      </c>
      <c r="G20" s="258"/>
      <c r="H20" s="258"/>
      <c r="I20" s="258"/>
      <c r="J20" s="258"/>
      <c r="K20" s="258"/>
      <c r="L20" s="258"/>
    </row>
    <row r="21" spans="1:12" s="259" customFormat="1" ht="20.25" customHeight="1" hidden="1">
      <c r="A21" s="248" t="s">
        <v>51</v>
      </c>
      <c r="B21" s="249" t="s">
        <v>51</v>
      </c>
      <c r="C21" s="250">
        <f t="shared" si="0"/>
        <v>0</v>
      </c>
      <c r="D21" s="260"/>
      <c r="E21" s="260"/>
      <c r="F21" s="252"/>
      <c r="G21" s="258"/>
      <c r="H21" s="258"/>
      <c r="I21" s="258"/>
      <c r="J21" s="258"/>
      <c r="K21" s="258"/>
      <c r="L21" s="258"/>
    </row>
    <row r="22" spans="1:12" s="254" customFormat="1" ht="26.25" customHeight="1">
      <c r="A22" s="248">
        <v>600000</v>
      </c>
      <c r="B22" s="249" t="s">
        <v>340</v>
      </c>
      <c r="C22" s="250">
        <f t="shared" si="0"/>
        <v>3445.8196199999998</v>
      </c>
      <c r="D22" s="252">
        <f>SUM(D26)</f>
        <v>2865.21962</v>
      </c>
      <c r="E22" s="252">
        <f>SUM(E26)</f>
        <v>580.6</v>
      </c>
      <c r="F22" s="252">
        <f>SUM(F26)</f>
        <v>580.6</v>
      </c>
      <c r="G22" s="253"/>
      <c r="H22" s="253"/>
      <c r="I22" s="253"/>
      <c r="J22" s="253"/>
      <c r="K22" s="253"/>
      <c r="L22" s="253"/>
    </row>
    <row r="23" spans="1:12" s="259" customFormat="1" ht="37.5" hidden="1">
      <c r="A23" s="255">
        <v>601000</v>
      </c>
      <c r="B23" s="256" t="s">
        <v>341</v>
      </c>
      <c r="C23" s="250">
        <f t="shared" si="0"/>
        <v>0</v>
      </c>
      <c r="D23" s="257"/>
      <c r="E23" s="257"/>
      <c r="F23" s="252"/>
      <c r="G23" s="258"/>
      <c r="H23" s="258"/>
      <c r="I23" s="258"/>
      <c r="J23" s="258"/>
      <c r="K23" s="258"/>
      <c r="L23" s="258"/>
    </row>
    <row r="24" spans="1:12" s="259" customFormat="1" ht="34.5" customHeight="1" hidden="1">
      <c r="A24" s="248">
        <v>601200</v>
      </c>
      <c r="B24" s="249" t="s">
        <v>342</v>
      </c>
      <c r="C24" s="250">
        <f t="shared" si="0"/>
        <v>0</v>
      </c>
      <c r="D24" s="260"/>
      <c r="E24" s="260"/>
      <c r="F24" s="252"/>
      <c r="G24" s="258"/>
      <c r="H24" s="258"/>
      <c r="I24" s="258"/>
      <c r="J24" s="258"/>
      <c r="K24" s="258"/>
      <c r="L24" s="258"/>
    </row>
    <row r="25" spans="1:12" s="263" customFormat="1" ht="36" customHeight="1" hidden="1">
      <c r="A25" s="248">
        <v>601220</v>
      </c>
      <c r="B25" s="249" t="s">
        <v>343</v>
      </c>
      <c r="C25" s="250">
        <f t="shared" si="0"/>
        <v>0</v>
      </c>
      <c r="D25" s="260"/>
      <c r="E25" s="260"/>
      <c r="F25" s="252"/>
      <c r="G25" s="262"/>
      <c r="H25" s="262"/>
      <c r="I25" s="262"/>
      <c r="J25" s="262"/>
      <c r="K25" s="262"/>
      <c r="L25" s="262"/>
    </row>
    <row r="26" spans="1:12" s="259" customFormat="1" ht="17.25" customHeight="1">
      <c r="A26" s="255">
        <v>602000</v>
      </c>
      <c r="B26" s="256" t="s">
        <v>344</v>
      </c>
      <c r="C26" s="250">
        <f t="shared" si="0"/>
        <v>3445.8196199999998</v>
      </c>
      <c r="D26" s="252">
        <f>SUM(D28-D30)+D33</f>
        <v>2865.21962</v>
      </c>
      <c r="E26" s="252">
        <f>SUM(E28-E30)+E33</f>
        <v>580.6</v>
      </c>
      <c r="F26" s="252">
        <f>SUM(F28-F30)+F33</f>
        <v>580.6</v>
      </c>
      <c r="G26" s="258"/>
      <c r="H26" s="258"/>
      <c r="I26" s="258"/>
      <c r="J26" s="258"/>
      <c r="K26" s="258"/>
      <c r="L26" s="258"/>
    </row>
    <row r="27" spans="1:12" s="259" customFormat="1" ht="22.5" customHeight="1">
      <c r="A27" s="255"/>
      <c r="B27" s="273" t="s">
        <v>332</v>
      </c>
      <c r="C27" s="250">
        <f t="shared" si="0"/>
        <v>3445.8196199999998</v>
      </c>
      <c r="D27" s="252">
        <f>D28-D30</f>
        <v>3445.8196199999998</v>
      </c>
      <c r="E27" s="252">
        <f>E28-E30</f>
        <v>0</v>
      </c>
      <c r="F27" s="252">
        <f>F28-F30</f>
        <v>0</v>
      </c>
      <c r="G27" s="258"/>
      <c r="H27" s="258"/>
      <c r="I27" s="258"/>
      <c r="J27" s="258"/>
      <c r="K27" s="258"/>
      <c r="L27" s="258"/>
    </row>
    <row r="28" spans="1:12" s="259" customFormat="1" ht="21" customHeight="1">
      <c r="A28" s="248">
        <v>602100</v>
      </c>
      <c r="B28" s="249" t="s">
        <v>334</v>
      </c>
      <c r="C28" s="250">
        <f t="shared" si="0"/>
        <v>3535.19497</v>
      </c>
      <c r="D28" s="260">
        <v>3529.60227</v>
      </c>
      <c r="E28" s="260">
        <v>5.5927</v>
      </c>
      <c r="F28" s="260">
        <v>2.5023</v>
      </c>
      <c r="G28" s="258"/>
      <c r="H28" s="258"/>
      <c r="I28" s="258"/>
      <c r="J28" s="258"/>
      <c r="K28" s="258"/>
      <c r="L28" s="258"/>
    </row>
    <row r="29" spans="1:12" s="259" customFormat="1" ht="21" customHeight="1">
      <c r="A29" s="248"/>
      <c r="B29" s="256" t="s">
        <v>347</v>
      </c>
      <c r="C29" s="257">
        <v>575.61963</v>
      </c>
      <c r="D29" s="257">
        <v>575.61963</v>
      </c>
      <c r="E29" s="260"/>
      <c r="F29" s="260"/>
      <c r="G29" s="258"/>
      <c r="H29" s="258"/>
      <c r="I29" s="258"/>
      <c r="J29" s="258"/>
      <c r="K29" s="258"/>
      <c r="L29" s="258"/>
    </row>
    <row r="30" spans="1:6" ht="21.75" customHeight="1">
      <c r="A30" s="248">
        <v>602200</v>
      </c>
      <c r="B30" s="249" t="s">
        <v>335</v>
      </c>
      <c r="C30" s="250">
        <f t="shared" si="0"/>
        <v>89.37535</v>
      </c>
      <c r="D30" s="252">
        <v>83.78265</v>
      </c>
      <c r="E30" s="260">
        <v>5.5927</v>
      </c>
      <c r="F30" s="260">
        <v>2.5023</v>
      </c>
    </row>
    <row r="31" spans="1:12" ht="19.5" hidden="1">
      <c r="A31" s="264"/>
      <c r="B31" s="265" t="s">
        <v>345</v>
      </c>
      <c r="C31" s="250">
        <f t="shared" si="0"/>
        <v>1016.15384</v>
      </c>
      <c r="D31" s="266">
        <v>1016.15384</v>
      </c>
      <c r="E31" s="267"/>
      <c r="F31" s="267"/>
      <c r="G31" s="244"/>
      <c r="H31" s="244"/>
      <c r="I31" s="244"/>
      <c r="J31" s="244"/>
      <c r="K31" s="244"/>
      <c r="L31" s="244"/>
    </row>
    <row r="32" spans="1:12" ht="19.5">
      <c r="A32" s="264"/>
      <c r="B32" s="256" t="s">
        <v>347</v>
      </c>
      <c r="C32" s="274">
        <v>0</v>
      </c>
      <c r="D32" s="275">
        <v>0</v>
      </c>
      <c r="E32" s="267"/>
      <c r="F32" s="267"/>
      <c r="G32" s="244"/>
      <c r="H32" s="244"/>
      <c r="I32" s="244"/>
      <c r="J32" s="244"/>
      <c r="K32" s="244"/>
      <c r="L32" s="244"/>
    </row>
    <row r="33" spans="1:6" ht="36.75" customHeight="1">
      <c r="A33" s="248">
        <v>602400</v>
      </c>
      <c r="B33" s="249" t="s">
        <v>336</v>
      </c>
      <c r="C33" s="250">
        <f>SUM(D33+E33)</f>
        <v>0</v>
      </c>
      <c r="D33" s="260">
        <v>-580.6</v>
      </c>
      <c r="E33" s="260">
        <v>580.6</v>
      </c>
      <c r="F33" s="260">
        <v>580.6</v>
      </c>
    </row>
    <row r="34" spans="1:6" ht="12.75" customHeight="1" hidden="1">
      <c r="A34" s="71" t="s">
        <v>141</v>
      </c>
      <c r="B34" s="268"/>
      <c r="C34" s="250">
        <f t="shared" si="0"/>
        <v>0</v>
      </c>
      <c r="D34" s="269"/>
      <c r="E34" s="269"/>
      <c r="F34" s="269"/>
    </row>
    <row r="35" spans="1:6" ht="24.75" customHeight="1">
      <c r="A35" s="270"/>
      <c r="B35" s="271" t="s">
        <v>346</v>
      </c>
      <c r="C35" s="250">
        <f t="shared" si="0"/>
        <v>3445.8196199999998</v>
      </c>
      <c r="D35" s="272">
        <f>SUM(D22)</f>
        <v>2865.21962</v>
      </c>
      <c r="E35" s="272">
        <f>SUM(E22)</f>
        <v>580.6</v>
      </c>
      <c r="F35" s="272">
        <f>SUM(F22)</f>
        <v>580.6</v>
      </c>
    </row>
    <row r="37" ht="12.75">
      <c r="C37" s="298"/>
    </row>
  </sheetData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/>
  <pageMargins left="0.2" right="0.2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FuckYouBill</cp:lastModifiedBy>
  <cp:lastPrinted>2016-04-20T06:04:34Z</cp:lastPrinted>
  <dcterms:created xsi:type="dcterms:W3CDTF">2014-01-17T10:52:16Z</dcterms:created>
  <dcterms:modified xsi:type="dcterms:W3CDTF">2016-04-25T05:16:23Z</dcterms:modified>
  <cp:category/>
  <cp:version/>
  <cp:contentType/>
  <cp:contentStatus/>
</cp:coreProperties>
</file>