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705" windowWidth="8430" windowHeight="4695" tabRatio="599" activeTab="1"/>
  </bookViews>
  <sheets>
    <sheet name="програми" sheetId="1" r:id="rId1"/>
    <sheet name="дод4" sheetId="2" r:id="rId2"/>
    <sheet name="дод3" sheetId="3" r:id="rId3"/>
    <sheet name="дод2" sheetId="4" r:id="rId4"/>
    <sheet name="додаток 1" sheetId="5" r:id="rId5"/>
  </sheets>
  <definedNames>
    <definedName name="_xlnm.Print_Titles" localSheetId="3">'дод2'!$10:$14</definedName>
    <definedName name="_xlnm.Print_Titles" localSheetId="2">'дод3'!$12:$16</definedName>
    <definedName name="_xlnm.Print_Titles" localSheetId="0">'програми'!$9:$11</definedName>
  </definedNames>
  <calcPr fullCalcOnLoad="1"/>
</workbook>
</file>

<file path=xl/sharedStrings.xml><?xml version="1.0" encoding="utf-8"?>
<sst xmlns="http://schemas.openxmlformats.org/spreadsheetml/2006/main" count="1101" uniqueCount="455">
  <si>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</si>
  <si>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</si>
  <si>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</si>
  <si>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</si>
  <si>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Реєстаційний збір за проведення державної реєстрації юридичних осіб та фізичних осіб-підприємців</t>
  </si>
  <si>
    <t>Частина чистого прибутку (доходу) комунальних унітарних підприємств та їх об"єднань, що вилучається до бюджету</t>
  </si>
  <si>
    <t>Фіксований податок на доходи фізичних осіб від  зайняття підприємницькою діяльностю</t>
  </si>
  <si>
    <t>Затверджено</t>
  </si>
  <si>
    <t>з обласного бюджету на спіфінансування мікропроетків , які реалізуються у рамках проекту ПРООН "Місцевий розвиток орієнтований на громаду"</t>
  </si>
  <si>
    <t>з бюджетів сільських та селищних рад  на спіфінансування мікропроетків , які реалізуються у рамках проекту ПРООН "Місцевий розвиток орієнтований на громаду"</t>
  </si>
  <si>
    <t>в тому числі:</t>
  </si>
  <si>
    <t>(тис.грн.)</t>
  </si>
  <si>
    <t>Разом</t>
  </si>
  <si>
    <t>Податок на доходи фізичних осіб</t>
  </si>
  <si>
    <t>Доходи від власності та підприємницької діяльності</t>
  </si>
  <si>
    <t>Адміністративні збори та платежі, доходи від некомерційної господарської діяльності</t>
  </si>
  <si>
    <t>Загальний фонд</t>
  </si>
  <si>
    <t xml:space="preserve">районної ради </t>
  </si>
  <si>
    <t>Спеціальний фонд</t>
  </si>
  <si>
    <t>Податкові надходження</t>
  </si>
  <si>
    <t>Плата за землю</t>
  </si>
  <si>
    <t>Неподаткові надходження</t>
  </si>
  <si>
    <t>Найменування доходів згідно із бюджетною класифікацією</t>
  </si>
  <si>
    <t>у т.ч. бюджет розвитку</t>
  </si>
  <si>
    <t>Збори за спеціальне використавння природних ресурсів</t>
  </si>
  <si>
    <t>Інші субвенції</t>
  </si>
  <si>
    <t>Земельний податок з юридичних осіб</t>
  </si>
  <si>
    <t>Орендна плата з юридичних осіб</t>
  </si>
  <si>
    <t>Земельний податок з фізичних осіб</t>
  </si>
  <si>
    <t>З іншої частини бюджету</t>
  </si>
  <si>
    <t>Кошти,що передаються із загального фонду бюджету до бюджету розвитку (спеціального фонду)</t>
  </si>
  <si>
    <t>Всього доходів</t>
  </si>
  <si>
    <t>Орендна плата з фізичних сіб</t>
  </si>
  <si>
    <t>Код</t>
  </si>
  <si>
    <t>6=(гр.3+гр4)</t>
  </si>
  <si>
    <t>Податки на доходи, податки на прибуток, податки на збільшення ринкової вартості</t>
  </si>
  <si>
    <t>Кошти , передані із загального фонду до бюджету розвитку(спеціального фонду)</t>
  </si>
  <si>
    <t>Інші надходження</t>
  </si>
  <si>
    <t>рішенням Олександрівської</t>
  </si>
  <si>
    <t>Надходження від орендної плати за користування цілісним майновим комплексом та іншим майном, що перебуває в комунальній власності</t>
  </si>
  <si>
    <t>Додаток 2</t>
  </si>
  <si>
    <t>до рішення Олександрівської</t>
  </si>
  <si>
    <t>рішенням Олександрівської районної ради</t>
  </si>
  <si>
    <t>тис.грн.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</si>
  <si>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</si>
  <si>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</si>
  <si>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</si>
  <si>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Видатки спеціального фонду</t>
  </si>
  <si>
    <t>Всього</t>
  </si>
  <si>
    <t xml:space="preserve"> споживання</t>
  </si>
  <si>
    <t>з них:</t>
  </si>
  <si>
    <t>видатки  споживання</t>
  </si>
  <si>
    <t>видатки  розвитку</t>
  </si>
  <si>
    <t>з них</t>
  </si>
  <si>
    <t>Оплата  праці    (код 2110)</t>
  </si>
  <si>
    <t>оплата комунальних послуг та енергоносіїв (код 2270)</t>
  </si>
  <si>
    <t>Оплата</t>
  </si>
  <si>
    <t>видатки</t>
  </si>
  <si>
    <t>бюджет розвитку</t>
  </si>
  <si>
    <t>ком.послуг та енергоносіїв (1160)</t>
  </si>
  <si>
    <t>капітальні видатки за рахунок коштів, що передаються із загального фонду до бюджету розвитку (спеціального фонду)</t>
  </si>
  <si>
    <t>14=(3+8)</t>
  </si>
  <si>
    <t>080101</t>
  </si>
  <si>
    <t>Лікарні (Родниківка)</t>
  </si>
  <si>
    <t>в тому числі за рахунок субвенції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</si>
  <si>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в тому числі на погашення кредиторської заборгованості, що склалася на 1 січня 2013 року</t>
  </si>
  <si>
    <t>080300</t>
  </si>
  <si>
    <t>Поліклініки і амбулаторії</t>
  </si>
  <si>
    <t>за рахунок субвенції з сільських бюджетів</t>
  </si>
  <si>
    <t>080600</t>
  </si>
  <si>
    <t>Фельдшерсько-акушерські пункти</t>
  </si>
  <si>
    <t>091209</t>
  </si>
  <si>
    <t xml:space="preserve">Фінансова підтримка  громадських організацій  інвалідів і ветеранів                               </t>
  </si>
  <si>
    <t>(Олександрівській районній організації Української спілки ветеранів Афганістану)</t>
  </si>
  <si>
    <t>Культура і мистецтво</t>
  </si>
  <si>
    <t>110201</t>
  </si>
  <si>
    <t>Бібліотеки</t>
  </si>
  <si>
    <t>110202</t>
  </si>
  <si>
    <t>Музеї і виставки</t>
  </si>
  <si>
    <t>110204</t>
  </si>
  <si>
    <t>Палаци і будинки культури , клуби та інші заклади клубного типу</t>
  </si>
  <si>
    <t>110205</t>
  </si>
  <si>
    <t>Школа естетичного виховання дітей</t>
  </si>
  <si>
    <t>110502</t>
  </si>
  <si>
    <t>Інші культурно-освітні заклади  та заходи</t>
  </si>
  <si>
    <t>Засоби масової інформації</t>
  </si>
  <si>
    <t>120201</t>
  </si>
  <si>
    <t>Періодичні видання (газети та журнали)</t>
  </si>
  <si>
    <t>010000</t>
  </si>
  <si>
    <t>Державне управління</t>
  </si>
  <si>
    <t>010116</t>
  </si>
  <si>
    <t>Органи місцевого самоврядування</t>
  </si>
  <si>
    <t>060000</t>
  </si>
  <si>
    <t>Правоохорона діяльність та забезпечення безпеки держави</t>
  </si>
  <si>
    <t>060702</t>
  </si>
  <si>
    <t>Місцева пожежна охорона</t>
  </si>
  <si>
    <t>в тому числі за рахунок субвенцій з сільських, селищних бюджетів</t>
  </si>
  <si>
    <t>070000</t>
  </si>
  <si>
    <t>Освіта</t>
  </si>
  <si>
    <t>160000</t>
  </si>
  <si>
    <t>Сільське і лісове господарство</t>
  </si>
  <si>
    <t>160600</t>
  </si>
  <si>
    <t>Лісове господарство і мисливство (Програма "Ліс")</t>
  </si>
  <si>
    <t>160903</t>
  </si>
  <si>
    <t>Програми в галузі сільського господарства</t>
  </si>
  <si>
    <t>130102</t>
  </si>
  <si>
    <t>Проведення навчально - тренувальних  зборів і змагань.</t>
  </si>
  <si>
    <t>130112</t>
  </si>
  <si>
    <t>Інші видатки</t>
  </si>
  <si>
    <t>070201</t>
  </si>
  <si>
    <t>Загальноосвітні школи ( в т.ч. школа-дитячий садок, інтернат при школі), спеціалізовані школи, ліцеї, гімназії, колегіуми</t>
  </si>
  <si>
    <t>150000</t>
  </si>
  <si>
    <t>Будівництво</t>
  </si>
  <si>
    <t>150101</t>
  </si>
  <si>
    <t>Капітальні вкладення</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</si>
  <si>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</si>
  <si>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</si>
  <si>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в тому числі на виконання заходів районної програми "Ліси України на 2003-2015 роки"</t>
  </si>
  <si>
    <t>170000</t>
  </si>
  <si>
    <t>Транспорт, дорожне господарство, зв"язок , телекомунікації та інформатика</t>
  </si>
  <si>
    <t>170102</t>
  </si>
  <si>
    <t>Компенсаційні виплати на пільговий проїзд автомобільним траспортом окремим категоріям громадян</t>
  </si>
  <si>
    <t>в тому числі за рахунок субвенції з державного бюджету</t>
  </si>
  <si>
    <t>170302</t>
  </si>
  <si>
    <t>Компенсацiйнi виплати за пiльговий проїзд окремих  категорiй громадян на залiзничному транспортi</t>
  </si>
  <si>
    <t>в тому числі</t>
  </si>
  <si>
    <t>перерозподілу видатків</t>
  </si>
  <si>
    <t>за рахунок субвенції з сільських. селищних бюджетів</t>
  </si>
  <si>
    <t>210000</t>
  </si>
  <si>
    <t>Запобігання та ліквідація  надзвичайних ситуацій та наслідків стихійного лиха</t>
  </si>
  <si>
    <t>210105</t>
  </si>
  <si>
    <t>Видатки на запобігання , та  ліквідацію надзвичайних ситуацій та наслідків стихійного лиха</t>
  </si>
  <si>
    <t>240000</t>
  </si>
  <si>
    <t>Цільові фонди</t>
  </si>
  <si>
    <t>Охорона та раціональне використання природних ресурсів</t>
  </si>
  <si>
    <t>130204</t>
  </si>
  <si>
    <t>Утримання апарату  управління громадських фізкультурно-спортивних організацій (КП ФСТ "КОЛОС")</t>
  </si>
  <si>
    <t>130205</t>
  </si>
  <si>
    <t>Фінансова підтримка спортивних споруд, які належать громадським організаціям фізкультурно-спортивної спрямованості</t>
  </si>
  <si>
    <t>Видатки не віднесені до основних груп</t>
  </si>
  <si>
    <t>Резервний фонд</t>
  </si>
  <si>
    <t>Субвенція державному бюджету на виконання програм соціального і культурного розвитку регіону</t>
  </si>
  <si>
    <t>у тому числі:</t>
  </si>
  <si>
    <t>на виконання Комплексної програми запобігання та реагування на надзвичайні ситуації техногенного та природного характеру в Олександрівському районі на 2006-2010 роки і на період до 2015 року</t>
  </si>
  <si>
    <t>на виконання Комплексної програми протидії злочинності в Олександрівському районі  на 2008-2010 роки</t>
  </si>
  <si>
    <t xml:space="preserve">Інші видатки, всього </t>
  </si>
  <si>
    <t xml:space="preserve"> фінансова підтримка (  КП "Комсервіс")</t>
  </si>
  <si>
    <t xml:space="preserve"> загальнообов"язкові видатки районної ради</t>
  </si>
  <si>
    <t xml:space="preserve"> інші видатки (виплати стипендій відмінникам навчання)</t>
  </si>
  <si>
    <t>250344</t>
  </si>
  <si>
    <t>Субвенція з місцевого бюджету державному бюджету на виконання програм соціально-економічного та культурного розвитку регіону</t>
  </si>
  <si>
    <t>070401</t>
  </si>
  <si>
    <t>Позашкільні  заклади освіти, заходи з позашкільної роботи з дітьми</t>
  </si>
  <si>
    <t>070804</t>
  </si>
  <si>
    <t>Централізована бухгалтерія районного відділу освіти</t>
  </si>
  <si>
    <t>070805</t>
  </si>
  <si>
    <t>Групи централізованого  господарського обслуговування</t>
  </si>
  <si>
    <t>070807</t>
  </si>
  <si>
    <t>Інші освітні програми</t>
  </si>
  <si>
    <t>080000</t>
  </si>
  <si>
    <t>Охорона здоров"я</t>
  </si>
  <si>
    <t>Лікарні</t>
  </si>
  <si>
    <t xml:space="preserve"> за рахунок додаткової дотації з державного бюджету на вирівнювання фінансової забезпеченості місцевих бюджетів</t>
  </si>
  <si>
    <t>за рахунок субвенцій з сільських, селищних бюджетів</t>
  </si>
  <si>
    <t>080800</t>
  </si>
  <si>
    <t>Центри первинної (медико-санітарної) допомоги</t>
  </si>
  <si>
    <t>090000</t>
  </si>
  <si>
    <t>Соціальний захист та соціальне забезпечення</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</si>
  <si>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</si>
  <si>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</si>
  <si>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</si>
  <si>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</si>
  <si>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</si>
  <si>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</si>
  <si>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090303</t>
  </si>
  <si>
    <t xml:space="preserve">Допомога на догляд за дитиною вiком до 3 рокiв        </t>
  </si>
  <si>
    <t>090305</t>
  </si>
  <si>
    <t>Допомога на дітей, над якими встановлено  опіку чи піклування</t>
  </si>
  <si>
    <t>090306</t>
  </si>
  <si>
    <t>Допомога на дітей одиноким матерям</t>
  </si>
  <si>
    <t>090401</t>
  </si>
  <si>
    <t xml:space="preserve">Державна  соціальна допомога  малозабезпеченим сім"ям </t>
  </si>
  <si>
    <t>091101</t>
  </si>
  <si>
    <t>Утримання центрів соціальних  служб для сім"ї, дітей  та молоді</t>
  </si>
  <si>
    <t>в тому числі за рахунок інших додаткових дотацій (з обласного бюджету на покращення надання соціальних послуг найуразливішим верствам населення)</t>
  </si>
  <si>
    <t>091204</t>
  </si>
  <si>
    <t>Територіальні центри  соціального обслуговування (надання соціальних послуг)</t>
  </si>
  <si>
    <t>130000</t>
  </si>
  <si>
    <t>Фізична культура і спорт</t>
  </si>
  <si>
    <t>Проведення навчально - тренувальних  зборів і змагань</t>
  </si>
  <si>
    <t>130107</t>
  </si>
  <si>
    <t>Утримання та навчально-тренувальна робота дитячо-юнацьких спортивних шкіл</t>
  </si>
  <si>
    <t>130203</t>
  </si>
  <si>
    <t>Утримання   та навчально- тренувальна робота  дитячо-юнацьких спортивних шкіл (які підпорядковані громадським організаціям фізкультурно-спортивної спрямованості)</t>
  </si>
  <si>
    <t>на виконання заходів районної програми "Ліси України на 2003-2015 роки"</t>
  </si>
  <si>
    <t>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</si>
  <si>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180000</t>
  </si>
  <si>
    <t>Інші послуги, пов"язані з економічною діяльністю</t>
  </si>
  <si>
    <t>180410</t>
  </si>
  <si>
    <t>Разом видатки</t>
  </si>
  <si>
    <t>Міжбюджетні трансферти</t>
  </si>
  <si>
    <t>Додаткова дотація з державного бюджету на вирівнювання фінансової забезпеченості місцевих бюджетів</t>
  </si>
  <si>
    <t>Субвенції з інших бюджетів на виконання інвестиційних проектів</t>
  </si>
  <si>
    <t>Всього видатки</t>
  </si>
  <si>
    <t>Дотація вирівнювання, що передається з районного бюджету</t>
  </si>
  <si>
    <t>Субвенція з державного бюджету місцевим бюджетам на здійснення виплат, визначених Законом України "Про реструктуризацію заборгованості із виплат ,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</si>
  <si>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державного бюдджету місцевим бюджетам на будівництво, реконструкцію , ремонт та утримання вулиць і доріг комунальної власності у населених пунктах</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</si>
  <si>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</si>
  <si>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 виконання заходів районної  програми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</si>
  <si>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 що потребують працевлаштування в зв"язку із закінченням строку повноважень</t>
  </si>
  <si>
    <t>Код  відомчої класифікації видатків</t>
  </si>
  <si>
    <t>Назва головного розпорядника коштів</t>
  </si>
  <si>
    <t xml:space="preserve">                                                                                                                                                                                                                                                                                                                                                                                                                                                                                                                                                                                                                                                                                                                                        </t>
  </si>
  <si>
    <t>01</t>
  </si>
  <si>
    <t>Районна рада</t>
  </si>
  <si>
    <t>03</t>
  </si>
  <si>
    <t>Районна державна адміністрація</t>
  </si>
  <si>
    <t>10</t>
  </si>
  <si>
    <t>Відділ освіти  райдержадміністрації</t>
  </si>
  <si>
    <t>15</t>
  </si>
  <si>
    <t>Управління   соціального  захисту населення   райдержадміністрації</t>
  </si>
  <si>
    <t>Фінансове управління райдержадміністрації</t>
  </si>
  <si>
    <t>в тому числі за рахунок субвенції з обласного бюджету на співфінансування мікропроектів , які реалізуються у рамках проекту ПРООН "Місцевий розвиток орієнтований на громаду"</t>
  </si>
  <si>
    <t>Всього видатків</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</si>
  <si>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</si>
  <si>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</si>
  <si>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</si>
  <si>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Офіційні трансферти</t>
  </si>
  <si>
    <t>090201</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</si>
  <si>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</si>
  <si>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090202</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</si>
  <si>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</si>
  <si>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090204</t>
  </si>
  <si>
    <t xml:space="preserve"> для Олександрів-ського загону місцевої пожежної охорони</t>
  </si>
  <si>
    <t>На виконання заходів програми "Шкільний автобус"та на видатки пов"язані із підвезенням дітей до загальноосвітніх закладів</t>
  </si>
  <si>
    <t>на утримання навчально-виховного комплексу "Любомирська загальноосвітня школа-дошкільний заклад 1 ступеня"</t>
  </si>
  <si>
    <t>на утримання груп короткотривалого перебування дітей дошкільного віку у загальноосвітніх закладах</t>
  </si>
  <si>
    <t>на використання товарів і послуг загальноосвітніми закладами</t>
  </si>
  <si>
    <t>в тому числі на облаштування внутрішніх туалетів</t>
  </si>
  <si>
    <t>на придбання продуктів харчування</t>
  </si>
  <si>
    <t xml:space="preserve"> на забезпечення діяльності закладів соціально-культурної сфери району (на оплату комунальних послуг та  енергоносіїв)</t>
  </si>
  <si>
    <t>Субвенція районному бюджету для  центральної районної лікарні Олександрів-сього району</t>
  </si>
  <si>
    <t>Субвенція районному бюджету для районного  центру надання первинної (медико-санітарної) допомоги</t>
  </si>
  <si>
    <t>Субвенція районному бюджету на використання товарів і послуг для амбулаторій та ФАПів</t>
  </si>
  <si>
    <t>на виконання заходів районної програми оздоровлення і відпочинку дітей та підлітків на період 2009-2013 роки (оздоровлення в пришкільних таборах)</t>
  </si>
  <si>
    <t>Субвенція районному бюджету  на проведення видатків місцевих бюджетів , що враховуються при визначенні обсягу міжбюджетних трансфертів (з обласного бюджету на утримання станцій (відділень) швидкої медичної допомоги)</t>
  </si>
  <si>
    <t>Субвенція районному бюджету з обласного бюджету ( на реалізацію заходів обласної програми оздоровлення та відпочинку дітей, молоді та сімей з дітьми на 2007-2013 роки)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</si>
  <si>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</si>
  <si>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</si>
  <si>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</si>
  <si>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</si>
  <si>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</si>
  <si>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</si>
  <si>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</si>
  <si>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</si>
  <si>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</si>
  <si>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</si>
  <si>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</si>
  <si>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</si>
  <si>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</si>
  <si>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</si>
  <si>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</si>
  <si>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090405</t>
  </si>
  <si>
    <t>Субсидії населенню  для відшкодування витрат на  оплату  житлово - 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</si>
  <si>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</si>
  <si>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</si>
  <si>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070303</t>
  </si>
  <si>
    <t>Дитячі будинки (в т.ч. сімейного типу, прийомні сім"ї)</t>
  </si>
  <si>
    <r>
      <t xml:space="preserve">Інші заходи пов"язані з економічною діяльністю </t>
    </r>
    <r>
      <rPr>
        <i/>
        <sz val="13"/>
        <rFont val="Times New Roman"/>
        <family val="1"/>
      </rPr>
      <t>(фінансова підтримка КП    "Олександрівське управління капітального будівництва в районі")</t>
    </r>
  </si>
  <si>
    <r>
      <t xml:space="preserve">Інші заходи пов"язані з економічною діяльністю </t>
    </r>
    <r>
      <rPr>
        <i/>
        <sz val="13"/>
        <rFont val="Times New Roman"/>
        <family val="1"/>
      </rPr>
      <t>(фінансова підтримка КП    "Олександрівське управління капітального будівництва в районі")</t>
    </r>
  </si>
  <si>
    <t>з обласного бюджету</t>
  </si>
  <si>
    <t>з сільських, селищних бюджетів</t>
  </si>
  <si>
    <t>Зміни до доходів  Олександрівського районного бюджету на 2013 рік, визначених у додатку 1 до рішення районної ради від 21 грудня 2012 року №185 " Про районний бюджет на 2013 рік", з урахуванням змін, затверджених рішенням районної ради від 7 лютого 2013 року №207, від 9 квітня 2013 року №217 " про внесення змін до рішення районної ради від 21 грудня 2012 року № 185 " Про районний бюджет на 2013 рік", від 22 травня 2013 року № 231 " Про внесення змін до рішення районної ради від 21 грудня 2012 року № 185 " Про районний бюджет на 2013 рік", від 7 серпня 2013 року №241, від 26 вересня 2013 року № 256 , від 29 листопада 2013 року №262" Про внесення змін до рішення районної ради від 21 грудня 2012 року №185 " Про районний бюджет на 2013 рік"</t>
  </si>
  <si>
    <t>130115</t>
  </si>
  <si>
    <t>Позашкільні заклади освіти, заходи з позашкільної роботи з дітьми</t>
  </si>
  <si>
    <t>Центри "Спорт для всіх" та заходи з фізичної культури</t>
  </si>
  <si>
    <t xml:space="preserve">              Зміни до   розподілу  видатків Олександрівського районного бюджету на 2013 рік за головними розпорядниками коштів, визначеного у додатку 3 рішення районної ради від 21 грудня 2012 року № 185 "Про районний бюджет на 2013 рік" ,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від 22 травня 2013 року №231 "Про внесення змін до рішення районної ради від 21 грудня 2012 року №185 "Про районний бюджет на 2013 рік", 7 серпня 2013 року №241, від 26 вересня 2013 року №256 , від 29 листопада №262"Про внесення змін до рішення районної ради від 21 грудня 2012 року №185 "Про районний бюджет на 2013 рік"                                                                                                                    </t>
  </si>
  <si>
    <t>за рахунок субвенції з державного бюджету</t>
  </si>
  <si>
    <t xml:space="preserve">             Зміни до    видатків Олександрівського районного бюджету на 2013 рік за тимчасовою класифікацією видатків та кредитування місцевих бюджетів, визначених у додатку 2 до рішення районної ради від 21 грудня 2012 року № 185 "Про районний бюджет на 2013 рік", з урахуванням змін, затверджених рішенням районної ради від 7 лютого 2013 року № 207, від 9 квітня 2013 року № 217 "Про внесення змін до рішення районної ради від 21 грудня 2012 року № 185 "Про районний бюджет на 2013 рік", від 22 травня 2013 року №231 "Про внесення змін до рішення районної ради від 21 грудня 2012 року №185 "Про районний бюджет на 2013 рік", 7 серпня 2013 року №241, від 26 вересня 2013 року №256 , від 29 листопада №262 "Про внесення змін до рішення районної ради від 21 грудня 2012 року №185 "Про районний бюджет на 2013 рік"</t>
  </si>
  <si>
    <t>Зміни до показників  міжбюджетних  трансфертів між Олександрівським районним бюджетом</t>
  </si>
  <si>
    <t>обласним бюджетом  та сільськими, селищними  бюджетами на 2013 рік</t>
  </si>
  <si>
    <t>(грн.)</t>
  </si>
  <si>
    <t>(тис.грн)</t>
  </si>
  <si>
    <t>Код бюд-жету</t>
  </si>
  <si>
    <t>Найменування АТО</t>
  </si>
  <si>
    <t>Загальний  фонд</t>
  </si>
  <si>
    <t xml:space="preserve"> субвенція з районного бюджету на забезпечення діяльності закладів соціально-культурної сфери району (на оплату праці працівників та нарахування на заробітну плату)</t>
  </si>
  <si>
    <t>субвенція районному бюджету на забезпечення діяльності закладів соціально-культурної сфери району</t>
  </si>
  <si>
    <t>Субвенція районному бюджету для відділу освіти райдержадмі-ністрації</t>
  </si>
  <si>
    <t>на придбання предметів та матеріалів районному центру надання первинної (медико-санітарної) допомоги</t>
  </si>
  <si>
    <t>Субвенція з  районного бюджету  на виконання заходів комплексної програми охорони навколишнього природного середовища у Олександрівсь-кому районі на 2011-2015 роки</t>
  </si>
  <si>
    <t>Субвенція районному бюджету  на виконання заходів комплексної програми охорони навколишнього природного середовища у Олександрівсь-кому районі на 2011-2015 роки</t>
  </si>
  <si>
    <t>Дотація вирівнювання</t>
  </si>
  <si>
    <t>Кошти передані до районного бюджету</t>
  </si>
  <si>
    <t>Субвенція районному бюджету для Олександрівського загону місцевої пожежної охорони</t>
  </si>
  <si>
    <t>Субвенція з районного  бюджету на співфінансування мікропроетків , які реалізуються у рамках проекту ПРООН "Місцевий розвиток орієнтований на громаду"</t>
  </si>
  <si>
    <t>Субвенція районному бюджету на утримання амбулаторій</t>
  </si>
  <si>
    <t>Субвенція районному бюджету на утримання апарату  управління громадських фізкультурно-спортивних організацій (КП ФСТ "КОЛОС")</t>
  </si>
  <si>
    <t>Субвенція з районного бюджету селищному бюджету на забезпечення діяльності закладів соціально-культурної сфери</t>
  </si>
  <si>
    <t>Субвенція з районного бюджету на виконання заходів сільської програми соціально-економічного розвитку на 2013 рік</t>
  </si>
  <si>
    <t>Субвенція районному бюджету на утримання амбулаторій (придбання запчастин для ремонту автомобіля швидкої допомоги)</t>
  </si>
  <si>
    <t>Субвенція районному бюджету з сільських та селищних рад для відділу освіти  на придбання плит у школи</t>
  </si>
  <si>
    <t xml:space="preserve"> на забезпечення діяльності закладів соціально-культурної сфери району (на оплату комунальних послуг та  енергоносіїв загальноосвіт-нім навчальним закладам)</t>
  </si>
  <si>
    <t>на придбання шкільних меблів (парт, стільців) для загально-освітніх навчальних закладів відповідно до обласної цільової програми на 2011-2015 роки "Шкільна парта"</t>
  </si>
  <si>
    <t>поточні</t>
  </si>
  <si>
    <t>капітальні</t>
  </si>
  <si>
    <t>сума</t>
  </si>
  <si>
    <t>щоденний норматив відрахувань(%)</t>
  </si>
  <si>
    <t>щоденний норматив відрахувань (%)</t>
  </si>
  <si>
    <t>всього</t>
  </si>
  <si>
    <t>в тому числі на придбання:</t>
  </si>
  <si>
    <t>на співфінансування мікропроетків , які реалізуються у рамках проекту ПРООН "Місцевий розвиток орієнтований на громаду"</t>
  </si>
  <si>
    <t>на ремонт школи та утримання автобуса</t>
  </si>
  <si>
    <t>на утримання груп короткотривалого перебування учнів</t>
  </si>
  <si>
    <t>на ремонт автобуса</t>
  </si>
  <si>
    <t>на поточні ремонти шкіл</t>
  </si>
  <si>
    <t>на придбання предметів, матеріалів та обладнання, інвентаря  школам, НВК  (вікон, дверей, будматеріалів)</t>
  </si>
  <si>
    <t>на утримання навчально-виховного комплексу , груп короткотривалого перебування дітей дошкільного віку</t>
  </si>
  <si>
    <t xml:space="preserve"> дров</t>
  </si>
  <si>
    <t xml:space="preserve"> меди-каментів</t>
  </si>
  <si>
    <t xml:space="preserve"> буд-матеріалів</t>
  </si>
  <si>
    <t>Олександрівська</t>
  </si>
  <si>
    <t xml:space="preserve">Єлизаветградківська </t>
  </si>
  <si>
    <t xml:space="preserve">Лісівська </t>
  </si>
  <si>
    <t xml:space="preserve">Бірківська        </t>
  </si>
  <si>
    <t xml:space="preserve">Бовтиська      </t>
  </si>
  <si>
    <t xml:space="preserve">Букварська    </t>
  </si>
  <si>
    <t xml:space="preserve">субвенції районному бюджету </t>
  </si>
  <si>
    <t>від  21  грудня  2012 року  № 185 ( у редакції рішення районної ради від  27 грудня  2013 року   №277  )</t>
  </si>
  <si>
    <t>Додаток 4</t>
  </si>
  <si>
    <t>Показники міжбюджетних трансфертів між Олександрівським районним бюджетом та обласним , сільськими, селищними бюджетами на 2013 рік</t>
  </si>
  <si>
    <t>спеціальний фонд</t>
  </si>
  <si>
    <t>продовження додатку 4</t>
  </si>
  <si>
    <t>від  27 грудня  2013 року № 277</t>
  </si>
  <si>
    <t>від  27 грудня 2013 року № 277</t>
  </si>
  <si>
    <t>від  27  грудня 2013 року № 277</t>
  </si>
  <si>
    <t>Веселівська</t>
  </si>
  <si>
    <t>Вищеверещаківська</t>
  </si>
  <si>
    <t xml:space="preserve">Голиківська   </t>
  </si>
  <si>
    <t>Івангородська</t>
  </si>
  <si>
    <t>Красносілківська</t>
  </si>
  <si>
    <t>Красносільська</t>
  </si>
  <si>
    <t>Михайлівська</t>
  </si>
  <si>
    <t>Несватківська</t>
  </si>
  <si>
    <t>Підлісненська</t>
  </si>
  <si>
    <t>Родниківська</t>
  </si>
  <si>
    <t>Розумівська</t>
  </si>
  <si>
    <t xml:space="preserve">Соснівська   </t>
  </si>
  <si>
    <t>Ставидлянська</t>
  </si>
  <si>
    <t>Староосотська</t>
  </si>
  <si>
    <t xml:space="preserve">Триліська     </t>
  </si>
  <si>
    <t>Цвітненська</t>
  </si>
  <si>
    <t xml:space="preserve">Ясенівська   </t>
  </si>
  <si>
    <t>Соснівська</t>
  </si>
  <si>
    <t>Нсватківська</t>
  </si>
  <si>
    <t>Ясенівська</t>
  </si>
  <si>
    <t>обласний бюджет</t>
  </si>
  <si>
    <t>Разом по бюджетах</t>
  </si>
  <si>
    <t>Районний бюджет</t>
  </si>
  <si>
    <t xml:space="preserve">Всього </t>
  </si>
  <si>
    <t>Код  відомчої класифікації видатків місцевих бюджетів</t>
  </si>
  <si>
    <t>Назва  головного розпорядника коштів</t>
  </si>
  <si>
    <t xml:space="preserve">Спеціальний фонд </t>
  </si>
  <si>
    <t>Найменування програми</t>
  </si>
  <si>
    <t>Сума</t>
  </si>
  <si>
    <t>Районна програма забезпечення профілактики ВІЛ-інфекції, лікування, догляду та підтримки ВІЛ_інфікованих і хворих на СНІД на 2011-2013 роки</t>
  </si>
  <si>
    <t>Центральна районна лікарня</t>
  </si>
  <si>
    <t>Усього за програмою</t>
  </si>
  <si>
    <t>Районна програма протидії захворювання на туберкульоз 2008-2011 р.р</t>
  </si>
  <si>
    <t>006</t>
  </si>
  <si>
    <t>Районна програма "Репродуктивне здоров"я населення Олександрівського району"(2009-2015 роки)</t>
  </si>
  <si>
    <t>Районна програма боротьби з онкологічними захворюваннями на 2011-2016 роки</t>
  </si>
  <si>
    <t>Районна програма "Цукровий діабет"на 2011-2013 роки</t>
  </si>
  <si>
    <t>Районна комплексна програма профілактики злочинності на 2008-2010 роки</t>
  </si>
  <si>
    <t>Субвенція з місцевого бюджету державному бюджету на виконання програм соціально-економічного та культурного розвитку регіонів</t>
  </si>
  <si>
    <t>Комплексна районна програма запобігання та реагування на надзвичайні ситуації техногенного та природного характеру на 2006-2010 роки і на період до 2015 року</t>
  </si>
  <si>
    <t>Загальноосвітні школи ( на спіфінансування мікропроетків , які реалізуються у рамках проекту ПРООН "Місцевий розвиток орієнтований на громаду")</t>
  </si>
  <si>
    <t>Коплексна програма охорони навколишнього природного середовища у Олександрівському районі на 2008-2010 роки</t>
  </si>
  <si>
    <t>240601</t>
  </si>
  <si>
    <t>Районна програма соціального захисту ветеранів Ввв і праці, інвалідів, дітей-інвалідів та громадян  похилого віку</t>
  </si>
  <si>
    <t>090412</t>
  </si>
  <si>
    <t xml:space="preserve">Інші видатки на соціальний захист населення </t>
  </si>
  <si>
    <t>090416</t>
  </si>
  <si>
    <t>Інші видатки на соціальний захист ветеранів війни та праці</t>
  </si>
  <si>
    <t>091205</t>
  </si>
  <si>
    <t>Виплати грошової компенсації фізичним особам, які надають соціальні послуги громадянам похилого віку, інвалідам, дітям-інвалідам, хворим , які не здатні до самообслуговувавння і потребують сторонньої допомоги</t>
  </si>
  <si>
    <t>Районна програма оздоровлення і відпочинку дітей та підлітків на період 2009-2013 роки</t>
  </si>
  <si>
    <t>Відділ освіти, молоді та спорту  райдержадміністрації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</si>
  <si>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</si>
  <si>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</si>
  <si>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"Шкільний автобус" на 2011-2015 роки</t>
  </si>
  <si>
    <t>Районна цільова соціальна програма "Молодь Олександрівщини" на 2011-2015 роки</t>
  </si>
  <si>
    <t>091103</t>
  </si>
  <si>
    <t xml:space="preserve">Соціальні програми і заходи державних органів  у справах молоді </t>
  </si>
  <si>
    <t>091102</t>
  </si>
  <si>
    <t>Програми і заходи центрів служб для сім"ї, дітей та молоді</t>
  </si>
  <si>
    <t xml:space="preserve">Районна програма роботи з обдарованою молоддю </t>
  </si>
  <si>
    <t>Районна цільова соціальна програма розвитку фізичної культури і спорту в Олександрівському районі на 2012-2016 роки</t>
  </si>
  <si>
    <t xml:space="preserve">Інші видатки </t>
  </si>
  <si>
    <t>Районна цільова програма по реалізації в районі "Національного плану дій щодо реалізації конвенції ООН про права дитини" на період до 2016 року</t>
  </si>
  <si>
    <t>Програми і заходи центрів соціальних  служб для  сім"ї, дітей та  молоді</t>
  </si>
  <si>
    <t>Програма розвитку позашкільних навчальних закладів на 2009-2013 роки</t>
  </si>
  <si>
    <t>020</t>
  </si>
  <si>
    <t>Відділ освіти райдержадміністрації</t>
  </si>
  <si>
    <t>Районна програма "Ліси України на 2003-2015 роки"</t>
  </si>
  <si>
    <t>Програма зайнятості населення Олександрівського району на 2012-2013 роки</t>
  </si>
  <si>
    <t>Програма економічного і соціального розвитку Олександрівського району на 2013 рік</t>
  </si>
  <si>
    <t>250404</t>
  </si>
  <si>
    <t>Фельдшерско-акушерські пункти ( на спіфінансування мікропроетків , які реалізуються у рамках проекту ПРООН "Місцевий розвиток орієнтований на громаду")</t>
  </si>
  <si>
    <t>Періодичні видання</t>
  </si>
  <si>
    <t>Проведення навчально-тренувальних зборів і змагань</t>
  </si>
  <si>
    <t>Утримання та навчально-тренуальна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</si>
  <si>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 (КП ФСТ "Колос")</t>
  </si>
  <si>
    <t>Інші видатки (Фінансова підримка КП Комсеріс)</t>
  </si>
  <si>
    <t>Інші заходи,  пов"язані з економічною діяльністю (Фінансова підтримка КП"Олександрівське УКБ")</t>
  </si>
  <si>
    <t>Фінансова підтримка громадських організацій інвалідів і ветеранів</t>
  </si>
  <si>
    <t>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15 років (на 2008-2014 роки)</t>
  </si>
  <si>
    <t>220</t>
  </si>
  <si>
    <t>Фінансове управління</t>
  </si>
  <si>
    <t>250380</t>
  </si>
  <si>
    <t xml:space="preserve">Інші субвенції </t>
  </si>
  <si>
    <t>в тому числі за рахунок субвенції з обласного бюджету</t>
  </si>
  <si>
    <t>Видатки на запобігання та ліквідацію надзвичайних ситуацій та наслідків стихійного лиха</t>
  </si>
  <si>
    <t>Комплексна програма охорони навколишнього природного середовища у Олександрівському районі на 2011-2015 роки</t>
  </si>
  <si>
    <t>75</t>
  </si>
  <si>
    <r>
      <t xml:space="preserve">Загальноосвітні школи ( на спіфінансування мікропроектів , які реалізуються у рамках проекту ПРООН "Місцевий розвиток орієнтований на громаду") </t>
    </r>
    <r>
      <rPr>
        <i/>
        <sz val="12"/>
        <rFont val="Times New Roman"/>
        <family val="1"/>
      </rPr>
      <t>(погашення кредиторської заборгованості за виконані у 2011 році роботи)</t>
    </r>
  </si>
  <si>
    <t xml:space="preserve"> Районна  програма забезпечення житлом висококваліфікованих спеціалістів, які взяли на себе зобов"язання відпрацювати в закладах освіти, охорони здоров"я та культури району не менше 7 років (на 2008-2014 роки)</t>
  </si>
  <si>
    <t>76</t>
  </si>
  <si>
    <t>Районна програма "Підтримки розвитку територіальних громад та місцевих ініціатив громадських організацій Олександрівського району в 2012-2015 роках"</t>
  </si>
  <si>
    <t>250324</t>
  </si>
  <si>
    <t>Програма розвитку земельних відносин в Олександрівському районі на 2007-2015 роки</t>
  </si>
  <si>
    <t>Районна програма профілактики злочинності на 2012-2015 роки</t>
  </si>
  <si>
    <t>Додаток 6</t>
  </si>
  <si>
    <t>до  рішення  Олександрівської районної ради</t>
  </si>
  <si>
    <t>Перелік   районних програм та обсягів їх фінансування по Олександрівському районному бюджету на 2013 рік</t>
  </si>
  <si>
    <t>Програма розвитку земельних відносин в олександрівському районі на 2007-2015 роки</t>
  </si>
  <si>
    <t>Районна програма впровадження профільного навчання на 2010-2014 роки</t>
  </si>
  <si>
    <t>Додаткова дотація на покращення надання соціальних послуг найуразливішим верствам населення</t>
  </si>
  <si>
    <t>Всс районному бюджету з сільських, селищних бюджетів, обласного бюджету</t>
  </si>
  <si>
    <t>Субвенція районному бюджету  для Олександрів-ського загону місцевої пожежної охорони</t>
  </si>
  <si>
    <t xml:space="preserve">Субвенція з обласного бюджету на виконання інвестиційних проектів ( по об»єкту: «Будівництво зовнішніх теплових мереж Олександрівської центральної районної лікарні, смт. Олександрівка Кіровоградської області» (погашення кредиторської заборгованості за виконані у 2012 році роботи) </t>
  </si>
  <si>
    <t>Субвенція з обласного бюджету на співфінан-сування мікро-проектів , які реалізуються у рамках проекту ПРООН "Місцевий розвиток орієнтований на громаду"</t>
  </si>
  <si>
    <t>Субвенція з районного бюджету (з урахуванням  субвенції обласного бюджету )на співфінансу-вання мікропроектів, які реалізуються у рамках проекту ПРООН "Місцевий розвиток орієнтований на громаду"</t>
  </si>
  <si>
    <t>Субвенція з  районного бюджету  на виконання заходів програми розвитку земельних відносин в Олександрівському районі на 2007-2015 роки</t>
  </si>
  <si>
    <t>в тому числі за рахунок субвенції з обласного бюджету на реалізацію захдів програми розвитку земельних відносин в області</t>
  </si>
  <si>
    <t>Субвенція районному бюджету з сільського бюджету на утримання загальноосвітніх шкіл (капітальні придбання)</t>
  </si>
  <si>
    <t>Субвенція районному бюджету з сільського бюджету  на утримання ФАПу (капітальні придбання )</t>
  </si>
  <si>
    <t>Субвенція районному бюджету на виготовлення проектно-кошторисної документації та на співфінансування мікропроекту, який реалізується у рамках проекту ПРООН "Місцевий розвиток, орієнтований на громаду": "Інноваційні енергоефективні заходи в лікарській амбулаторії с. Красносілля. Термомодернізація (капітальний ремонт) будівлі та системи опалення з встановленням піролізного котла"</t>
  </si>
  <si>
    <t xml:space="preserve">Субвенція районному бюджету на виконання програми соціально-економічного розвитку району на 2013 рік (на надання фінансової підтримки районному стадіону ім. Шишки на проведення капітального ремонту та придбання обладнання і предметів довгострокового користування) </t>
  </si>
  <si>
    <t>Субвенція з державного бюджету місцевим бюджетам на будівництво, реконструкцію , ремонт та утримання вулиць і доріг комунальної власності у населених пунктах</t>
  </si>
  <si>
    <t>всього загальний фонд</t>
  </si>
  <si>
    <t>всього спеціальний фонд</t>
  </si>
  <si>
    <t>Субвенція районному бюджету  з обласного бюджету на реалізацію захдів програми розвитку земельних відносин в області</t>
  </si>
  <si>
    <t>Районна цільова програма "Шкільна парта" на 2011-2015 роки</t>
  </si>
  <si>
    <t>Утримання та навчально-тренувальна робота дитячо-юнаціких спортивних шкіл</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</si>
</sst>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00"/>
  </numFmts>
  <fonts count="22">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4"/>
      <name val="Times New Roman"/>
      <family val="1"/>
    </font>
    <font>
      <sz val="8"/>
      <name val="Arial Cyr"/>
      <family val="0"/>
    </font>
    <font>
      <b/>
      <sz val="14"/>
      <name val="Times New Roman"/>
      <family val="1"/>
    </font>
    <font>
      <i/>
      <sz val="14"/>
      <name val="Times New Roman"/>
      <family val="1"/>
    </font>
    <font>
      <sz val="11"/>
      <name val="Times New Roman"/>
      <family val="1"/>
    </font>
    <font>
      <sz val="13"/>
      <name val="Times New Roman"/>
      <family val="1"/>
    </font>
    <font>
      <i/>
      <sz val="13"/>
      <name val="Times New Roman"/>
      <family val="1"/>
    </font>
    <font>
      <b/>
      <sz val="13"/>
      <name val="Times New Roman"/>
      <family val="1"/>
    </font>
    <font>
      <b/>
      <i/>
      <sz val="13"/>
      <name val="Times New Roman"/>
      <family val="1"/>
    </font>
    <font>
      <sz val="13"/>
      <color indexed="10"/>
      <name val="Times New Roman"/>
      <family val="1"/>
    </font>
    <font>
      <sz val="13.5"/>
      <name val="Times New Roman"/>
      <family val="1"/>
    </font>
    <font>
      <sz val="12"/>
      <name val="Times New Roman"/>
      <family val="1"/>
    </font>
    <font>
      <sz val="10"/>
      <name val="Times New Roman"/>
      <family val="1"/>
    </font>
    <font>
      <i/>
      <sz val="12"/>
      <name val="Times New Roman"/>
      <family val="1"/>
    </font>
    <font>
      <i/>
      <sz val="11"/>
      <name val="Times New Roman"/>
      <family val="1"/>
    </font>
    <font>
      <i/>
      <sz val="13.5"/>
      <name val="Times New Roman"/>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34">
    <xf numFmtId="0" fontId="0" fillId="0" borderId="0" xfId="0" applyAlignment="1">
      <alignment/>
    </xf>
    <xf numFmtId="0" fontId="6" fillId="0" borderId="0" xfId="0" applyFont="1" applyAlignment="1">
      <alignment horizontal="left"/>
    </xf>
    <xf numFmtId="0" fontId="6"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vertical="center" wrapText="1"/>
    </xf>
    <xf numFmtId="0" fontId="9" fillId="0" borderId="0" xfId="0" applyFont="1" applyAlignment="1">
      <alignment/>
    </xf>
    <xf numFmtId="0" fontId="8" fillId="0" borderId="0" xfId="0" applyFont="1" applyAlignment="1">
      <alignment/>
    </xf>
    <xf numFmtId="0" fontId="8" fillId="0" borderId="0" xfId="0" applyFont="1" applyAlignment="1">
      <alignment horizontal="centerContinuous" vertical="center" wrapText="1"/>
    </xf>
    <xf numFmtId="0" fontId="8" fillId="0" borderId="0" xfId="0" applyFont="1" applyAlignment="1">
      <alignment horizontal="centerContinuous"/>
    </xf>
    <xf numFmtId="0" fontId="6" fillId="0" borderId="0" xfId="0" applyFont="1" applyAlignment="1">
      <alignment horizontal="centerContinuous"/>
    </xf>
    <xf numFmtId="0" fontId="10"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5" xfId="0" applyFont="1" applyBorder="1" applyAlignment="1">
      <alignment horizontal="center" vertical="center"/>
    </xf>
    <xf numFmtId="0" fontId="6" fillId="0" borderId="0" xfId="0" applyFont="1" applyBorder="1" applyAlignment="1">
      <alignment horizontal="center" vertical="center" wrapText="1"/>
    </xf>
    <xf numFmtId="0" fontId="6" fillId="0" borderId="4" xfId="0" applyFont="1" applyBorder="1" applyAlignment="1">
      <alignment vertical="center" wrapText="1"/>
    </xf>
    <xf numFmtId="0" fontId="8"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8" fillId="0" borderId="0" xfId="0" applyFont="1" applyAlignment="1">
      <alignment horizont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11" fillId="0" borderId="1" xfId="0" applyFont="1" applyBorder="1" applyAlignment="1">
      <alignment vertical="center" wrapText="1"/>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173" fontId="11" fillId="0" borderId="1" xfId="0" applyNumberFormat="1" applyFont="1" applyBorder="1" applyAlignment="1">
      <alignment horizontal="center"/>
    </xf>
    <xf numFmtId="173" fontId="11" fillId="0" borderId="1" xfId="0" applyNumberFormat="1" applyFont="1" applyBorder="1" applyAlignment="1">
      <alignment horizontal="center" wrapText="1"/>
    </xf>
    <xf numFmtId="173" fontId="13" fillId="0" borderId="1" xfId="0" applyNumberFormat="1" applyFont="1" applyBorder="1" applyAlignment="1">
      <alignment horizontal="center"/>
    </xf>
    <xf numFmtId="0" fontId="11" fillId="0" borderId="5" xfId="0" applyFont="1" applyBorder="1" applyAlignment="1">
      <alignment horizontal="left" vertical="center" wrapText="1"/>
    </xf>
    <xf numFmtId="0" fontId="12" fillId="0" borderId="1" xfId="0" applyFont="1" applyBorder="1" applyAlignment="1">
      <alignment horizontal="left" vertical="center" wrapText="1"/>
    </xf>
    <xf numFmtId="173" fontId="12" fillId="0" borderId="1" xfId="0" applyNumberFormat="1" applyFont="1" applyBorder="1" applyAlignment="1">
      <alignment horizontal="center"/>
    </xf>
    <xf numFmtId="173" fontId="12" fillId="0" borderId="1" xfId="0" applyNumberFormat="1" applyFont="1" applyBorder="1" applyAlignment="1">
      <alignment horizontal="center" wrapText="1"/>
    </xf>
    <xf numFmtId="0" fontId="11" fillId="0" borderId="1" xfId="0" applyFont="1" applyBorder="1" applyAlignment="1">
      <alignment horizontal="left" wrapText="1"/>
    </xf>
    <xf numFmtId="0" fontId="13" fillId="0" borderId="1" xfId="0" applyFont="1" applyBorder="1" applyAlignment="1">
      <alignment horizontal="left" vertical="center" wrapText="1"/>
    </xf>
    <xf numFmtId="0" fontId="11" fillId="0" borderId="2" xfId="0" applyFont="1" applyBorder="1" applyAlignment="1">
      <alignment vertical="center" wrapText="1"/>
    </xf>
    <xf numFmtId="173" fontId="11" fillId="0" borderId="2" xfId="0" applyNumberFormat="1" applyFont="1" applyBorder="1" applyAlignment="1">
      <alignment horizontal="center" wrapText="1"/>
    </xf>
    <xf numFmtId="173" fontId="12" fillId="0" borderId="2" xfId="0" applyNumberFormat="1" applyFont="1" applyBorder="1" applyAlignment="1">
      <alignment horizontal="center" wrapText="1"/>
    </xf>
    <xf numFmtId="173" fontId="13" fillId="0" borderId="1" xfId="0" applyNumberFormat="1" applyFont="1" applyBorder="1" applyAlignment="1">
      <alignment horizontal="center" wrapText="1"/>
    </xf>
    <xf numFmtId="49" fontId="11" fillId="0" borderId="1" xfId="0" applyNumberFormat="1" applyFont="1" applyBorder="1" applyAlignment="1">
      <alignment horizontal="center" vertical="center"/>
    </xf>
    <xf numFmtId="0" fontId="11" fillId="0" borderId="2" xfId="0" applyFont="1" applyBorder="1" applyAlignment="1">
      <alignment horizontal="left" vertical="center" wrapText="1"/>
    </xf>
    <xf numFmtId="49" fontId="13"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3" fillId="0" borderId="1" xfId="0" applyNumberFormat="1" applyFont="1" applyBorder="1" applyAlignment="1">
      <alignment horizontal="center" vertical="center"/>
    </xf>
    <xf numFmtId="49" fontId="11" fillId="0" borderId="1" xfId="0" applyNumberFormat="1" applyFont="1" applyBorder="1" applyAlignment="1">
      <alignment horizontal="left" vertical="center" wrapText="1"/>
    </xf>
    <xf numFmtId="173" fontId="14" fillId="0" borderId="1" xfId="0" applyNumberFormat="1" applyFont="1" applyBorder="1" applyAlignment="1">
      <alignment horizontal="center"/>
    </xf>
    <xf numFmtId="0" fontId="11" fillId="0" borderId="1" xfId="0" applyFont="1" applyBorder="1" applyAlignment="1">
      <alignment horizontal="left" vertical="justify" wrapText="1"/>
    </xf>
    <xf numFmtId="0" fontId="12" fillId="0" borderId="1" xfId="0" applyFont="1" applyBorder="1" applyAlignment="1">
      <alignment horizontal="center" vertical="center" wrapText="1"/>
    </xf>
    <xf numFmtId="1" fontId="12" fillId="0" borderId="1" xfId="0" applyNumberFormat="1" applyFont="1" applyBorder="1" applyAlignment="1">
      <alignment horizontal="center" vertical="center" wrapText="1"/>
    </xf>
    <xf numFmtId="1" fontId="11" fillId="0" borderId="1" xfId="0" applyNumberFormat="1" applyFont="1" applyBorder="1" applyAlignment="1">
      <alignment horizontal="left" vertical="center" wrapText="1"/>
    </xf>
    <xf numFmtId="1" fontId="11" fillId="0" borderId="1" xfId="0" applyNumberFormat="1" applyFont="1" applyBorder="1" applyAlignment="1">
      <alignment horizontal="center" vertical="center" wrapText="1"/>
    </xf>
    <xf numFmtId="1" fontId="11" fillId="0" borderId="1" xfId="0" applyNumberFormat="1" applyFont="1" applyBorder="1" applyAlignment="1">
      <alignment horizontal="left" vertical="justify" wrapText="1"/>
    </xf>
    <xf numFmtId="49" fontId="11" fillId="0" borderId="0" xfId="0" applyNumberFormat="1" applyFont="1" applyAlignment="1">
      <alignment horizontal="center" vertical="center" wrapText="1"/>
    </xf>
    <xf numFmtId="1" fontId="13" fillId="0" borderId="1" xfId="0" applyNumberFormat="1" applyFont="1" applyBorder="1" applyAlignment="1">
      <alignment horizontal="left" vertical="center" wrapText="1"/>
    </xf>
    <xf numFmtId="0" fontId="11" fillId="0" borderId="1" xfId="0" applyFont="1" applyBorder="1" applyAlignment="1">
      <alignment horizontal="justify" vertical="center" wrapText="1"/>
    </xf>
    <xf numFmtId="0" fontId="11" fillId="0" borderId="0" xfId="0" applyFont="1" applyAlignment="1">
      <alignment wrapText="1"/>
    </xf>
    <xf numFmtId="173" fontId="15" fillId="0" borderId="1" xfId="0" applyNumberFormat="1" applyFont="1" applyBorder="1" applyAlignment="1">
      <alignment horizontal="center" wrapText="1"/>
    </xf>
    <xf numFmtId="0" fontId="12"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center" vertical="center" wrapText="1"/>
    </xf>
    <xf numFmtId="0" fontId="11" fillId="0" borderId="8" xfId="0" applyFont="1" applyBorder="1" applyAlignment="1">
      <alignment horizontal="justify"/>
    </xf>
    <xf numFmtId="178" fontId="11" fillId="0" borderId="1" xfId="0" applyNumberFormat="1" applyFont="1" applyBorder="1" applyAlignment="1">
      <alignment horizontal="center" wrapText="1"/>
    </xf>
    <xf numFmtId="178" fontId="13" fillId="0" borderId="1" xfId="0" applyNumberFormat="1" applyFont="1" applyBorder="1" applyAlignment="1">
      <alignment horizontal="center"/>
    </xf>
    <xf numFmtId="178" fontId="13" fillId="0" borderId="1" xfId="0" applyNumberFormat="1" applyFont="1" applyBorder="1" applyAlignment="1">
      <alignment horizontal="center" wrapText="1"/>
    </xf>
    <xf numFmtId="0" fontId="11" fillId="0" borderId="9" xfId="0" applyFont="1" applyBorder="1" applyAlignment="1">
      <alignment horizontal="left" vertical="center" wrapText="1"/>
    </xf>
    <xf numFmtId="178" fontId="11" fillId="0" borderId="9" xfId="0" applyNumberFormat="1" applyFont="1" applyBorder="1" applyAlignment="1">
      <alignment horizontal="center" wrapText="1"/>
    </xf>
    <xf numFmtId="0" fontId="11" fillId="0" borderId="0" xfId="0" applyFont="1" applyAlignment="1">
      <alignment horizontal="justify"/>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178" fontId="14" fillId="0" borderId="1" xfId="0" applyNumberFormat="1" applyFont="1" applyBorder="1" applyAlignment="1">
      <alignment horizontal="center" wrapText="1"/>
    </xf>
    <xf numFmtId="173" fontId="14" fillId="0" borderId="1" xfId="0" applyNumberFormat="1" applyFont="1" applyBorder="1" applyAlignment="1">
      <alignment horizontal="center" wrapText="1"/>
    </xf>
    <xf numFmtId="178" fontId="14" fillId="0" borderId="1" xfId="0" applyNumberFormat="1" applyFont="1" applyBorder="1" applyAlignment="1">
      <alignment horizontal="center"/>
    </xf>
    <xf numFmtId="0" fontId="11" fillId="0" borderId="0" xfId="0" applyFont="1" applyBorder="1" applyAlignment="1">
      <alignment horizontal="center" vertical="center" wrapText="1"/>
    </xf>
    <xf numFmtId="173" fontId="11" fillId="0" borderId="0" xfId="0" applyNumberFormat="1" applyFont="1" applyAlignment="1">
      <alignment/>
    </xf>
    <xf numFmtId="173" fontId="13" fillId="0" borderId="0" xfId="0" applyNumberFormat="1" applyFont="1" applyAlignment="1">
      <alignment/>
    </xf>
    <xf numFmtId="49" fontId="13"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49" fontId="11"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1" fillId="0" borderId="0" xfId="0" applyFont="1" applyBorder="1" applyAlignment="1">
      <alignment horizontal="justify"/>
    </xf>
    <xf numFmtId="0" fontId="11" fillId="0" borderId="0" xfId="0" applyFont="1" applyBorder="1" applyAlignment="1">
      <alignment/>
    </xf>
    <xf numFmtId="178" fontId="12" fillId="0" borderId="1" xfId="0" applyNumberFormat="1" applyFont="1" applyBorder="1" applyAlignment="1">
      <alignment horizontal="center"/>
    </xf>
    <xf numFmtId="178" fontId="11" fillId="0" borderId="1" xfId="0" applyNumberFormat="1" applyFont="1" applyBorder="1" applyAlignment="1">
      <alignment horizontal="center"/>
    </xf>
    <xf numFmtId="178" fontId="12" fillId="0" borderId="1" xfId="0" applyNumberFormat="1" applyFont="1" applyBorder="1" applyAlignment="1">
      <alignment horizontal="center" wrapText="1"/>
    </xf>
    <xf numFmtId="49" fontId="13" fillId="0" borderId="7" xfId="0" applyNumberFormat="1" applyFont="1" applyBorder="1" applyAlignment="1">
      <alignment horizontal="center" vertical="center" wrapText="1"/>
    </xf>
    <xf numFmtId="0" fontId="13" fillId="0" borderId="1" xfId="0" applyFont="1" applyBorder="1" applyAlignment="1">
      <alignment horizontal="left" vertical="center" wrapText="1"/>
    </xf>
    <xf numFmtId="173" fontId="13" fillId="0" borderId="1" xfId="0" applyNumberFormat="1" applyFont="1" applyBorder="1" applyAlignment="1">
      <alignment horizontal="center" wrapText="1"/>
    </xf>
    <xf numFmtId="0" fontId="11" fillId="0" borderId="1" xfId="0" applyFont="1" applyBorder="1" applyAlignment="1">
      <alignment horizontal="center"/>
    </xf>
    <xf numFmtId="173" fontId="13" fillId="0" borderId="1" xfId="0" applyNumberFormat="1" applyFont="1" applyBorder="1" applyAlignment="1">
      <alignment horizontal="center" vertical="center" wrapText="1"/>
    </xf>
    <xf numFmtId="173" fontId="13" fillId="0" borderId="1" xfId="0" applyNumberFormat="1" applyFont="1" applyBorder="1" applyAlignment="1">
      <alignment horizontal="center"/>
    </xf>
    <xf numFmtId="0" fontId="13" fillId="0" borderId="0" xfId="0" applyFont="1" applyAlignment="1">
      <alignment horizontal="center"/>
    </xf>
    <xf numFmtId="49" fontId="11" fillId="0" borderId="2" xfId="0" applyNumberFormat="1" applyFont="1" applyBorder="1" applyAlignment="1">
      <alignment horizontal="center" vertical="center" wrapText="1"/>
    </xf>
    <xf numFmtId="0" fontId="11" fillId="0" borderId="1" xfId="0" applyFont="1" applyBorder="1" applyAlignment="1">
      <alignment horizontal="left" vertical="center" wrapText="1"/>
    </xf>
    <xf numFmtId="173" fontId="11" fillId="0" borderId="2" xfId="0" applyNumberFormat="1" applyFont="1" applyBorder="1" applyAlignment="1">
      <alignment horizontal="center" wrapText="1"/>
    </xf>
    <xf numFmtId="173" fontId="11" fillId="0" borderId="1" xfId="0" applyNumberFormat="1"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49" fontId="13" fillId="0" borderId="1" xfId="0" applyNumberFormat="1" applyFont="1" applyBorder="1" applyAlignment="1">
      <alignment horizontal="center" vertical="center" wrapText="1"/>
    </xf>
    <xf numFmtId="173" fontId="11" fillId="0" borderId="1" xfId="0" applyNumberFormat="1" applyFont="1" applyBorder="1" applyAlignment="1">
      <alignment horizontal="center"/>
    </xf>
    <xf numFmtId="173"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173" fontId="12" fillId="0" borderId="2" xfId="0" applyNumberFormat="1" applyFont="1" applyBorder="1" applyAlignment="1">
      <alignment horizontal="center" wrapText="1"/>
    </xf>
    <xf numFmtId="173" fontId="12" fillId="0" borderId="1" xfId="0" applyNumberFormat="1" applyFont="1" applyBorder="1" applyAlignment="1">
      <alignment horizontal="center" wrapText="1"/>
    </xf>
    <xf numFmtId="173" fontId="12" fillId="0" borderId="1" xfId="0" applyNumberFormat="1" applyFont="1" applyBorder="1" applyAlignment="1">
      <alignment horizontal="center"/>
    </xf>
    <xf numFmtId="1" fontId="11" fillId="0" borderId="1" xfId="0" applyNumberFormat="1" applyFont="1" applyBorder="1" applyAlignment="1">
      <alignment horizontal="center" vertical="center" wrapText="1"/>
    </xf>
    <xf numFmtId="49" fontId="11" fillId="0" borderId="1" xfId="0" applyNumberFormat="1" applyFont="1" applyBorder="1" applyAlignment="1">
      <alignment horizontal="left" vertical="center" wrapText="1"/>
    </xf>
    <xf numFmtId="0" fontId="11" fillId="0" borderId="8" xfId="0" applyFont="1" applyBorder="1" applyAlignment="1">
      <alignment horizontal="left" vertical="center" wrapText="1"/>
    </xf>
    <xf numFmtId="0" fontId="12" fillId="0" borderId="8" xfId="0" applyFont="1" applyBorder="1" applyAlignment="1">
      <alignment horizontal="left" vertical="center" wrapText="1"/>
    </xf>
    <xf numFmtId="0" fontId="11" fillId="0" borderId="0" xfId="0" applyFont="1" applyAlignment="1">
      <alignment/>
    </xf>
    <xf numFmtId="49" fontId="15" fillId="0" borderId="1" xfId="0" applyNumberFormat="1" applyFont="1" applyBorder="1" applyAlignment="1">
      <alignment horizontal="center" vertical="center" wrapText="1"/>
    </xf>
    <xf numFmtId="178" fontId="11" fillId="0" borderId="1" xfId="0" applyNumberFormat="1" applyFont="1" applyBorder="1" applyAlignment="1">
      <alignment horizontal="center"/>
    </xf>
    <xf numFmtId="0" fontId="11" fillId="0" borderId="0" xfId="0" applyFont="1" applyBorder="1" applyAlignment="1">
      <alignment/>
    </xf>
    <xf numFmtId="0" fontId="13" fillId="0" borderId="1" xfId="0" applyFont="1" applyBorder="1" applyAlignment="1">
      <alignment horizontal="center" vertical="center" wrapText="1"/>
    </xf>
    <xf numFmtId="173" fontId="13" fillId="0" borderId="0" xfId="0" applyNumberFormat="1" applyFont="1" applyBorder="1" applyAlignment="1">
      <alignment horizontal="center" wrapText="1"/>
    </xf>
    <xf numFmtId="173" fontId="11" fillId="0" borderId="0" xfId="0" applyNumberFormat="1" applyFont="1" applyBorder="1" applyAlignment="1">
      <alignment horizontal="center" wrapText="1"/>
    </xf>
    <xf numFmtId="0" fontId="14" fillId="0" borderId="1" xfId="0" applyFont="1" applyBorder="1" applyAlignment="1">
      <alignment horizontal="center" vertical="center" wrapText="1"/>
    </xf>
    <xf numFmtId="0" fontId="11" fillId="0" borderId="7" xfId="0" applyFont="1" applyBorder="1" applyAlignment="1">
      <alignment horizontal="left" vertical="center" wrapText="1"/>
    </xf>
    <xf numFmtId="0" fontId="11" fillId="0" borderId="8" xfId="0" applyFont="1" applyBorder="1" applyAlignment="1">
      <alignment horizontal="justify"/>
    </xf>
    <xf numFmtId="178" fontId="11" fillId="0" borderId="1" xfId="0" applyNumberFormat="1" applyFont="1" applyBorder="1" applyAlignment="1">
      <alignment/>
    </xf>
    <xf numFmtId="0" fontId="12" fillId="0" borderId="1" xfId="0" applyFont="1" applyBorder="1" applyAlignment="1">
      <alignment/>
    </xf>
    <xf numFmtId="173" fontId="12" fillId="0" borderId="1" xfId="0" applyNumberFormat="1" applyFont="1" applyBorder="1" applyAlignment="1">
      <alignment/>
    </xf>
    <xf numFmtId="0" fontId="1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justify"/>
    </xf>
    <xf numFmtId="0" fontId="12" fillId="0" borderId="0" xfId="0" applyFont="1" applyBorder="1" applyAlignment="1">
      <alignment horizontal="left" vertical="center" wrapText="1"/>
    </xf>
    <xf numFmtId="0" fontId="11" fillId="0" borderId="0" xfId="0" applyFont="1" applyAlignment="1">
      <alignment horizontal="center" vertical="center" wrapText="1"/>
    </xf>
    <xf numFmtId="178" fontId="13" fillId="0" borderId="1" xfId="0" applyNumberFormat="1" applyFont="1" applyBorder="1" applyAlignment="1">
      <alignment horizontal="center"/>
    </xf>
    <xf numFmtId="0" fontId="6" fillId="0" borderId="0" xfId="0" applyFont="1" applyAlignment="1">
      <alignment horizontal="left"/>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xf>
    <xf numFmtId="0" fontId="6" fillId="0" borderId="0" xfId="0" applyFont="1" applyAlignment="1">
      <alignment/>
    </xf>
    <xf numFmtId="0" fontId="9" fillId="0" borderId="0" xfId="0" applyFont="1" applyAlignment="1">
      <alignment/>
    </xf>
    <xf numFmtId="173" fontId="6" fillId="0" borderId="1" xfId="0" applyNumberFormat="1" applyFont="1" applyBorder="1" applyAlignment="1">
      <alignment horizontal="center" vertical="center" wrapText="1"/>
    </xf>
    <xf numFmtId="172" fontId="6" fillId="0" borderId="1" xfId="0" applyNumberFormat="1" applyFont="1" applyBorder="1" applyAlignment="1">
      <alignment horizontal="center" vertical="center" wrapText="1"/>
    </xf>
    <xf numFmtId="0" fontId="6" fillId="0" borderId="0" xfId="0" applyFont="1" applyBorder="1" applyAlignment="1">
      <alignment/>
    </xf>
    <xf numFmtId="0" fontId="9" fillId="0" borderId="1" xfId="0" applyFont="1" applyBorder="1" applyAlignment="1">
      <alignment horizontal="center" vertical="center" wrapText="1"/>
    </xf>
    <xf numFmtId="0" fontId="6" fillId="0" borderId="7" xfId="0" applyFont="1" applyBorder="1" applyAlignment="1">
      <alignment horizontal="left" vertical="center" wrapText="1"/>
    </xf>
    <xf numFmtId="172" fontId="6" fillId="0" borderId="0" xfId="0" applyNumberFormat="1" applyFont="1" applyBorder="1" applyAlignment="1">
      <alignment horizontal="center" wrapText="1"/>
    </xf>
    <xf numFmtId="173" fontId="6" fillId="0" borderId="1" xfId="0" applyNumberFormat="1" applyFont="1" applyFill="1" applyBorder="1" applyAlignment="1">
      <alignment horizontal="center" vertical="center" wrapText="1"/>
    </xf>
    <xf numFmtId="173" fontId="9"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wrapText="1"/>
    </xf>
    <xf numFmtId="173" fontId="6" fillId="0" borderId="2" xfId="0" applyNumberFormat="1" applyFont="1" applyBorder="1" applyAlignment="1">
      <alignment horizontal="center" vertical="center" wrapText="1"/>
    </xf>
    <xf numFmtId="0" fontId="6" fillId="0" borderId="7"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7" xfId="0" applyNumberFormat="1" applyFont="1" applyBorder="1" applyAlignment="1">
      <alignment horizontal="justify" vertical="center" wrapText="1"/>
    </xf>
    <xf numFmtId="0" fontId="6" fillId="0" borderId="7" xfId="0" applyFont="1" applyBorder="1" applyAlignment="1">
      <alignment horizontal="justify" vertical="top"/>
    </xf>
    <xf numFmtId="0" fontId="6" fillId="0" borderId="7" xfId="0" applyNumberFormat="1" applyFont="1" applyBorder="1" applyAlignment="1">
      <alignment horizontal="justify"/>
    </xf>
    <xf numFmtId="0" fontId="6" fillId="0" borderId="5" xfId="0" applyFont="1" applyBorder="1" applyAlignment="1">
      <alignment horizontal="justify"/>
    </xf>
    <xf numFmtId="173" fontId="6" fillId="0" borderId="1"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center" vertical="center"/>
    </xf>
    <xf numFmtId="178" fontId="8"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178" fontId="6" fillId="0" borderId="1" xfId="0" applyNumberFormat="1" applyFont="1" applyBorder="1" applyAlignment="1">
      <alignment horizontal="center" vertical="center" wrapText="1"/>
    </xf>
    <xf numFmtId="0" fontId="6" fillId="0" borderId="1" xfId="0" applyFont="1" applyBorder="1" applyAlignment="1">
      <alignment horizontal="justify" vertical="top"/>
    </xf>
    <xf numFmtId="0" fontId="8" fillId="0" borderId="7"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xf>
    <xf numFmtId="0" fontId="6" fillId="0" borderId="0" xfId="0" applyFont="1" applyAlignment="1">
      <alignment horizontal="right" wrapText="1"/>
    </xf>
    <xf numFmtId="0" fontId="17" fillId="0" borderId="0" xfId="0" applyFont="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6" fillId="0" borderId="1"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vertical="center" wrapText="1"/>
    </xf>
    <xf numFmtId="0" fontId="1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0" xfId="0" applyFont="1" applyAlignment="1">
      <alignment horizontal="center" vertical="center"/>
    </xf>
    <xf numFmtId="0" fontId="17" fillId="0" borderId="1" xfId="0" applyFont="1" applyBorder="1" applyAlignment="1">
      <alignment/>
    </xf>
    <xf numFmtId="0" fontId="6" fillId="0" borderId="2" xfId="0" applyFont="1" applyBorder="1" applyAlignment="1">
      <alignment vertical="center" wrapText="1"/>
    </xf>
    <xf numFmtId="173"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173" fontId="6" fillId="0" borderId="1" xfId="0" applyNumberFormat="1" applyFont="1" applyBorder="1" applyAlignment="1">
      <alignment/>
    </xf>
    <xf numFmtId="2" fontId="6" fillId="0" borderId="1" xfId="0" applyNumberFormat="1" applyFont="1" applyBorder="1" applyAlignment="1">
      <alignment horizontal="center" vertical="center"/>
    </xf>
    <xf numFmtId="0" fontId="17" fillId="0" borderId="0" xfId="0" applyFont="1" applyAlignment="1">
      <alignment/>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173" fontId="6" fillId="0" borderId="0" xfId="0" applyNumberFormat="1" applyFont="1" applyAlignment="1">
      <alignment/>
    </xf>
    <xf numFmtId="0" fontId="18" fillId="0" borderId="1" xfId="0" applyFont="1" applyBorder="1" applyAlignment="1">
      <alignment horizontal="center" wrapTex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wrapText="1"/>
    </xf>
    <xf numFmtId="173" fontId="17" fillId="0" borderId="1" xfId="0" applyNumberFormat="1" applyFont="1" applyBorder="1" applyAlignment="1">
      <alignment horizontal="center" vertical="center"/>
    </xf>
    <xf numFmtId="0" fontId="17" fillId="0" borderId="2" xfId="0" applyFont="1" applyBorder="1" applyAlignment="1">
      <alignment horizontal="center" wrapText="1"/>
    </xf>
    <xf numFmtId="49" fontId="17" fillId="0" borderId="1" xfId="0" applyNumberFormat="1" applyFont="1" applyBorder="1" applyAlignment="1">
      <alignment horizontal="center" vertical="center"/>
    </xf>
    <xf numFmtId="173" fontId="17" fillId="0" borderId="1" xfId="0" applyNumberFormat="1" applyFont="1" applyBorder="1" applyAlignment="1">
      <alignment horizontal="center" vertical="center" wrapText="1"/>
    </xf>
    <xf numFmtId="173" fontId="17" fillId="0" borderId="2"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2" fontId="17" fillId="0" borderId="1"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0" fontId="17" fillId="0" borderId="1" xfId="0" applyFont="1" applyBorder="1" applyAlignment="1">
      <alignment horizontal="left" vertical="justify" wrapText="1"/>
    </xf>
    <xf numFmtId="0" fontId="17" fillId="0" borderId="1" xfId="0" applyFont="1" applyBorder="1" applyAlignment="1">
      <alignment horizontal="justify"/>
    </xf>
    <xf numFmtId="1" fontId="17" fillId="0" borderId="1" xfId="0" applyNumberFormat="1" applyFont="1" applyBorder="1" applyAlignment="1">
      <alignment horizontal="center" vertical="center" wrapText="1"/>
    </xf>
    <xf numFmtId="172" fontId="17" fillId="0" borderId="1" xfId="0" applyNumberFormat="1" applyFont="1" applyBorder="1" applyAlignment="1">
      <alignment horizontal="center" vertical="center"/>
    </xf>
    <xf numFmtId="2" fontId="17" fillId="0" borderId="1" xfId="0" applyNumberFormat="1" applyFont="1" applyBorder="1" applyAlignment="1">
      <alignment wrapText="1"/>
    </xf>
    <xf numFmtId="0" fontId="19" fillId="0" borderId="1" xfId="0" applyFont="1" applyBorder="1" applyAlignment="1">
      <alignment horizontal="left" vertical="center" wrapText="1"/>
    </xf>
    <xf numFmtId="2" fontId="17" fillId="0" borderId="11" xfId="0" applyNumberFormat="1" applyFont="1" applyBorder="1" applyAlignment="1">
      <alignment wrapText="1"/>
    </xf>
    <xf numFmtId="173" fontId="19" fillId="0" borderId="1" xfId="0" applyNumberFormat="1" applyFont="1" applyBorder="1" applyAlignment="1">
      <alignment horizontal="center" vertical="center"/>
    </xf>
    <xf numFmtId="0" fontId="20" fillId="0" borderId="0" xfId="0" applyFont="1" applyAlignment="1">
      <alignment/>
    </xf>
    <xf numFmtId="0" fontId="17" fillId="0" borderId="1" xfId="0" applyFont="1" applyBorder="1" applyAlignment="1">
      <alignment wrapText="1"/>
    </xf>
    <xf numFmtId="0" fontId="17" fillId="0" borderId="11" xfId="0" applyFont="1" applyBorder="1" applyAlignment="1">
      <alignment wrapText="1"/>
    </xf>
    <xf numFmtId="180" fontId="17" fillId="0" borderId="1" xfId="0" applyNumberFormat="1" applyFont="1" applyBorder="1" applyAlignment="1">
      <alignment horizontal="center" vertical="center"/>
    </xf>
    <xf numFmtId="178" fontId="17" fillId="0" borderId="1" xfId="0" applyNumberFormat="1" applyFont="1" applyBorder="1" applyAlignment="1">
      <alignment horizontal="center" vertical="center"/>
    </xf>
    <xf numFmtId="173" fontId="17" fillId="0" borderId="0" xfId="0" applyNumberFormat="1" applyFont="1" applyAlignment="1">
      <alignment horizontal="center" vertical="center"/>
    </xf>
    <xf numFmtId="173" fontId="17" fillId="0" borderId="7" xfId="0" applyNumberFormat="1" applyFont="1" applyBorder="1" applyAlignment="1">
      <alignment horizontal="center" vertical="center"/>
    </xf>
    <xf numFmtId="2" fontId="17" fillId="0" borderId="1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7" fillId="0" borderId="7" xfId="0" applyFont="1" applyBorder="1" applyAlignment="1">
      <alignment horizontal="center" vertical="center"/>
    </xf>
    <xf numFmtId="178" fontId="17" fillId="0" borderId="7" xfId="0" applyNumberFormat="1" applyFont="1" applyBorder="1" applyAlignment="1">
      <alignment horizontal="center" vertical="center"/>
    </xf>
    <xf numFmtId="49" fontId="17" fillId="0" borderId="1" xfId="0" applyNumberFormat="1" applyFont="1" applyBorder="1" applyAlignment="1">
      <alignment horizontal="left" vertical="center" wrapText="1"/>
    </xf>
    <xf numFmtId="49"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178" fontId="17" fillId="0" borderId="0" xfId="0" applyNumberFormat="1" applyFont="1" applyAlignment="1">
      <alignment horizontal="center" vertical="center"/>
    </xf>
    <xf numFmtId="178" fontId="17" fillId="0" borderId="7" xfId="0" applyNumberFormat="1" applyFont="1" applyBorder="1" applyAlignment="1">
      <alignment/>
    </xf>
    <xf numFmtId="0" fontId="17" fillId="0" borderId="5" xfId="0" applyFont="1" applyBorder="1" applyAlignment="1">
      <alignment horizontal="center" vertical="center" wrapText="1"/>
    </xf>
    <xf numFmtId="178" fontId="17" fillId="0" borderId="7" xfId="0" applyNumberFormat="1" applyFont="1" applyBorder="1" applyAlignment="1">
      <alignment wrapText="1"/>
    </xf>
    <xf numFmtId="0" fontId="17" fillId="0" borderId="7" xfId="0" applyFont="1" applyBorder="1" applyAlignment="1">
      <alignment horizontal="left" vertical="center" wrapText="1"/>
    </xf>
    <xf numFmtId="1" fontId="17" fillId="0" borderId="7" xfId="0" applyNumberFormat="1" applyFont="1" applyBorder="1" applyAlignment="1">
      <alignment horizontal="center" vertical="center" wrapText="1"/>
    </xf>
    <xf numFmtId="173" fontId="9" fillId="0" borderId="1" xfId="0" applyNumberFormat="1" applyFont="1" applyBorder="1" applyAlignment="1">
      <alignment horizontal="center" vertical="center"/>
    </xf>
    <xf numFmtId="0" fontId="17" fillId="0" borderId="7" xfId="0" applyFont="1" applyBorder="1" applyAlignment="1">
      <alignment horizontal="center" vertical="justify" wrapText="1"/>
    </xf>
    <xf numFmtId="0" fontId="17" fillId="0" borderId="11" xfId="0" applyFont="1" applyBorder="1" applyAlignment="1">
      <alignment horizontal="center" vertical="justify"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21" fillId="0" borderId="1" xfId="0" applyFont="1" applyBorder="1" applyAlignment="1">
      <alignment horizontal="center" vertical="center" wrapText="1"/>
    </xf>
    <xf numFmtId="173" fontId="9" fillId="0" borderId="2" xfId="0" applyNumberFormat="1" applyFont="1" applyBorder="1" applyAlignment="1">
      <alignment horizontal="center" vertical="center" wrapText="1"/>
    </xf>
    <xf numFmtId="0" fontId="6" fillId="0" borderId="1" xfId="0" applyFont="1" applyBorder="1" applyAlignment="1">
      <alignment horizontal="center"/>
    </xf>
    <xf numFmtId="0" fontId="6" fillId="0" borderId="0" xfId="0" applyFont="1" applyAlignment="1">
      <alignment horizont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6" fillId="0" borderId="0" xfId="0" applyFont="1" applyAlignment="1">
      <alignment horizontal="center"/>
    </xf>
    <xf numFmtId="0" fontId="19" fillId="0" borderId="7" xfId="0" applyFont="1" applyBorder="1" applyAlignment="1">
      <alignment horizontal="left" vertical="center" wrapText="1"/>
    </xf>
    <xf numFmtId="178" fontId="17"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173" fontId="19" fillId="0" borderId="7" xfId="0" applyNumberFormat="1" applyFont="1" applyBorder="1" applyAlignment="1">
      <alignment horizontal="center" vertical="center"/>
    </xf>
    <xf numFmtId="178" fontId="19" fillId="0" borderId="7" xfId="0" applyNumberFormat="1" applyFont="1" applyBorder="1" applyAlignment="1">
      <alignment/>
    </xf>
    <xf numFmtId="178" fontId="6" fillId="0" borderId="1" xfId="0" applyNumberFormat="1" applyFont="1" applyBorder="1" applyAlignment="1">
      <alignment horizontal="center" vertical="center"/>
    </xf>
    <xf numFmtId="173" fontId="9" fillId="0" borderId="2" xfId="0" applyNumberFormat="1" applyFont="1" applyBorder="1" applyAlignment="1">
      <alignment horizontal="center" vertical="center"/>
    </xf>
    <xf numFmtId="173" fontId="9" fillId="0" borderId="1" xfId="0" applyNumberFormat="1" applyFont="1" applyBorder="1" applyAlignment="1">
      <alignment/>
    </xf>
    <xf numFmtId="173" fontId="9" fillId="0" borderId="0" xfId="0" applyNumberFormat="1" applyFont="1" applyAlignment="1">
      <alignment/>
    </xf>
    <xf numFmtId="0" fontId="21" fillId="0" borderId="9" xfId="0" applyFont="1" applyBorder="1" applyAlignment="1">
      <alignment horizontal="center" vertical="center" wrapText="1"/>
    </xf>
    <xf numFmtId="0" fontId="21" fillId="0" borderId="1" xfId="0" applyFont="1" applyBorder="1" applyAlignment="1">
      <alignment horizontal="center" vertical="center" textRotation="90" wrapText="1"/>
    </xf>
    <xf numFmtId="0" fontId="9" fillId="0" borderId="2" xfId="0" applyFont="1" applyBorder="1" applyAlignment="1">
      <alignment horizontal="center" vertical="center" wrapText="1"/>
    </xf>
    <xf numFmtId="0" fontId="16" fillId="0" borderId="9" xfId="0" applyFont="1" applyBorder="1" applyAlignment="1">
      <alignment horizontal="center" vertical="center"/>
    </xf>
    <xf numFmtId="0" fontId="16" fillId="0" borderId="1" xfId="0" applyFont="1" applyBorder="1" applyAlignment="1">
      <alignment vertical="center" wrapText="1"/>
    </xf>
    <xf numFmtId="0" fontId="6" fillId="0" borderId="0" xfId="0" applyFont="1" applyAlignment="1">
      <alignment horizontal="center" vertical="top" wrapText="1"/>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left"/>
    </xf>
    <xf numFmtId="0" fontId="13" fillId="0" borderId="0" xfId="0" applyFont="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1" fillId="0" borderId="1" xfId="0" applyFont="1" applyBorder="1" applyAlignment="1">
      <alignment/>
    </xf>
    <xf numFmtId="0" fontId="11" fillId="0" borderId="1" xfId="0" applyFont="1" applyBorder="1" applyAlignment="1">
      <alignment horizontal="center" vertical="center"/>
    </xf>
    <xf numFmtId="0" fontId="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top"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16"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17" fillId="0" borderId="1" xfId="0" applyFont="1" applyBorder="1" applyAlignment="1">
      <alignment horizontal="center" vertical="center"/>
    </xf>
    <xf numFmtId="0" fontId="6" fillId="0" borderId="0" xfId="0" applyFont="1" applyAlignment="1">
      <alignment horizontal="left" wrapText="1"/>
    </xf>
    <xf numFmtId="0" fontId="17" fillId="0" borderId="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11" xfId="0" applyFont="1" applyBorder="1" applyAlignment="1">
      <alignment horizontal="center" wrapText="1"/>
    </xf>
    <xf numFmtId="0" fontId="18" fillId="0" borderId="9" xfId="0" applyFont="1" applyBorder="1" applyAlignment="1">
      <alignment horizontal="center" wrapText="1"/>
    </xf>
    <xf numFmtId="0" fontId="18" fillId="0" borderId="2" xfId="0" applyFont="1" applyBorder="1" applyAlignment="1">
      <alignment horizontal="center" wrapText="1"/>
    </xf>
    <xf numFmtId="49" fontId="17" fillId="0" borderId="9"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0" fontId="17" fillId="0" borderId="7" xfId="0" applyFont="1" applyBorder="1" applyAlignment="1">
      <alignment horizontal="center" vertical="justify" wrapText="1"/>
    </xf>
    <xf numFmtId="0" fontId="17" fillId="0" borderId="11" xfId="0" applyFont="1" applyBorder="1" applyAlignment="1">
      <alignment horizontal="center" vertical="justify"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173" fontId="6" fillId="0" borderId="9" xfId="0" applyNumberFormat="1" applyFont="1" applyBorder="1" applyAlignment="1">
      <alignment horizontal="center" vertical="center" wrapText="1"/>
    </xf>
    <xf numFmtId="173" fontId="6" fillId="0" borderId="4" xfId="0" applyNumberFormat="1" applyFont="1" applyBorder="1" applyAlignment="1">
      <alignment horizontal="center" vertical="center" wrapText="1"/>
    </xf>
    <xf numFmtId="173" fontId="6" fillId="0" borderId="2"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09"/>
  <sheetViews>
    <sheetView workbookViewId="0" topLeftCell="A1">
      <pane xSplit="3" ySplit="11" topLeftCell="D286" activePane="bottomRight" state="frozen"/>
      <selection pane="topLeft" activeCell="A1" sqref="A1"/>
      <selection pane="topRight" activeCell="D1" sqref="D1"/>
      <selection pane="bottomLeft" activeCell="A12" sqref="A12"/>
      <selection pane="bottomRight" activeCell="B9" sqref="B9:H11"/>
    </sheetView>
  </sheetViews>
  <sheetFormatPr defaultColWidth="9.00390625" defaultRowHeight="12.75"/>
  <cols>
    <col min="1" max="1" width="0.12890625" style="193" hidden="1" customWidth="1"/>
    <col min="2" max="2" width="15.125" style="193" customWidth="1"/>
    <col min="3" max="3" width="33.875" style="193" customWidth="1"/>
    <col min="4" max="4" width="37.25390625" style="193" customWidth="1"/>
    <col min="5" max="5" width="13.375" style="193" customWidth="1"/>
    <col min="6" max="6" width="28.875" style="193" customWidth="1"/>
    <col min="7" max="7" width="12.25390625" style="193" customWidth="1"/>
    <col min="8" max="8" width="12.625" style="193" customWidth="1"/>
    <col min="9" max="16384" width="27.75390625" style="193" customWidth="1"/>
  </cols>
  <sheetData>
    <row r="1" spans="4:7" ht="18.75">
      <c r="D1" s="174"/>
      <c r="E1" s="298" t="s">
        <v>432</v>
      </c>
      <c r="F1" s="298"/>
      <c r="G1" s="298"/>
    </row>
    <row r="2" spans="5:8" ht="18.75">
      <c r="E2" s="144" t="s">
        <v>433</v>
      </c>
      <c r="F2" s="144"/>
      <c r="G2" s="144"/>
      <c r="H2" s="144"/>
    </row>
    <row r="3" spans="5:8" ht="35.25" customHeight="1">
      <c r="E3" s="301" t="s">
        <v>328</v>
      </c>
      <c r="F3" s="301"/>
      <c r="G3" s="301"/>
      <c r="H3" s="301"/>
    </row>
    <row r="4" ht="15.75" hidden="1"/>
    <row r="5" ht="15.75" hidden="1"/>
    <row r="6" spans="2:8" ht="42.75" customHeight="1">
      <c r="B6" s="299" t="s">
        <v>434</v>
      </c>
      <c r="C6" s="299"/>
      <c r="D6" s="299"/>
      <c r="E6" s="299"/>
      <c r="F6" s="299"/>
      <c r="G6" s="299"/>
      <c r="H6" s="299"/>
    </row>
    <row r="7" ht="18.75" hidden="1">
      <c r="C7" s="144"/>
    </row>
    <row r="8" ht="18.75">
      <c r="G8" s="144" t="s">
        <v>43</v>
      </c>
    </row>
    <row r="9" spans="2:8" ht="75" customHeight="1">
      <c r="B9" s="197" t="s">
        <v>360</v>
      </c>
      <c r="C9" s="188" t="s">
        <v>361</v>
      </c>
      <c r="D9" s="300" t="s">
        <v>16</v>
      </c>
      <c r="E9" s="300"/>
      <c r="F9" s="300" t="s">
        <v>362</v>
      </c>
      <c r="G9" s="300"/>
      <c r="H9" s="198" t="s">
        <v>12</v>
      </c>
    </row>
    <row r="10" spans="2:8" ht="15.75">
      <c r="B10" s="307" t="s">
        <v>44</v>
      </c>
      <c r="C10" s="302" t="s">
        <v>45</v>
      </c>
      <c r="D10" s="300" t="s">
        <v>363</v>
      </c>
      <c r="E10" s="300" t="s">
        <v>364</v>
      </c>
      <c r="F10" s="302" t="s">
        <v>363</v>
      </c>
      <c r="G10" s="300" t="s">
        <v>364</v>
      </c>
      <c r="H10" s="300" t="s">
        <v>364</v>
      </c>
    </row>
    <row r="11" spans="2:8" ht="82.5" customHeight="1">
      <c r="B11" s="308"/>
      <c r="C11" s="303"/>
      <c r="D11" s="300"/>
      <c r="E11" s="300"/>
      <c r="F11" s="303"/>
      <c r="G11" s="300"/>
      <c r="H11" s="300"/>
    </row>
    <row r="12" spans="2:8" ht="82.5" customHeight="1">
      <c r="B12" s="201"/>
      <c r="C12" s="195"/>
      <c r="D12" s="188" t="s">
        <v>365</v>
      </c>
      <c r="E12" s="198"/>
      <c r="F12" s="195"/>
      <c r="G12" s="198"/>
      <c r="H12" s="198"/>
    </row>
    <row r="13" spans="2:8" ht="19.5" customHeight="1">
      <c r="B13" s="199" t="s">
        <v>215</v>
      </c>
      <c r="C13" s="188" t="s">
        <v>216</v>
      </c>
      <c r="D13" s="198"/>
      <c r="E13" s="200">
        <v>5</v>
      </c>
      <c r="F13" s="195"/>
      <c r="G13" s="198"/>
      <c r="H13" s="200">
        <f>SUM(G13+E13)</f>
        <v>5</v>
      </c>
    </row>
    <row r="14" spans="2:8" ht="19.5" customHeight="1">
      <c r="B14" s="201">
        <v>80101</v>
      </c>
      <c r="C14" s="195" t="s">
        <v>366</v>
      </c>
      <c r="D14" s="198"/>
      <c r="E14" s="200">
        <v>5</v>
      </c>
      <c r="F14" s="195"/>
      <c r="G14" s="198"/>
      <c r="H14" s="200">
        <f>SUM(G14+E14)</f>
        <v>5</v>
      </c>
    </row>
    <row r="15" spans="2:8" ht="14.25" customHeight="1">
      <c r="B15" s="304" t="s">
        <v>367</v>
      </c>
      <c r="C15" s="305"/>
      <c r="D15" s="306"/>
      <c r="E15" s="200">
        <v>5</v>
      </c>
      <c r="F15" s="195"/>
      <c r="G15" s="198"/>
      <c r="H15" s="200">
        <f>SUM(G15+E15)</f>
        <v>5</v>
      </c>
    </row>
    <row r="16" spans="1:8" ht="44.25" customHeight="1" hidden="1">
      <c r="A16" s="193">
        <v>1</v>
      </c>
      <c r="B16" s="188"/>
      <c r="C16" s="195"/>
      <c r="D16" s="188" t="s">
        <v>368</v>
      </c>
      <c r="E16" s="199"/>
      <c r="F16" s="195"/>
      <c r="G16" s="198"/>
      <c r="H16" s="202"/>
    </row>
    <row r="17" spans="2:8" ht="38.25" customHeight="1" hidden="1">
      <c r="B17" s="199" t="s">
        <v>369</v>
      </c>
      <c r="C17" s="188" t="s">
        <v>216</v>
      </c>
      <c r="D17" s="198"/>
      <c r="E17" s="203"/>
      <c r="F17" s="204"/>
      <c r="G17" s="200"/>
      <c r="H17" s="200">
        <f>SUM(G17+E17)</f>
        <v>0</v>
      </c>
    </row>
    <row r="18" spans="2:8" ht="75.75" customHeight="1" hidden="1">
      <c r="B18" s="309" t="s">
        <v>62</v>
      </c>
      <c r="C18" s="188"/>
      <c r="D18" s="188"/>
      <c r="E18" s="203"/>
      <c r="F18" s="203"/>
      <c r="G18" s="203"/>
      <c r="H18" s="200">
        <f>SUM(G18+E18)</f>
        <v>0</v>
      </c>
    </row>
    <row r="19" spans="2:8" ht="25.5" customHeight="1" hidden="1">
      <c r="B19" s="310"/>
      <c r="C19" s="194" t="s">
        <v>366</v>
      </c>
      <c r="D19" s="188"/>
      <c r="E19" s="203"/>
      <c r="F19" s="204"/>
      <c r="G19" s="203"/>
      <c r="H19" s="200">
        <f>SUM(G19+E19)</f>
        <v>0</v>
      </c>
    </row>
    <row r="20" spans="2:8" ht="15.75" hidden="1">
      <c r="B20" s="199"/>
      <c r="C20" s="188"/>
      <c r="D20" s="188"/>
      <c r="E20" s="203"/>
      <c r="F20" s="204"/>
      <c r="G20" s="200"/>
      <c r="H20" s="200">
        <f>SUM(G20+E20)</f>
        <v>0</v>
      </c>
    </row>
    <row r="21" spans="2:8" ht="15.75" hidden="1">
      <c r="B21" s="311" t="s">
        <v>367</v>
      </c>
      <c r="C21" s="312"/>
      <c r="D21" s="313"/>
      <c r="E21" s="203"/>
      <c r="F21" s="204"/>
      <c r="G21" s="200"/>
      <c r="H21" s="200">
        <f>SUM(G21+E21)</f>
        <v>0</v>
      </c>
    </row>
    <row r="22" spans="2:8" ht="15.75" hidden="1">
      <c r="B22" s="205"/>
      <c r="C22" s="206"/>
      <c r="D22" s="207"/>
      <c r="E22" s="203"/>
      <c r="F22" s="204"/>
      <c r="G22" s="200"/>
      <c r="H22" s="200"/>
    </row>
    <row r="23" spans="2:8" ht="15.75" hidden="1">
      <c r="B23" s="205"/>
      <c r="C23" s="206"/>
      <c r="D23" s="207"/>
      <c r="E23" s="203"/>
      <c r="F23" s="204"/>
      <c r="G23" s="200"/>
      <c r="H23" s="200"/>
    </row>
    <row r="24" spans="2:8" ht="15.75" hidden="1">
      <c r="B24" s="205"/>
      <c r="C24" s="206"/>
      <c r="D24" s="207"/>
      <c r="E24" s="203"/>
      <c r="F24" s="204"/>
      <c r="G24" s="200"/>
      <c r="H24" s="200"/>
    </row>
    <row r="25" spans="2:8" ht="15.75" hidden="1">
      <c r="B25" s="205"/>
      <c r="C25" s="206"/>
      <c r="D25" s="207"/>
      <c r="E25" s="203"/>
      <c r="F25" s="204"/>
      <c r="G25" s="200"/>
      <c r="H25" s="200"/>
    </row>
    <row r="26" spans="2:8" ht="72.75" customHeight="1">
      <c r="B26" s="199"/>
      <c r="C26" s="188"/>
      <c r="D26" s="208" t="s">
        <v>370</v>
      </c>
      <c r="E26" s="200"/>
      <c r="F26" s="204"/>
      <c r="G26" s="200"/>
      <c r="H26" s="200"/>
    </row>
    <row r="27" spans="2:8" ht="20.25" customHeight="1">
      <c r="B27" s="199" t="s">
        <v>215</v>
      </c>
      <c r="C27" s="188" t="s">
        <v>216</v>
      </c>
      <c r="D27" s="188"/>
      <c r="E27" s="200">
        <v>11</v>
      </c>
      <c r="F27" s="204"/>
      <c r="G27" s="200"/>
      <c r="H27" s="200">
        <f>SUM(G27+E27)</f>
        <v>11</v>
      </c>
    </row>
    <row r="28" spans="2:8" ht="30.75" customHeight="1">
      <c r="B28" s="209" t="s">
        <v>62</v>
      </c>
      <c r="C28" s="195" t="s">
        <v>366</v>
      </c>
      <c r="D28" s="188"/>
      <c r="E28" s="200">
        <v>11</v>
      </c>
      <c r="F28" s="204"/>
      <c r="G28" s="200"/>
      <c r="H28" s="200">
        <f>SUM(G28+E28)</f>
        <v>11</v>
      </c>
    </row>
    <row r="29" spans="2:8" ht="22.5" customHeight="1">
      <c r="B29" s="209"/>
      <c r="C29" s="311" t="s">
        <v>367</v>
      </c>
      <c r="D29" s="313"/>
      <c r="E29" s="200">
        <v>11</v>
      </c>
      <c r="F29" s="204"/>
      <c r="G29" s="200"/>
      <c r="H29" s="200">
        <f>SUM(G29+E29)</f>
        <v>11</v>
      </c>
    </row>
    <row r="30" spans="2:8" ht="62.25" customHeight="1">
      <c r="B30" s="199"/>
      <c r="C30" s="188"/>
      <c r="D30" s="208" t="s">
        <v>371</v>
      </c>
      <c r="E30" s="200"/>
      <c r="F30" s="204"/>
      <c r="G30" s="200"/>
      <c r="H30" s="200"/>
    </row>
    <row r="31" spans="2:8" ht="21" customHeight="1">
      <c r="B31" s="199" t="s">
        <v>215</v>
      </c>
      <c r="C31" s="188" t="s">
        <v>216</v>
      </c>
      <c r="D31" s="188"/>
      <c r="E31" s="200">
        <v>20</v>
      </c>
      <c r="F31" s="204"/>
      <c r="G31" s="200"/>
      <c r="H31" s="200">
        <f>SUM(G31+E31)</f>
        <v>20</v>
      </c>
    </row>
    <row r="32" spans="2:8" ht="21" customHeight="1">
      <c r="B32" s="209" t="s">
        <v>62</v>
      </c>
      <c r="C32" s="195" t="s">
        <v>366</v>
      </c>
      <c r="D32" s="188"/>
      <c r="E32" s="200">
        <v>20</v>
      </c>
      <c r="F32" s="204"/>
      <c r="G32" s="200"/>
      <c r="H32" s="200">
        <f>SUM(G32+E32)</f>
        <v>20</v>
      </c>
    </row>
    <row r="33" spans="2:8" ht="14.25" customHeight="1">
      <c r="B33" s="209"/>
      <c r="C33" s="311" t="s">
        <v>367</v>
      </c>
      <c r="D33" s="313"/>
      <c r="E33" s="200">
        <v>20</v>
      </c>
      <c r="F33" s="204"/>
      <c r="G33" s="200"/>
      <c r="H33" s="200">
        <f>SUM(G33+E33)</f>
        <v>20</v>
      </c>
    </row>
    <row r="34" spans="2:8" ht="66.75" customHeight="1">
      <c r="B34" s="199"/>
      <c r="C34" s="188"/>
      <c r="D34" s="208" t="s">
        <v>372</v>
      </c>
      <c r="E34" s="200"/>
      <c r="F34" s="204"/>
      <c r="G34" s="200"/>
      <c r="H34" s="200"/>
    </row>
    <row r="35" spans="2:8" ht="14.25" customHeight="1">
      <c r="B35" s="199" t="s">
        <v>215</v>
      </c>
      <c r="C35" s="188" t="s">
        <v>216</v>
      </c>
      <c r="D35" s="188"/>
      <c r="E35" s="200">
        <v>5</v>
      </c>
      <c r="F35" s="204"/>
      <c r="G35" s="200"/>
      <c r="H35" s="200">
        <v>5</v>
      </c>
    </row>
    <row r="36" spans="2:8" ht="14.25" customHeight="1">
      <c r="B36" s="209" t="s">
        <v>62</v>
      </c>
      <c r="C36" s="195" t="s">
        <v>366</v>
      </c>
      <c r="D36" s="188"/>
      <c r="E36" s="200">
        <v>5</v>
      </c>
      <c r="F36" s="204"/>
      <c r="G36" s="200"/>
      <c r="H36" s="200">
        <v>5</v>
      </c>
    </row>
    <row r="37" spans="2:8" ht="14.25" customHeight="1">
      <c r="B37" s="209"/>
      <c r="C37" s="311" t="s">
        <v>367</v>
      </c>
      <c r="D37" s="313"/>
      <c r="E37" s="200">
        <v>5</v>
      </c>
      <c r="F37" s="204"/>
      <c r="G37" s="200"/>
      <c r="H37" s="200">
        <v>5</v>
      </c>
    </row>
    <row r="38" spans="2:8" ht="60.75" customHeight="1" hidden="1">
      <c r="B38" s="209"/>
      <c r="C38" s="195"/>
      <c r="D38" s="188" t="s">
        <v>373</v>
      </c>
      <c r="E38" s="200"/>
      <c r="F38" s="204"/>
      <c r="G38" s="200"/>
      <c r="H38" s="200"/>
    </row>
    <row r="39" spans="2:8" ht="19.5" customHeight="1" hidden="1">
      <c r="B39" s="209" t="s">
        <v>369</v>
      </c>
      <c r="C39" s="188" t="s">
        <v>216</v>
      </c>
      <c r="D39" s="188"/>
      <c r="E39" s="200"/>
      <c r="F39" s="204"/>
      <c r="G39" s="200"/>
      <c r="H39" s="200">
        <f>SUM(G39+E39)</f>
        <v>0</v>
      </c>
    </row>
    <row r="40" spans="2:8" ht="76.5" customHeight="1" hidden="1">
      <c r="B40" s="209" t="s">
        <v>149</v>
      </c>
      <c r="C40" s="211" t="s">
        <v>374</v>
      </c>
      <c r="D40" s="188"/>
      <c r="E40" s="200"/>
      <c r="F40" s="204"/>
      <c r="G40" s="200"/>
      <c r="H40" s="200">
        <f>SUM(G40+E40)</f>
        <v>0</v>
      </c>
    </row>
    <row r="41" spans="2:8" ht="21.75" customHeight="1" hidden="1">
      <c r="B41" s="209"/>
      <c r="C41" s="311" t="s">
        <v>367</v>
      </c>
      <c r="D41" s="313"/>
      <c r="E41" s="200"/>
      <c r="F41" s="204"/>
      <c r="G41" s="200"/>
      <c r="H41" s="200">
        <f>SUM(G41+E41)</f>
        <v>0</v>
      </c>
    </row>
    <row r="42" spans="2:8" ht="94.5" customHeight="1">
      <c r="B42" s="209"/>
      <c r="C42" s="195"/>
      <c r="D42" s="188" t="s">
        <v>375</v>
      </c>
      <c r="E42" s="200"/>
      <c r="F42" s="204"/>
      <c r="G42" s="200"/>
      <c r="H42" s="200"/>
    </row>
    <row r="43" spans="2:8" ht="24.75" customHeight="1" hidden="1">
      <c r="B43" s="209"/>
      <c r="C43" s="195"/>
      <c r="D43" s="188"/>
      <c r="E43" s="200"/>
      <c r="F43" s="204"/>
      <c r="G43" s="200"/>
      <c r="H43" s="200">
        <f aca="true" t="shared" si="0" ref="H43:H48">SUM(G43+E43)</f>
        <v>0</v>
      </c>
    </row>
    <row r="44" spans="2:8" ht="41.25" customHeight="1">
      <c r="B44" s="209" t="s">
        <v>215</v>
      </c>
      <c r="C44" s="188" t="s">
        <v>216</v>
      </c>
      <c r="D44" s="208"/>
      <c r="E44" s="200">
        <v>10</v>
      </c>
      <c r="F44" s="204"/>
      <c r="G44" s="200"/>
      <c r="H44" s="200">
        <f t="shared" si="0"/>
        <v>10</v>
      </c>
    </row>
    <row r="45" spans="2:8" ht="52.5" customHeight="1">
      <c r="B45" s="188">
        <v>210105</v>
      </c>
      <c r="C45" s="189" t="s">
        <v>422</v>
      </c>
      <c r="D45" s="208"/>
      <c r="E45" s="200">
        <v>10</v>
      </c>
      <c r="F45" s="204"/>
      <c r="G45" s="200"/>
      <c r="H45" s="200">
        <f t="shared" si="0"/>
        <v>10</v>
      </c>
    </row>
    <row r="46" spans="2:8" ht="46.5" customHeight="1" hidden="1">
      <c r="B46" s="188">
        <v>250102</v>
      </c>
      <c r="C46" s="212" t="s">
        <v>140</v>
      </c>
      <c r="D46" s="208"/>
      <c r="E46" s="200"/>
      <c r="F46" s="204"/>
      <c r="G46" s="200"/>
      <c r="H46" s="200">
        <f t="shared" si="0"/>
        <v>0</v>
      </c>
    </row>
    <row r="47" spans="2:8" ht="80.25" customHeight="1" hidden="1">
      <c r="B47" s="209" t="s">
        <v>149</v>
      </c>
      <c r="C47" s="188" t="s">
        <v>374</v>
      </c>
      <c r="D47" s="208"/>
      <c r="E47" s="200"/>
      <c r="F47" s="204"/>
      <c r="G47" s="200"/>
      <c r="H47" s="200">
        <f t="shared" si="0"/>
        <v>0</v>
      </c>
    </row>
    <row r="48" spans="2:8" ht="18.75" customHeight="1">
      <c r="B48" s="209"/>
      <c r="C48" s="317" t="s">
        <v>367</v>
      </c>
      <c r="D48" s="318"/>
      <c r="E48" s="200">
        <v>10</v>
      </c>
      <c r="F48" s="204"/>
      <c r="G48" s="200"/>
      <c r="H48" s="200">
        <f t="shared" si="0"/>
        <v>10</v>
      </c>
    </row>
    <row r="49" spans="2:8" ht="45" customHeight="1">
      <c r="B49" s="199"/>
      <c r="C49" s="205"/>
      <c r="D49" s="207" t="s">
        <v>396</v>
      </c>
      <c r="E49" s="200"/>
      <c r="F49" s="204"/>
      <c r="G49" s="200"/>
      <c r="H49" s="200"/>
    </row>
    <row r="50" spans="2:8" ht="34.5" customHeight="1">
      <c r="B50" s="199" t="s">
        <v>217</v>
      </c>
      <c r="C50" s="189" t="s">
        <v>403</v>
      </c>
      <c r="D50" s="207"/>
      <c r="E50" s="200">
        <v>0.312</v>
      </c>
      <c r="F50" s="204"/>
      <c r="G50" s="200"/>
      <c r="H50" s="200">
        <f>SUM(G50+E50)</f>
        <v>0.312</v>
      </c>
    </row>
    <row r="51" spans="2:8" ht="47.25" customHeight="1">
      <c r="B51" s="199" t="s">
        <v>157</v>
      </c>
      <c r="C51" s="189" t="s">
        <v>158</v>
      </c>
      <c r="D51" s="207"/>
      <c r="E51" s="200">
        <v>0.312</v>
      </c>
      <c r="F51" s="204"/>
      <c r="G51" s="200"/>
      <c r="H51" s="200">
        <f>SUM(G51+E51)</f>
        <v>0.312</v>
      </c>
    </row>
    <row r="52" spans="2:8" ht="28.5" customHeight="1">
      <c r="B52" s="199"/>
      <c r="C52" s="311" t="s">
        <v>367</v>
      </c>
      <c r="D52" s="313"/>
      <c r="E52" s="200">
        <v>0.312</v>
      </c>
      <c r="F52" s="204"/>
      <c r="G52" s="200"/>
      <c r="H52" s="200">
        <f>SUM(G52+E52)</f>
        <v>0.312</v>
      </c>
    </row>
    <row r="53" spans="2:8" ht="78.75">
      <c r="B53" s="199"/>
      <c r="C53" s="189"/>
      <c r="D53" s="220" t="s">
        <v>399</v>
      </c>
      <c r="E53" s="200"/>
      <c r="F53" s="204"/>
      <c r="G53" s="200"/>
      <c r="H53" s="200"/>
    </row>
    <row r="54" spans="2:8" ht="15.75">
      <c r="B54" s="199" t="s">
        <v>215</v>
      </c>
      <c r="C54" s="188" t="s">
        <v>216</v>
      </c>
      <c r="D54" s="198"/>
      <c r="E54" s="200">
        <v>20.5</v>
      </c>
      <c r="F54" s="204"/>
      <c r="G54" s="200"/>
      <c r="H54" s="200">
        <f>SUM(G54+E54)</f>
        <v>20.5</v>
      </c>
    </row>
    <row r="55" spans="2:8" ht="47.25">
      <c r="B55" s="199" t="s">
        <v>394</v>
      </c>
      <c r="C55" s="189" t="s">
        <v>400</v>
      </c>
      <c r="D55" s="220"/>
      <c r="E55" s="200">
        <v>3</v>
      </c>
      <c r="F55" s="204"/>
      <c r="G55" s="200"/>
      <c r="H55" s="200">
        <f>SUM(G55+E55)</f>
        <v>3</v>
      </c>
    </row>
    <row r="56" spans="2:8" ht="47.25">
      <c r="B56" s="199" t="s">
        <v>392</v>
      </c>
      <c r="C56" s="189" t="s">
        <v>393</v>
      </c>
      <c r="D56" s="213"/>
      <c r="E56" s="200">
        <v>17.5</v>
      </c>
      <c r="F56" s="203"/>
      <c r="G56" s="200"/>
      <c r="H56" s="200">
        <f>SUM(G56+E56)</f>
        <v>17.5</v>
      </c>
    </row>
    <row r="57" spans="2:8" ht="15.75">
      <c r="B57" s="199"/>
      <c r="C57" s="311" t="s">
        <v>367</v>
      </c>
      <c r="D57" s="313"/>
      <c r="E57" s="200">
        <v>20.5</v>
      </c>
      <c r="F57" s="200"/>
      <c r="G57" s="200"/>
      <c r="H57" s="200">
        <f>SUM(G57+E57)</f>
        <v>20.5</v>
      </c>
    </row>
    <row r="58" spans="2:8" ht="47.25">
      <c r="B58" s="199"/>
      <c r="C58" s="199"/>
      <c r="D58" s="199" t="s">
        <v>405</v>
      </c>
      <c r="E58" s="200"/>
      <c r="F58" s="200"/>
      <c r="G58" s="200"/>
      <c r="H58" s="200"/>
    </row>
    <row r="59" spans="2:8" ht="15.75">
      <c r="B59" s="199" t="s">
        <v>215</v>
      </c>
      <c r="C59" s="188" t="s">
        <v>216</v>
      </c>
      <c r="D59" s="199"/>
      <c r="E59" s="200">
        <v>10</v>
      </c>
      <c r="F59" s="200"/>
      <c r="G59" s="200"/>
      <c r="H59" s="200">
        <f>SUM(G59+E59)</f>
        <v>10</v>
      </c>
    </row>
    <row r="60" spans="2:8" ht="31.5">
      <c r="B60" s="199" t="s">
        <v>380</v>
      </c>
      <c r="C60" s="189" t="s">
        <v>381</v>
      </c>
      <c r="D60" s="199"/>
      <c r="E60" s="200">
        <v>10</v>
      </c>
      <c r="F60" s="200"/>
      <c r="G60" s="200"/>
      <c r="H60" s="200">
        <f>SUM(G60+E60)</f>
        <v>10</v>
      </c>
    </row>
    <row r="61" spans="2:8" ht="15.75">
      <c r="B61" s="199"/>
      <c r="C61" s="319" t="s">
        <v>367</v>
      </c>
      <c r="D61" s="319"/>
      <c r="E61" s="200">
        <v>10</v>
      </c>
      <c r="F61" s="200"/>
      <c r="G61" s="200"/>
      <c r="H61" s="200">
        <f>SUM(G61+E61)</f>
        <v>10</v>
      </c>
    </row>
    <row r="62" spans="2:8" ht="31.5">
      <c r="B62" s="199"/>
      <c r="C62" s="199"/>
      <c r="D62" s="199" t="s">
        <v>404</v>
      </c>
      <c r="E62" s="200"/>
      <c r="F62" s="200"/>
      <c r="G62" s="200"/>
      <c r="H62" s="200"/>
    </row>
    <row r="63" spans="2:8" ht="15.75">
      <c r="B63" s="199" t="s">
        <v>215</v>
      </c>
      <c r="C63" s="188" t="s">
        <v>216</v>
      </c>
      <c r="D63" s="199"/>
      <c r="E63" s="200">
        <v>1.5</v>
      </c>
      <c r="F63" s="200"/>
      <c r="G63" s="200"/>
      <c r="H63" s="200">
        <f>SUM(G63+E63)</f>
        <v>1.5</v>
      </c>
    </row>
    <row r="64" spans="2:8" ht="63">
      <c r="B64" s="199" t="s">
        <v>103</v>
      </c>
      <c r="C64" s="199" t="s">
        <v>116</v>
      </c>
      <c r="D64" s="199"/>
      <c r="E64" s="200">
        <v>1.5</v>
      </c>
      <c r="F64" s="200"/>
      <c r="G64" s="200"/>
      <c r="H64" s="200">
        <f>SUM(G64+E64)</f>
        <v>1.5</v>
      </c>
    </row>
    <row r="65" spans="2:8" ht="15.75">
      <c r="B65" s="199"/>
      <c r="C65" s="319" t="s">
        <v>367</v>
      </c>
      <c r="D65" s="319"/>
      <c r="E65" s="200">
        <v>1.5</v>
      </c>
      <c r="F65" s="200"/>
      <c r="G65" s="200"/>
      <c r="H65" s="200">
        <f>SUM(G65+E65)</f>
        <v>1.5</v>
      </c>
    </row>
    <row r="66" spans="2:8" ht="47.25" customHeight="1" hidden="1">
      <c r="B66" s="199"/>
      <c r="C66" s="188"/>
      <c r="D66" s="208"/>
      <c r="E66" s="200"/>
      <c r="F66" s="200"/>
      <c r="G66" s="200"/>
      <c r="H66" s="200"/>
    </row>
    <row r="67" spans="2:8" ht="15.75" hidden="1">
      <c r="B67" s="199"/>
      <c r="C67" s="188"/>
      <c r="D67" s="208"/>
      <c r="E67" s="200"/>
      <c r="F67" s="200"/>
      <c r="G67" s="200"/>
      <c r="H67" s="200"/>
    </row>
    <row r="68" spans="2:8" ht="15.75" hidden="1">
      <c r="B68" s="314"/>
      <c r="C68" s="315"/>
      <c r="D68" s="316"/>
      <c r="E68" s="200"/>
      <c r="F68" s="200"/>
      <c r="G68" s="200"/>
      <c r="H68" s="200"/>
    </row>
    <row r="69" spans="2:8" ht="15.75" hidden="1">
      <c r="B69" s="199"/>
      <c r="C69" s="188"/>
      <c r="D69" s="208"/>
      <c r="E69" s="202"/>
      <c r="F69" s="198"/>
      <c r="G69" s="198"/>
      <c r="H69" s="200"/>
    </row>
    <row r="70" spans="2:8" ht="95.25" customHeight="1" hidden="1">
      <c r="B70" s="199"/>
      <c r="C70" s="188"/>
      <c r="D70" s="208"/>
      <c r="E70" s="202"/>
      <c r="F70" s="213"/>
      <c r="G70" s="198"/>
      <c r="H70" s="200"/>
    </row>
    <row r="71" spans="2:8" ht="50.25" customHeight="1" hidden="1">
      <c r="B71" s="199"/>
      <c r="C71" s="188"/>
      <c r="D71" s="188"/>
      <c r="E71" s="200"/>
      <c r="F71" s="213"/>
      <c r="G71" s="198"/>
      <c r="H71" s="200"/>
    </row>
    <row r="72" spans="2:8" ht="23.25" customHeight="1" hidden="1">
      <c r="B72" s="199"/>
      <c r="C72" s="188"/>
      <c r="D72" s="208"/>
      <c r="E72" s="200"/>
      <c r="F72" s="213"/>
      <c r="G72" s="198"/>
      <c r="H72" s="200"/>
    </row>
    <row r="73" spans="2:8" ht="95.25" customHeight="1" hidden="1">
      <c r="B73" s="199"/>
      <c r="C73" s="188"/>
      <c r="D73" s="213"/>
      <c r="E73" s="200"/>
      <c r="F73" s="213"/>
      <c r="G73" s="198"/>
      <c r="H73" s="200"/>
    </row>
    <row r="74" spans="2:8" ht="21" customHeight="1" hidden="1">
      <c r="B74" s="199"/>
      <c r="C74" s="206"/>
      <c r="D74" s="188"/>
      <c r="E74" s="200"/>
      <c r="F74" s="213"/>
      <c r="G74" s="198"/>
      <c r="H74" s="200"/>
    </row>
    <row r="75" spans="2:8" ht="15.75" customHeight="1" hidden="1">
      <c r="B75" s="199"/>
      <c r="C75" s="311"/>
      <c r="D75" s="313"/>
      <c r="E75" s="200"/>
      <c r="F75" s="213"/>
      <c r="G75" s="198"/>
      <c r="H75" s="200"/>
    </row>
    <row r="76" spans="2:8" ht="95.25" customHeight="1" hidden="1">
      <c r="B76" s="199"/>
      <c r="C76" s="188"/>
      <c r="D76" s="208"/>
      <c r="E76" s="202"/>
      <c r="F76" s="213"/>
      <c r="G76" s="198"/>
      <c r="H76" s="200">
        <f>SUM(G76+E76)</f>
        <v>0</v>
      </c>
    </row>
    <row r="77" spans="2:8" ht="109.5" customHeight="1" hidden="1">
      <c r="B77" s="199" t="s">
        <v>109</v>
      </c>
      <c r="C77" s="206" t="s">
        <v>376</v>
      </c>
      <c r="D77" s="208"/>
      <c r="E77" s="202"/>
      <c r="F77" s="213"/>
      <c r="G77" s="198"/>
      <c r="H77" s="200">
        <f>SUM(G77+E77)</f>
        <v>0</v>
      </c>
    </row>
    <row r="78" spans="2:8" ht="81" customHeight="1" hidden="1">
      <c r="B78" s="199"/>
      <c r="C78" s="188"/>
      <c r="D78" s="208"/>
      <c r="E78" s="202"/>
      <c r="F78" s="208" t="s">
        <v>377</v>
      </c>
      <c r="G78" s="198"/>
      <c r="H78" s="200"/>
    </row>
    <row r="79" spans="2:8" ht="15.75" hidden="1">
      <c r="B79" s="199" t="s">
        <v>369</v>
      </c>
      <c r="C79" s="188" t="s">
        <v>216</v>
      </c>
      <c r="D79" s="198"/>
      <c r="E79" s="202"/>
      <c r="F79" s="214"/>
      <c r="G79" s="200"/>
      <c r="H79" s="200">
        <f aca="true" t="shared" si="1" ref="H79:H93">SUM(G79+E79)</f>
        <v>0</v>
      </c>
    </row>
    <row r="80" spans="2:8" ht="47.25" hidden="1">
      <c r="B80" s="199" t="s">
        <v>378</v>
      </c>
      <c r="C80" s="188" t="s">
        <v>134</v>
      </c>
      <c r="D80" s="198"/>
      <c r="E80" s="202"/>
      <c r="F80" s="214"/>
      <c r="G80" s="200"/>
      <c r="H80" s="200">
        <f t="shared" si="1"/>
        <v>0</v>
      </c>
    </row>
    <row r="81" spans="2:8" ht="15.75" hidden="1">
      <c r="B81" s="300" t="s">
        <v>367</v>
      </c>
      <c r="C81" s="300"/>
      <c r="D81" s="300"/>
      <c r="E81" s="300"/>
      <c r="F81" s="300"/>
      <c r="G81" s="200"/>
      <c r="H81" s="200">
        <f t="shared" si="1"/>
        <v>0</v>
      </c>
    </row>
    <row r="82" spans="2:8" ht="15.75" hidden="1">
      <c r="B82" s="198"/>
      <c r="C82" s="198"/>
      <c r="D82" s="188"/>
      <c r="E82" s="200"/>
      <c r="F82" s="200"/>
      <c r="G82" s="200">
        <v>10.575</v>
      </c>
      <c r="H82" s="200">
        <f t="shared" si="1"/>
        <v>10.575</v>
      </c>
    </row>
    <row r="83" spans="2:8" ht="15.75" hidden="1">
      <c r="B83" s="199"/>
      <c r="C83" s="188"/>
      <c r="D83" s="198"/>
      <c r="E83" s="200"/>
      <c r="F83" s="200"/>
      <c r="G83" s="200">
        <v>10.575</v>
      </c>
      <c r="H83" s="200">
        <f t="shared" si="1"/>
        <v>10.575</v>
      </c>
    </row>
    <row r="84" spans="2:8" ht="15.75" hidden="1">
      <c r="B84" s="198"/>
      <c r="C84" s="188"/>
      <c r="D84" s="198"/>
      <c r="E84" s="200"/>
      <c r="F84" s="200"/>
      <c r="G84" s="200">
        <v>10.575</v>
      </c>
      <c r="H84" s="200">
        <f t="shared" si="1"/>
        <v>10.575</v>
      </c>
    </row>
    <row r="85" spans="2:8" ht="15.75" hidden="1">
      <c r="B85" s="314"/>
      <c r="C85" s="315"/>
      <c r="D85" s="316"/>
      <c r="E85" s="200"/>
      <c r="F85" s="200"/>
      <c r="G85" s="200">
        <v>10.575</v>
      </c>
      <c r="H85" s="200">
        <f t="shared" si="1"/>
        <v>10.575</v>
      </c>
    </row>
    <row r="86" spans="2:8" ht="15.75" hidden="1">
      <c r="B86" s="210"/>
      <c r="C86" s="199"/>
      <c r="D86" s="199"/>
      <c r="E86" s="200"/>
      <c r="F86" s="200"/>
      <c r="G86" s="200">
        <v>10.575</v>
      </c>
      <c r="H86" s="200">
        <f t="shared" si="1"/>
        <v>10.575</v>
      </c>
    </row>
    <row r="87" spans="2:8" ht="15.75" hidden="1">
      <c r="B87" s="199"/>
      <c r="C87" s="188"/>
      <c r="D87" s="198"/>
      <c r="E87" s="200"/>
      <c r="F87" s="200"/>
      <c r="G87" s="200">
        <v>10.575</v>
      </c>
      <c r="H87" s="200">
        <f t="shared" si="1"/>
        <v>10.575</v>
      </c>
    </row>
    <row r="88" spans="2:8" ht="15.75" hidden="1">
      <c r="B88" s="198"/>
      <c r="C88" s="188"/>
      <c r="D88" s="198"/>
      <c r="E88" s="200"/>
      <c r="F88" s="200"/>
      <c r="G88" s="200">
        <v>10.575</v>
      </c>
      <c r="H88" s="200">
        <f t="shared" si="1"/>
        <v>10.575</v>
      </c>
    </row>
    <row r="89" spans="2:8" ht="15.75" hidden="1">
      <c r="B89" s="314"/>
      <c r="C89" s="315"/>
      <c r="D89" s="316"/>
      <c r="E89" s="200"/>
      <c r="F89" s="200"/>
      <c r="G89" s="200">
        <v>10.575</v>
      </c>
      <c r="H89" s="200">
        <f t="shared" si="1"/>
        <v>10.575</v>
      </c>
    </row>
    <row r="90" spans="2:8" ht="15.75" hidden="1">
      <c r="B90" s="198"/>
      <c r="C90" s="198"/>
      <c r="D90" s="188"/>
      <c r="E90" s="200"/>
      <c r="F90" s="200"/>
      <c r="G90" s="200">
        <v>10.575</v>
      </c>
      <c r="H90" s="200">
        <f t="shared" si="1"/>
        <v>10.575</v>
      </c>
    </row>
    <row r="91" spans="2:8" ht="15.75" hidden="1">
      <c r="B91" s="202"/>
      <c r="C91" s="198"/>
      <c r="D91" s="188"/>
      <c r="E91" s="200"/>
      <c r="F91" s="200"/>
      <c r="G91" s="200">
        <v>10.575</v>
      </c>
      <c r="H91" s="200">
        <f t="shared" si="1"/>
        <v>10.575</v>
      </c>
    </row>
    <row r="92" spans="2:8" ht="15.75" hidden="1">
      <c r="B92" s="202"/>
      <c r="C92" s="198"/>
      <c r="D92" s="188"/>
      <c r="E92" s="200"/>
      <c r="F92" s="200"/>
      <c r="G92" s="200">
        <v>10.575</v>
      </c>
      <c r="H92" s="200">
        <f t="shared" si="1"/>
        <v>10.575</v>
      </c>
    </row>
    <row r="93" spans="2:8" ht="15.75" hidden="1">
      <c r="B93" s="202"/>
      <c r="C93" s="300"/>
      <c r="D93" s="300"/>
      <c r="E93" s="200"/>
      <c r="F93" s="200"/>
      <c r="G93" s="200">
        <v>10.575</v>
      </c>
      <c r="H93" s="200">
        <f t="shared" si="1"/>
        <v>10.575</v>
      </c>
    </row>
    <row r="94" spans="2:8" ht="15.75" hidden="1">
      <c r="B94" s="202"/>
      <c r="C94" s="198"/>
      <c r="D94" s="198"/>
      <c r="E94" s="200"/>
      <c r="F94" s="200"/>
      <c r="G94" s="200"/>
      <c r="H94" s="200"/>
    </row>
    <row r="95" spans="2:8" ht="15.75" hidden="1">
      <c r="B95" s="202"/>
      <c r="C95" s="198"/>
      <c r="D95" s="198"/>
      <c r="E95" s="200"/>
      <c r="F95" s="200"/>
      <c r="G95" s="200"/>
      <c r="H95" s="200"/>
    </row>
    <row r="96" spans="2:8" ht="15.75" hidden="1">
      <c r="B96" s="202"/>
      <c r="C96" s="198"/>
      <c r="D96" s="198"/>
      <c r="E96" s="200"/>
      <c r="F96" s="200"/>
      <c r="G96" s="200"/>
      <c r="H96" s="200"/>
    </row>
    <row r="97" spans="2:8" ht="15.75" hidden="1">
      <c r="B97" s="202"/>
      <c r="C97" s="198"/>
      <c r="D97" s="198"/>
      <c r="E97" s="200"/>
      <c r="F97" s="200"/>
      <c r="G97" s="200"/>
      <c r="H97" s="200"/>
    </row>
    <row r="98" spans="2:8" ht="63">
      <c r="B98" s="202"/>
      <c r="C98" s="198"/>
      <c r="D98" s="215" t="s">
        <v>379</v>
      </c>
      <c r="E98" s="200"/>
      <c r="F98" s="200"/>
      <c r="G98" s="200"/>
      <c r="H98" s="200"/>
    </row>
    <row r="99" spans="2:8" ht="47.25">
      <c r="B99" s="199" t="s">
        <v>219</v>
      </c>
      <c r="C99" s="189" t="s">
        <v>220</v>
      </c>
      <c r="D99" s="215"/>
      <c r="E99" s="200">
        <v>225.9</v>
      </c>
      <c r="F99" s="200"/>
      <c r="G99" s="200"/>
      <c r="H99" s="200">
        <f>SUM(G99+E99)</f>
        <v>225.9</v>
      </c>
    </row>
    <row r="100" spans="2:8" ht="31.5">
      <c r="B100" s="199" t="s">
        <v>380</v>
      </c>
      <c r="C100" s="189" t="s">
        <v>381</v>
      </c>
      <c r="D100" s="215"/>
      <c r="E100" s="200">
        <v>136.2</v>
      </c>
      <c r="F100" s="200"/>
      <c r="G100" s="200"/>
      <c r="H100" s="200">
        <f>SUM(G100+E100)</f>
        <v>136.2</v>
      </c>
    </row>
    <row r="101" spans="2:8" ht="31.5">
      <c r="B101" s="199" t="s">
        <v>382</v>
      </c>
      <c r="C101" s="189" t="s">
        <v>383</v>
      </c>
      <c r="D101" s="215"/>
      <c r="E101" s="200">
        <v>7.4</v>
      </c>
      <c r="F101" s="200"/>
      <c r="G101" s="200"/>
      <c r="H101" s="200">
        <f>SUM(G101+E101)</f>
        <v>7.4</v>
      </c>
    </row>
    <row r="102" spans="2:8" ht="126">
      <c r="B102" s="199" t="s">
        <v>384</v>
      </c>
      <c r="C102" s="189" t="s">
        <v>385</v>
      </c>
      <c r="D102" s="217"/>
      <c r="E102" s="200">
        <v>82.3</v>
      </c>
      <c r="F102" s="200"/>
      <c r="G102" s="200"/>
      <c r="H102" s="200">
        <v>58.4</v>
      </c>
    </row>
    <row r="103" spans="2:8" ht="15.75">
      <c r="B103" s="202"/>
      <c r="C103" s="311" t="s">
        <v>367</v>
      </c>
      <c r="D103" s="313"/>
      <c r="E103" s="200">
        <f>SUM(E99)</f>
        <v>225.9</v>
      </c>
      <c r="F103" s="200"/>
      <c r="G103" s="200"/>
      <c r="H103" s="200">
        <f>SUM(G103+E103)</f>
        <v>225.9</v>
      </c>
    </row>
    <row r="104" spans="2:8" ht="47.25">
      <c r="B104" s="199"/>
      <c r="C104" s="189"/>
      <c r="D104" s="188" t="s">
        <v>386</v>
      </c>
      <c r="E104" s="200"/>
      <c r="F104" s="200"/>
      <c r="G104" s="200"/>
      <c r="H104" s="200"/>
    </row>
    <row r="105" spans="2:8" ht="37.5" customHeight="1">
      <c r="B105" s="199" t="s">
        <v>217</v>
      </c>
      <c r="C105" s="189" t="s">
        <v>218</v>
      </c>
      <c r="D105" s="207"/>
      <c r="E105" s="200">
        <v>235.725</v>
      </c>
      <c r="F105" s="200"/>
      <c r="G105" s="200"/>
      <c r="H105" s="200">
        <f>SUM(E105)</f>
        <v>235.725</v>
      </c>
    </row>
    <row r="106" spans="2:8" ht="15.75" hidden="1">
      <c r="B106" s="199"/>
      <c r="C106" s="188"/>
      <c r="D106" s="207"/>
      <c r="E106" s="200"/>
      <c r="F106" s="200"/>
      <c r="G106" s="200"/>
      <c r="H106" s="200"/>
    </row>
    <row r="107" spans="2:8" ht="63">
      <c r="B107" s="199" t="s">
        <v>109</v>
      </c>
      <c r="C107" s="189" t="s">
        <v>110</v>
      </c>
      <c r="D107" s="188"/>
      <c r="E107" s="200">
        <v>235.725</v>
      </c>
      <c r="F107" s="200"/>
      <c r="G107" s="200"/>
      <c r="H107" s="200">
        <f>SUM(E107)</f>
        <v>235.725</v>
      </c>
    </row>
    <row r="108" spans="2:8" ht="15.75">
      <c r="B108" s="199" t="s">
        <v>215</v>
      </c>
      <c r="C108" s="188" t="s">
        <v>216</v>
      </c>
      <c r="D108" s="207"/>
      <c r="E108" s="200">
        <v>108.234</v>
      </c>
      <c r="F108" s="200"/>
      <c r="G108" s="200"/>
      <c r="H108" s="200">
        <f>SUM(E108)</f>
        <v>108.234</v>
      </c>
    </row>
    <row r="109" spans="2:8" ht="110.25">
      <c r="B109" s="199" t="s">
        <v>388</v>
      </c>
      <c r="C109" s="188" t="s">
        <v>389</v>
      </c>
      <c r="D109" s="207"/>
      <c r="E109" s="200">
        <v>108.234</v>
      </c>
      <c r="F109" s="200"/>
      <c r="G109" s="200"/>
      <c r="H109" s="200">
        <f>SUM(E109)</f>
        <v>108.234</v>
      </c>
    </row>
    <row r="110" spans="2:9" ht="31.5">
      <c r="B110" s="199"/>
      <c r="C110" s="227" t="s">
        <v>421</v>
      </c>
      <c r="D110" s="227"/>
      <c r="E110" s="218">
        <v>42.991</v>
      </c>
      <c r="F110" s="218"/>
      <c r="G110" s="218"/>
      <c r="H110" s="200">
        <f>SUM(E110)</f>
        <v>42.991</v>
      </c>
      <c r="I110" s="219"/>
    </row>
    <row r="111" spans="2:8" ht="15.75">
      <c r="B111" s="199"/>
      <c r="C111" s="311" t="s">
        <v>367</v>
      </c>
      <c r="D111" s="313"/>
      <c r="E111" s="200">
        <f>SUM(E109+E105)</f>
        <v>343.959</v>
      </c>
      <c r="F111" s="200"/>
      <c r="G111" s="200"/>
      <c r="H111" s="200">
        <f>SUM(E111)</f>
        <v>343.959</v>
      </c>
    </row>
    <row r="112" spans="2:8" ht="31.5">
      <c r="B112" s="199"/>
      <c r="C112" s="188"/>
      <c r="D112" s="188" t="s">
        <v>390</v>
      </c>
      <c r="E112" s="200"/>
      <c r="F112" s="200"/>
      <c r="G112" s="200"/>
      <c r="H112" s="200"/>
    </row>
    <row r="113" spans="2:8" ht="31.5">
      <c r="B113" s="199" t="s">
        <v>217</v>
      </c>
      <c r="C113" s="189" t="s">
        <v>218</v>
      </c>
      <c r="D113" s="207"/>
      <c r="E113" s="200">
        <v>334.089</v>
      </c>
      <c r="F113" s="200"/>
      <c r="G113" s="200"/>
      <c r="H113" s="200">
        <f>SUM(E113)</f>
        <v>334.089</v>
      </c>
    </row>
    <row r="114" spans="2:8" ht="63">
      <c r="B114" s="199" t="s">
        <v>109</v>
      </c>
      <c r="C114" s="189" t="s">
        <v>110</v>
      </c>
      <c r="D114" s="207"/>
      <c r="E114" s="200">
        <v>334.089</v>
      </c>
      <c r="F114" s="200"/>
      <c r="G114" s="200"/>
      <c r="H114" s="200">
        <f>SUM(E114)</f>
        <v>334.089</v>
      </c>
    </row>
    <row r="115" spans="2:8" ht="47.25" hidden="1">
      <c r="B115" s="199"/>
      <c r="C115" s="227" t="s">
        <v>96</v>
      </c>
      <c r="D115" s="188"/>
      <c r="E115" s="218"/>
      <c r="F115" s="218"/>
      <c r="G115" s="218"/>
      <c r="H115" s="200">
        <f>SUM(E115)</f>
        <v>0</v>
      </c>
    </row>
    <row r="116" spans="2:8" ht="15.75">
      <c r="B116" s="199"/>
      <c r="C116" s="311" t="s">
        <v>367</v>
      </c>
      <c r="D116" s="313"/>
      <c r="E116" s="200">
        <v>334.089</v>
      </c>
      <c r="F116" s="200"/>
      <c r="G116" s="200"/>
      <c r="H116" s="200">
        <f>SUM(E116)</f>
        <v>334.089</v>
      </c>
    </row>
    <row r="117" spans="2:8" ht="47.25" hidden="1">
      <c r="B117" s="199"/>
      <c r="C117" s="205"/>
      <c r="D117" s="207" t="s">
        <v>391</v>
      </c>
      <c r="E117" s="200"/>
      <c r="F117" s="200"/>
      <c r="G117" s="200"/>
      <c r="H117" s="200"/>
    </row>
    <row r="118" spans="2:8" ht="31.5" hidden="1">
      <c r="B118" s="199" t="s">
        <v>217</v>
      </c>
      <c r="C118" s="216" t="s">
        <v>387</v>
      </c>
      <c r="D118" s="207"/>
      <c r="E118" s="200"/>
      <c r="F118" s="200"/>
      <c r="G118" s="200"/>
      <c r="H118" s="200"/>
    </row>
    <row r="119" spans="2:8" ht="47.25" hidden="1">
      <c r="B119" s="199" t="s">
        <v>392</v>
      </c>
      <c r="C119" s="189" t="s">
        <v>393</v>
      </c>
      <c r="D119" s="207"/>
      <c r="E119" s="200"/>
      <c r="F119" s="200"/>
      <c r="G119" s="200"/>
      <c r="H119" s="200"/>
    </row>
    <row r="120" spans="2:8" ht="15.75" hidden="1">
      <c r="B120" s="199" t="s">
        <v>215</v>
      </c>
      <c r="C120" s="188" t="s">
        <v>216</v>
      </c>
      <c r="D120" s="207"/>
      <c r="E120" s="200"/>
      <c r="F120" s="200"/>
      <c r="G120" s="200"/>
      <c r="H120" s="200"/>
    </row>
    <row r="121" spans="2:8" ht="31.5" hidden="1">
      <c r="B121" s="199" t="s">
        <v>394</v>
      </c>
      <c r="C121" s="189" t="s">
        <v>395</v>
      </c>
      <c r="D121" s="207"/>
      <c r="E121" s="200"/>
      <c r="F121" s="200"/>
      <c r="G121" s="200"/>
      <c r="H121" s="200"/>
    </row>
    <row r="122" spans="2:8" ht="15.75" hidden="1">
      <c r="B122" s="199"/>
      <c r="C122" s="311" t="s">
        <v>367</v>
      </c>
      <c r="D122" s="313"/>
      <c r="E122" s="200"/>
      <c r="F122" s="200"/>
      <c r="G122" s="200"/>
      <c r="H122" s="200"/>
    </row>
    <row r="123" spans="2:8" ht="31.5" hidden="1">
      <c r="B123" s="199"/>
      <c r="C123" s="205"/>
      <c r="D123" s="207" t="s">
        <v>396</v>
      </c>
      <c r="E123" s="200"/>
      <c r="F123" s="200"/>
      <c r="G123" s="200"/>
      <c r="H123" s="200"/>
    </row>
    <row r="124" spans="2:8" ht="31.5" hidden="1">
      <c r="B124" s="199" t="s">
        <v>217</v>
      </c>
      <c r="C124" s="216" t="s">
        <v>387</v>
      </c>
      <c r="D124" s="207"/>
      <c r="E124" s="200"/>
      <c r="F124" s="200"/>
      <c r="G124" s="200"/>
      <c r="H124" s="200"/>
    </row>
    <row r="125" spans="2:8" ht="15.75" hidden="1">
      <c r="B125" s="199" t="s">
        <v>157</v>
      </c>
      <c r="C125" s="189" t="s">
        <v>158</v>
      </c>
      <c r="D125" s="207"/>
      <c r="E125" s="200"/>
      <c r="F125" s="200"/>
      <c r="G125" s="200"/>
      <c r="H125" s="200"/>
    </row>
    <row r="126" spans="2:8" ht="15.75" hidden="1">
      <c r="B126" s="199"/>
      <c r="C126" s="311" t="s">
        <v>367</v>
      </c>
      <c r="D126" s="313"/>
      <c r="E126" s="200"/>
      <c r="F126" s="200"/>
      <c r="G126" s="200"/>
      <c r="H126" s="200"/>
    </row>
    <row r="127" spans="2:8" ht="63" hidden="1">
      <c r="B127" s="199"/>
      <c r="C127" s="188"/>
      <c r="D127" s="188" t="s">
        <v>397</v>
      </c>
      <c r="E127" s="200"/>
      <c r="F127" s="200"/>
      <c r="G127" s="200"/>
      <c r="H127" s="200"/>
    </row>
    <row r="128" spans="2:8" ht="31.5" hidden="1">
      <c r="B128" s="199" t="s">
        <v>217</v>
      </c>
      <c r="C128" s="216" t="s">
        <v>387</v>
      </c>
      <c r="D128" s="207"/>
      <c r="E128" s="200"/>
      <c r="F128" s="200"/>
      <c r="G128" s="200"/>
      <c r="H128" s="200"/>
    </row>
    <row r="129" spans="2:8" ht="31.5" hidden="1">
      <c r="B129" s="199" t="s">
        <v>105</v>
      </c>
      <c r="C129" s="189" t="s">
        <v>189</v>
      </c>
      <c r="D129" s="207"/>
      <c r="E129" s="200"/>
      <c r="F129" s="200"/>
      <c r="G129" s="200"/>
      <c r="H129" s="200"/>
    </row>
    <row r="130" spans="2:8" ht="47.25" hidden="1">
      <c r="B130" s="199" t="s">
        <v>190</v>
      </c>
      <c r="C130" s="189" t="s">
        <v>191</v>
      </c>
      <c r="D130" s="207"/>
      <c r="E130" s="200"/>
      <c r="F130" s="200"/>
      <c r="G130" s="200"/>
      <c r="H130" s="200"/>
    </row>
    <row r="131" spans="2:8" ht="15.75" hidden="1">
      <c r="B131" s="199" t="s">
        <v>113</v>
      </c>
      <c r="C131" s="189" t="s">
        <v>114</v>
      </c>
      <c r="D131" s="207"/>
      <c r="E131" s="200"/>
      <c r="F131" s="200"/>
      <c r="G131" s="200"/>
      <c r="H131" s="200"/>
    </row>
    <row r="132" spans="2:8" ht="15.75" hidden="1">
      <c r="B132" s="199" t="s">
        <v>107</v>
      </c>
      <c r="C132" s="199" t="s">
        <v>398</v>
      </c>
      <c r="D132" s="207"/>
      <c r="E132" s="200"/>
      <c r="F132" s="200"/>
      <c r="G132" s="200"/>
      <c r="H132" s="200"/>
    </row>
    <row r="133" spans="2:8" ht="31.5" hidden="1">
      <c r="B133" s="199" t="s">
        <v>273</v>
      </c>
      <c r="C133" s="189" t="s">
        <v>275</v>
      </c>
      <c r="D133" s="207"/>
      <c r="E133" s="200"/>
      <c r="F133" s="200"/>
      <c r="G133" s="200"/>
      <c r="H133" s="200"/>
    </row>
    <row r="134" spans="2:8" ht="94.5" hidden="1">
      <c r="B134" s="199" t="s">
        <v>192</v>
      </c>
      <c r="C134" s="189" t="s">
        <v>193</v>
      </c>
      <c r="D134" s="207"/>
      <c r="E134" s="200"/>
      <c r="F134" s="200"/>
      <c r="G134" s="200"/>
      <c r="H134" s="200"/>
    </row>
    <row r="135" spans="2:8" ht="63" hidden="1">
      <c r="B135" s="199" t="s">
        <v>135</v>
      </c>
      <c r="C135" s="189" t="s">
        <v>136</v>
      </c>
      <c r="D135" s="207"/>
      <c r="E135" s="200"/>
      <c r="F135" s="200"/>
      <c r="G135" s="200"/>
      <c r="H135" s="200"/>
    </row>
    <row r="136" spans="2:8" ht="78.75" hidden="1">
      <c r="B136" s="199" t="s">
        <v>137</v>
      </c>
      <c r="C136" s="189" t="s">
        <v>138</v>
      </c>
      <c r="D136" s="207"/>
      <c r="E136" s="200"/>
      <c r="F136" s="200"/>
      <c r="G136" s="200"/>
      <c r="H136" s="200"/>
    </row>
    <row r="137" spans="2:8" ht="15.75" hidden="1">
      <c r="B137" s="199"/>
      <c r="C137" s="311" t="s">
        <v>367</v>
      </c>
      <c r="D137" s="313"/>
      <c r="E137" s="200"/>
      <c r="F137" s="200"/>
      <c r="G137" s="200"/>
      <c r="H137" s="200"/>
    </row>
    <row r="138" spans="2:8" ht="78.75" hidden="1">
      <c r="B138" s="199"/>
      <c r="C138" s="189"/>
      <c r="D138" s="220" t="s">
        <v>399</v>
      </c>
      <c r="E138" s="200"/>
      <c r="F138" s="200"/>
      <c r="G138" s="200"/>
      <c r="H138" s="200"/>
    </row>
    <row r="139" spans="2:8" ht="15.75" hidden="1">
      <c r="B139" s="199" t="s">
        <v>215</v>
      </c>
      <c r="C139" s="188" t="s">
        <v>216</v>
      </c>
      <c r="D139" s="198"/>
      <c r="E139" s="200"/>
      <c r="F139" s="200"/>
      <c r="G139" s="200"/>
      <c r="H139" s="200"/>
    </row>
    <row r="140" spans="2:8" ht="47.25" hidden="1">
      <c r="B140" s="199" t="s">
        <v>394</v>
      </c>
      <c r="C140" s="189" t="s">
        <v>400</v>
      </c>
      <c r="D140" s="220"/>
      <c r="E140" s="200"/>
      <c r="F140" s="200"/>
      <c r="G140" s="200"/>
      <c r="H140" s="200"/>
    </row>
    <row r="141" spans="2:8" ht="47.25" hidden="1">
      <c r="B141" s="199" t="s">
        <v>392</v>
      </c>
      <c r="C141" s="189" t="s">
        <v>393</v>
      </c>
      <c r="D141" s="220"/>
      <c r="E141" s="200"/>
      <c r="F141" s="200"/>
      <c r="G141" s="200"/>
      <c r="H141" s="200"/>
    </row>
    <row r="142" spans="2:8" ht="15.75" hidden="1">
      <c r="B142" s="199"/>
      <c r="C142" s="188"/>
      <c r="D142" s="221"/>
      <c r="E142" s="200"/>
      <c r="F142" s="200"/>
      <c r="G142" s="200"/>
      <c r="H142" s="200"/>
    </row>
    <row r="143" spans="2:8" ht="15.75" hidden="1">
      <c r="B143" s="202"/>
      <c r="C143" s="311" t="s">
        <v>367</v>
      </c>
      <c r="D143" s="313"/>
      <c r="E143" s="200"/>
      <c r="F143" s="200"/>
      <c r="G143" s="200"/>
      <c r="H143" s="200"/>
    </row>
    <row r="144" spans="2:8" ht="47.25" hidden="1">
      <c r="B144" s="210"/>
      <c r="C144" s="199"/>
      <c r="D144" s="199" t="s">
        <v>401</v>
      </c>
      <c r="E144" s="200"/>
      <c r="F144" s="200"/>
      <c r="G144" s="200"/>
      <c r="H144" s="200"/>
    </row>
    <row r="145" spans="2:8" ht="31.5" hidden="1">
      <c r="B145" s="199" t="s">
        <v>402</v>
      </c>
      <c r="C145" s="188" t="s">
        <v>403</v>
      </c>
      <c r="D145" s="198"/>
      <c r="E145" s="200"/>
      <c r="F145" s="200"/>
      <c r="G145" s="200"/>
      <c r="H145" s="200"/>
    </row>
    <row r="146" spans="2:8" ht="47.25" hidden="1">
      <c r="B146" s="198">
        <v>70401</v>
      </c>
      <c r="C146" s="188" t="s">
        <v>274</v>
      </c>
      <c r="D146" s="198"/>
      <c r="E146" s="200"/>
      <c r="F146" s="200"/>
      <c r="G146" s="200"/>
      <c r="H146" s="200"/>
    </row>
    <row r="147" spans="2:8" ht="15.75" hidden="1">
      <c r="B147" s="314" t="s">
        <v>367</v>
      </c>
      <c r="C147" s="315"/>
      <c r="D147" s="316"/>
      <c r="E147" s="200"/>
      <c r="F147" s="200"/>
      <c r="G147" s="200"/>
      <c r="H147" s="200"/>
    </row>
    <row r="148" spans="2:8" ht="31.5" hidden="1">
      <c r="B148" s="199"/>
      <c r="C148" s="199"/>
      <c r="D148" s="199" t="s">
        <v>404</v>
      </c>
      <c r="E148" s="200"/>
      <c r="F148" s="200"/>
      <c r="G148" s="200"/>
      <c r="H148" s="200"/>
    </row>
    <row r="149" spans="2:8" ht="15.75" hidden="1">
      <c r="B149" s="199" t="s">
        <v>215</v>
      </c>
      <c r="C149" s="188" t="s">
        <v>216</v>
      </c>
      <c r="D149" s="199"/>
      <c r="E149" s="200"/>
      <c r="F149" s="200"/>
      <c r="G149" s="200"/>
      <c r="H149" s="200"/>
    </row>
    <row r="150" spans="2:8" ht="63" hidden="1">
      <c r="B150" s="199" t="s">
        <v>103</v>
      </c>
      <c r="C150" s="199" t="s">
        <v>116</v>
      </c>
      <c r="D150" s="199"/>
      <c r="E150" s="200"/>
      <c r="F150" s="200"/>
      <c r="G150" s="200"/>
      <c r="H150" s="200"/>
    </row>
    <row r="151" spans="2:8" ht="15.75" hidden="1">
      <c r="B151" s="199"/>
      <c r="C151" s="319" t="s">
        <v>367</v>
      </c>
      <c r="D151" s="319"/>
      <c r="E151" s="200"/>
      <c r="F151" s="200"/>
      <c r="G151" s="200"/>
      <c r="H151" s="200"/>
    </row>
    <row r="152" spans="2:8" ht="47.25" hidden="1">
      <c r="B152" s="199"/>
      <c r="C152" s="199"/>
      <c r="D152" s="199" t="s">
        <v>405</v>
      </c>
      <c r="E152" s="200"/>
      <c r="F152" s="200"/>
      <c r="G152" s="200"/>
      <c r="H152" s="200"/>
    </row>
    <row r="153" spans="2:8" ht="15.75" hidden="1">
      <c r="B153" s="199" t="s">
        <v>215</v>
      </c>
      <c r="C153" s="188" t="s">
        <v>216</v>
      </c>
      <c r="D153" s="199"/>
      <c r="E153" s="200"/>
      <c r="F153" s="200"/>
      <c r="G153" s="200"/>
      <c r="H153" s="200"/>
    </row>
    <row r="154" spans="2:8" ht="31.5" hidden="1">
      <c r="B154" s="199" t="s">
        <v>380</v>
      </c>
      <c r="C154" s="189" t="s">
        <v>381</v>
      </c>
      <c r="D154" s="199"/>
      <c r="E154" s="200"/>
      <c r="F154" s="200"/>
      <c r="G154" s="200"/>
      <c r="H154" s="200"/>
    </row>
    <row r="155" spans="2:8" ht="15.75" hidden="1">
      <c r="B155" s="199"/>
      <c r="C155" s="319" t="s">
        <v>367</v>
      </c>
      <c r="D155" s="319"/>
      <c r="E155" s="200"/>
      <c r="F155" s="200"/>
      <c r="G155" s="200"/>
      <c r="H155" s="200"/>
    </row>
    <row r="156" spans="2:8" ht="15.75" hidden="1">
      <c r="B156" s="199"/>
      <c r="C156" s="199"/>
      <c r="D156" s="199"/>
      <c r="E156" s="200"/>
      <c r="F156" s="200"/>
      <c r="G156" s="200"/>
      <c r="H156" s="200"/>
    </row>
    <row r="157" spans="2:8" ht="15.75" hidden="1">
      <c r="B157" s="199"/>
      <c r="C157" s="199"/>
      <c r="D157" s="199"/>
      <c r="E157" s="200"/>
      <c r="F157" s="200"/>
      <c r="G157" s="200"/>
      <c r="H157" s="200"/>
    </row>
    <row r="158" spans="2:8" ht="63" hidden="1">
      <c r="B158" s="202"/>
      <c r="C158" s="205"/>
      <c r="D158" s="208" t="s">
        <v>406</v>
      </c>
      <c r="E158" s="200"/>
      <c r="F158" s="200"/>
      <c r="G158" s="200"/>
      <c r="H158" s="200"/>
    </row>
    <row r="159" spans="2:8" ht="15.75" hidden="1">
      <c r="B159" s="202" t="s">
        <v>213</v>
      </c>
      <c r="C159" s="188" t="s">
        <v>214</v>
      </c>
      <c r="D159" s="208"/>
      <c r="E159" s="222"/>
      <c r="F159" s="200"/>
      <c r="G159" s="200"/>
      <c r="H159" s="223"/>
    </row>
    <row r="160" spans="2:8" ht="15.75" hidden="1">
      <c r="B160" s="202" t="s">
        <v>407</v>
      </c>
      <c r="C160" s="205" t="s">
        <v>398</v>
      </c>
      <c r="D160" s="208"/>
      <c r="E160" s="222"/>
      <c r="F160" s="200"/>
      <c r="G160" s="200"/>
      <c r="H160" s="223"/>
    </row>
    <row r="161" spans="2:8" ht="15.75" hidden="1">
      <c r="B161" s="199" t="s">
        <v>215</v>
      </c>
      <c r="C161" s="188" t="s">
        <v>216</v>
      </c>
      <c r="D161" s="188"/>
      <c r="E161" s="200"/>
      <c r="F161" s="200"/>
      <c r="G161" s="200"/>
      <c r="H161" s="200"/>
    </row>
    <row r="162" spans="2:8" ht="15.75" hidden="1">
      <c r="B162" s="209" t="s">
        <v>94</v>
      </c>
      <c r="C162" s="195" t="s">
        <v>95</v>
      </c>
      <c r="D162" s="188"/>
      <c r="E162" s="200"/>
      <c r="F162" s="200"/>
      <c r="G162" s="200"/>
      <c r="H162" s="200"/>
    </row>
    <row r="163" spans="2:8" ht="94.5" hidden="1">
      <c r="B163" s="209" t="s">
        <v>69</v>
      </c>
      <c r="C163" s="206" t="s">
        <v>408</v>
      </c>
      <c r="D163" s="188"/>
      <c r="E163" s="200"/>
      <c r="F163" s="200"/>
      <c r="G163" s="200"/>
      <c r="H163" s="200"/>
    </row>
    <row r="164" spans="2:8" ht="15.75" hidden="1">
      <c r="B164" s="209" t="s">
        <v>86</v>
      </c>
      <c r="C164" s="195" t="s">
        <v>409</v>
      </c>
      <c r="D164" s="188"/>
      <c r="E164" s="200"/>
      <c r="F164" s="200"/>
      <c r="G164" s="200"/>
      <c r="H164" s="200"/>
    </row>
    <row r="165" spans="2:8" ht="31.5" hidden="1">
      <c r="B165" s="209" t="s">
        <v>105</v>
      </c>
      <c r="C165" s="195" t="s">
        <v>410</v>
      </c>
      <c r="D165" s="188"/>
      <c r="E165" s="200"/>
      <c r="F165" s="200"/>
      <c r="G165" s="200"/>
      <c r="H165" s="200"/>
    </row>
    <row r="166" spans="2:8" ht="94.5" hidden="1">
      <c r="B166" s="209" t="s">
        <v>192</v>
      </c>
      <c r="C166" s="195" t="s">
        <v>411</v>
      </c>
      <c r="D166" s="188"/>
      <c r="E166" s="200"/>
      <c r="F166" s="200"/>
      <c r="G166" s="200"/>
      <c r="H166" s="200"/>
    </row>
    <row r="167" spans="2:8" ht="63" hidden="1">
      <c r="B167" s="209" t="s">
        <v>135</v>
      </c>
      <c r="C167" s="195" t="s">
        <v>412</v>
      </c>
      <c r="D167" s="188"/>
      <c r="E167" s="200"/>
      <c r="F167" s="200"/>
      <c r="G167" s="200"/>
      <c r="H167" s="200"/>
    </row>
    <row r="168" spans="2:8" ht="78.75" hidden="1">
      <c r="B168" s="209" t="s">
        <v>137</v>
      </c>
      <c r="C168" s="195" t="s">
        <v>138</v>
      </c>
      <c r="D168" s="188"/>
      <c r="E168" s="200"/>
      <c r="F168" s="200"/>
      <c r="G168" s="200"/>
      <c r="H168" s="200"/>
    </row>
    <row r="169" spans="2:8" ht="31.5" hidden="1">
      <c r="B169" s="209" t="s">
        <v>407</v>
      </c>
      <c r="C169" s="195" t="s">
        <v>413</v>
      </c>
      <c r="D169" s="188"/>
      <c r="E169" s="200"/>
      <c r="F169" s="200"/>
      <c r="G169" s="200"/>
      <c r="H169" s="200"/>
    </row>
    <row r="170" spans="2:8" ht="15.75" hidden="1">
      <c r="B170" s="209"/>
      <c r="C170" s="195"/>
      <c r="D170" s="188"/>
      <c r="E170" s="200"/>
      <c r="F170" s="200"/>
      <c r="G170" s="200"/>
      <c r="H170" s="200"/>
    </row>
    <row r="171" spans="2:8" ht="63" hidden="1">
      <c r="B171" s="209" t="s">
        <v>198</v>
      </c>
      <c r="C171" s="189" t="s">
        <v>414</v>
      </c>
      <c r="D171" s="188"/>
      <c r="E171" s="200"/>
      <c r="F171" s="200"/>
      <c r="G171" s="200"/>
      <c r="H171" s="200"/>
    </row>
    <row r="172" spans="2:8" ht="47.25" hidden="1">
      <c r="B172" s="199" t="s">
        <v>219</v>
      </c>
      <c r="C172" s="216" t="s">
        <v>220</v>
      </c>
      <c r="D172" s="208"/>
      <c r="E172" s="200"/>
      <c r="F172" s="200"/>
      <c r="G172" s="200"/>
      <c r="H172" s="200"/>
    </row>
    <row r="173" spans="2:8" ht="47.25" hidden="1">
      <c r="B173" s="199" t="s">
        <v>71</v>
      </c>
      <c r="C173" s="188" t="s">
        <v>415</v>
      </c>
      <c r="D173" s="208"/>
      <c r="E173" s="200"/>
      <c r="F173" s="200"/>
      <c r="G173" s="200"/>
      <c r="H173" s="200"/>
    </row>
    <row r="174" spans="2:8" ht="15.75" hidden="1">
      <c r="B174" s="199"/>
      <c r="C174" s="188"/>
      <c r="D174" s="208"/>
      <c r="E174" s="200"/>
      <c r="F174" s="200"/>
      <c r="G174" s="200"/>
      <c r="H174" s="200"/>
    </row>
    <row r="175" spans="2:8" ht="15.75" hidden="1">
      <c r="B175" s="199"/>
      <c r="C175" s="188"/>
      <c r="D175" s="208"/>
      <c r="E175" s="200"/>
      <c r="F175" s="200"/>
      <c r="G175" s="200"/>
      <c r="H175" s="200"/>
    </row>
    <row r="176" spans="2:8" ht="31.5" hidden="1">
      <c r="B176" s="199" t="s">
        <v>217</v>
      </c>
      <c r="C176" s="188" t="s">
        <v>403</v>
      </c>
      <c r="D176" s="208"/>
      <c r="E176" s="200"/>
      <c r="F176" s="200"/>
      <c r="G176" s="200"/>
      <c r="H176" s="200"/>
    </row>
    <row r="177" spans="2:8" ht="15.75" hidden="1">
      <c r="B177" s="199"/>
      <c r="C177" s="188"/>
      <c r="D177" s="213"/>
      <c r="E177" s="200"/>
      <c r="F177" s="224"/>
      <c r="G177" s="224"/>
      <c r="H177" s="200"/>
    </row>
    <row r="178" spans="2:8" ht="94.5" hidden="1">
      <c r="B178" s="199" t="s">
        <v>109</v>
      </c>
      <c r="C178" s="206" t="s">
        <v>376</v>
      </c>
      <c r="D178" s="188"/>
      <c r="E178" s="225"/>
      <c r="F178" s="200"/>
      <c r="G178" s="200"/>
      <c r="H178" s="200"/>
    </row>
    <row r="179" spans="2:8" ht="15.75" hidden="1">
      <c r="B179" s="199"/>
      <c r="C179" s="188"/>
      <c r="D179" s="188"/>
      <c r="E179" s="225"/>
      <c r="F179" s="198"/>
      <c r="G179" s="198"/>
      <c r="H179" s="200"/>
    </row>
    <row r="180" spans="2:8" ht="15.75" hidden="1">
      <c r="B180" s="199"/>
      <c r="C180" s="206"/>
      <c r="D180" s="208"/>
      <c r="E180" s="225"/>
      <c r="F180" s="198"/>
      <c r="G180" s="198"/>
      <c r="H180" s="200"/>
    </row>
    <row r="181" spans="2:8" ht="15.75" hidden="1">
      <c r="B181" s="210"/>
      <c r="C181" s="206"/>
      <c r="D181" s="226"/>
      <c r="E181" s="225"/>
      <c r="F181" s="198"/>
      <c r="G181" s="198"/>
      <c r="H181" s="200"/>
    </row>
    <row r="182" spans="2:8" ht="15.75" hidden="1">
      <c r="B182" s="210"/>
      <c r="C182" s="206"/>
      <c r="D182" s="226"/>
      <c r="E182" s="225"/>
      <c r="F182" s="198"/>
      <c r="G182" s="198"/>
      <c r="H182" s="200"/>
    </row>
    <row r="183" spans="2:8" ht="15.75" hidden="1">
      <c r="B183" s="210"/>
      <c r="C183" s="206"/>
      <c r="D183" s="226"/>
      <c r="E183" s="225"/>
      <c r="F183" s="198"/>
      <c r="G183" s="198"/>
      <c r="H183" s="200"/>
    </row>
    <row r="184" spans="2:8" ht="31.5" hidden="1">
      <c r="B184" s="227">
        <v>75</v>
      </c>
      <c r="C184" s="216" t="s">
        <v>221</v>
      </c>
      <c r="D184" s="226"/>
      <c r="E184" s="225"/>
      <c r="F184" s="200"/>
      <c r="G184" s="225"/>
      <c r="H184" s="200"/>
    </row>
    <row r="185" spans="2:8" ht="15.75" hidden="1">
      <c r="B185" s="213">
        <v>250380</v>
      </c>
      <c r="C185" s="189" t="s">
        <v>25</v>
      </c>
      <c r="D185" s="226"/>
      <c r="E185" s="225"/>
      <c r="F185" s="200"/>
      <c r="G185" s="225"/>
      <c r="H185" s="200"/>
    </row>
    <row r="186" spans="2:8" ht="15.75" hidden="1">
      <c r="B186" s="210"/>
      <c r="C186" s="206"/>
      <c r="D186" s="226"/>
      <c r="E186" s="225"/>
      <c r="F186" s="198"/>
      <c r="G186" s="228"/>
      <c r="H186" s="200"/>
    </row>
    <row r="187" spans="2:8" ht="15.75" hidden="1">
      <c r="B187" s="314" t="s">
        <v>367</v>
      </c>
      <c r="C187" s="315"/>
      <c r="D187" s="316"/>
      <c r="E187" s="229"/>
      <c r="F187" s="198"/>
      <c r="G187" s="225"/>
      <c r="H187" s="223"/>
    </row>
    <row r="188" spans="2:8" ht="110.25" hidden="1">
      <c r="B188" s="199"/>
      <c r="C188" s="199"/>
      <c r="D188" s="199" t="s">
        <v>416</v>
      </c>
      <c r="E188" s="225"/>
      <c r="F188" s="198"/>
      <c r="G188" s="198"/>
      <c r="H188" s="223"/>
    </row>
    <row r="189" spans="2:8" ht="15.75" hidden="1">
      <c r="B189" s="199" t="s">
        <v>417</v>
      </c>
      <c r="C189" s="188" t="s">
        <v>418</v>
      </c>
      <c r="D189" s="188"/>
      <c r="E189" s="225"/>
      <c r="F189" s="198"/>
      <c r="G189" s="198"/>
      <c r="H189" s="223"/>
    </row>
    <row r="190" spans="2:8" ht="15.75" hidden="1">
      <c r="B190" s="199" t="s">
        <v>419</v>
      </c>
      <c r="C190" s="206" t="s">
        <v>420</v>
      </c>
      <c r="D190" s="208"/>
      <c r="E190" s="225"/>
      <c r="F190" s="198"/>
      <c r="G190" s="198"/>
      <c r="H190" s="223"/>
    </row>
    <row r="191" spans="2:8" ht="15.75" hidden="1">
      <c r="B191" s="210"/>
      <c r="C191" s="206"/>
      <c r="D191" s="226"/>
      <c r="E191" s="225"/>
      <c r="F191" s="184"/>
      <c r="G191" s="184"/>
      <c r="H191" s="223"/>
    </row>
    <row r="192" spans="2:8" ht="15.75" hidden="1">
      <c r="B192" s="210"/>
      <c r="C192" s="206"/>
      <c r="D192" s="226"/>
      <c r="E192" s="225"/>
      <c r="F192" s="184"/>
      <c r="G192" s="184"/>
      <c r="H192" s="223"/>
    </row>
    <row r="193" spans="2:8" ht="15.75" hidden="1">
      <c r="B193" s="210"/>
      <c r="C193" s="206"/>
      <c r="D193" s="226"/>
      <c r="E193" s="225"/>
      <c r="F193" s="184"/>
      <c r="G193" s="184"/>
      <c r="H193" s="223"/>
    </row>
    <row r="194" spans="2:8" ht="15.75" hidden="1">
      <c r="B194" s="314" t="s">
        <v>367</v>
      </c>
      <c r="C194" s="315"/>
      <c r="D194" s="316"/>
      <c r="E194" s="225"/>
      <c r="F194" s="184"/>
      <c r="G194" s="184"/>
      <c r="H194" s="223"/>
    </row>
    <row r="195" spans="2:8" ht="31.5">
      <c r="B195" s="202"/>
      <c r="C195" s="198"/>
      <c r="D195" s="215" t="s">
        <v>453</v>
      </c>
      <c r="E195" s="200"/>
      <c r="F195" s="200"/>
      <c r="G195" s="200"/>
      <c r="H195" s="200"/>
    </row>
    <row r="196" spans="2:8" ht="31.5">
      <c r="B196" s="199" t="s">
        <v>217</v>
      </c>
      <c r="C196" s="189" t="s">
        <v>218</v>
      </c>
      <c r="D196" s="215"/>
      <c r="E196" s="200">
        <v>32.96</v>
      </c>
      <c r="F196" s="200"/>
      <c r="G196" s="200"/>
      <c r="H196" s="200">
        <f aca="true" t="shared" si="2" ref="H196:H201">SUM(E196)</f>
        <v>32.96</v>
      </c>
    </row>
    <row r="197" spans="2:8" ht="63">
      <c r="B197" s="199" t="s">
        <v>109</v>
      </c>
      <c r="C197" s="189" t="s">
        <v>110</v>
      </c>
      <c r="D197" s="215"/>
      <c r="E197" s="200">
        <v>32.96</v>
      </c>
      <c r="F197" s="200"/>
      <c r="G197" s="200"/>
      <c r="H197" s="200">
        <f t="shared" si="2"/>
        <v>32.96</v>
      </c>
    </row>
    <row r="198" spans="2:8" ht="31.5" hidden="1">
      <c r="B198" s="199" t="s">
        <v>382</v>
      </c>
      <c r="C198" s="189" t="s">
        <v>383</v>
      </c>
      <c r="D198" s="215"/>
      <c r="E198" s="200"/>
      <c r="F198" s="200"/>
      <c r="G198" s="200"/>
      <c r="H198" s="200">
        <f t="shared" si="2"/>
        <v>0</v>
      </c>
    </row>
    <row r="199" spans="2:8" ht="126" hidden="1">
      <c r="B199" s="199" t="s">
        <v>384</v>
      </c>
      <c r="C199" s="189" t="s">
        <v>385</v>
      </c>
      <c r="D199" s="217"/>
      <c r="E199" s="200"/>
      <c r="F199" s="200"/>
      <c r="G199" s="200"/>
      <c r="H199" s="200">
        <f t="shared" si="2"/>
        <v>0</v>
      </c>
    </row>
    <row r="200" spans="2:8" ht="31.5">
      <c r="B200" s="199"/>
      <c r="C200" s="216" t="s">
        <v>421</v>
      </c>
      <c r="D200" s="217"/>
      <c r="E200" s="218">
        <v>11.43</v>
      </c>
      <c r="F200" s="200"/>
      <c r="G200" s="200"/>
      <c r="H200" s="200">
        <f t="shared" si="2"/>
        <v>11.43</v>
      </c>
    </row>
    <row r="201" spans="2:8" ht="15.75">
      <c r="B201" s="202"/>
      <c r="C201" s="311" t="s">
        <v>367</v>
      </c>
      <c r="D201" s="313"/>
      <c r="E201" s="200">
        <v>32.96</v>
      </c>
      <c r="F201" s="200"/>
      <c r="G201" s="200"/>
      <c r="H201" s="200">
        <f t="shared" si="2"/>
        <v>32.96</v>
      </c>
    </row>
    <row r="202" spans="2:8" ht="47.25" hidden="1">
      <c r="B202" s="199"/>
      <c r="C202" s="188"/>
      <c r="D202" s="188" t="s">
        <v>391</v>
      </c>
      <c r="E202" s="200"/>
      <c r="F202" s="200"/>
      <c r="G202" s="200"/>
      <c r="H202" s="200"/>
    </row>
    <row r="203" spans="2:8" ht="31.5" hidden="1">
      <c r="B203" s="199" t="s">
        <v>217</v>
      </c>
      <c r="C203" s="216" t="s">
        <v>387</v>
      </c>
      <c r="D203" s="207"/>
      <c r="E203" s="200"/>
      <c r="F203" s="200"/>
      <c r="G203" s="200"/>
      <c r="H203" s="200"/>
    </row>
    <row r="204" spans="2:8" ht="47.25" hidden="1">
      <c r="B204" s="199" t="s">
        <v>392</v>
      </c>
      <c r="C204" s="189" t="s">
        <v>393</v>
      </c>
      <c r="D204" s="207"/>
      <c r="E204" s="200"/>
      <c r="F204" s="200"/>
      <c r="G204" s="200"/>
      <c r="H204" s="200"/>
    </row>
    <row r="205" spans="2:8" ht="15.75" hidden="1">
      <c r="B205" s="199" t="s">
        <v>215</v>
      </c>
      <c r="C205" s="188" t="s">
        <v>216</v>
      </c>
      <c r="D205" s="207"/>
      <c r="E205" s="200"/>
      <c r="F205" s="200"/>
      <c r="G205" s="200"/>
      <c r="H205" s="200"/>
    </row>
    <row r="206" spans="2:8" ht="31.5" hidden="1">
      <c r="B206" s="199" t="s">
        <v>394</v>
      </c>
      <c r="C206" s="189" t="s">
        <v>395</v>
      </c>
      <c r="D206" s="207"/>
      <c r="E206" s="200"/>
      <c r="F206" s="200"/>
      <c r="G206" s="200"/>
      <c r="H206" s="200"/>
    </row>
    <row r="207" spans="2:8" ht="15.75" hidden="1">
      <c r="B207" s="199"/>
      <c r="C207" s="311" t="s">
        <v>367</v>
      </c>
      <c r="D207" s="313"/>
      <c r="E207" s="200"/>
      <c r="F207" s="200"/>
      <c r="G207" s="200"/>
      <c r="H207" s="200"/>
    </row>
    <row r="208" spans="2:8" ht="78.75" hidden="1">
      <c r="B208" s="199"/>
      <c r="C208" s="189"/>
      <c r="D208" s="220" t="s">
        <v>399</v>
      </c>
      <c r="E208" s="200"/>
      <c r="F208" s="200"/>
      <c r="G208" s="200"/>
      <c r="H208" s="200"/>
    </row>
    <row r="209" spans="2:8" ht="15.75" hidden="1">
      <c r="B209" s="199" t="s">
        <v>215</v>
      </c>
      <c r="C209" s="188" t="s">
        <v>216</v>
      </c>
      <c r="D209" s="198"/>
      <c r="E209" s="200"/>
      <c r="F209" s="200"/>
      <c r="G209" s="200"/>
      <c r="H209" s="200"/>
    </row>
    <row r="210" spans="2:8" ht="47.25" hidden="1">
      <c r="B210" s="199" t="s">
        <v>394</v>
      </c>
      <c r="C210" s="189" t="s">
        <v>400</v>
      </c>
      <c r="D210" s="220"/>
      <c r="E210" s="200"/>
      <c r="F210" s="200"/>
      <c r="G210" s="200"/>
      <c r="H210" s="200"/>
    </row>
    <row r="211" spans="2:8" ht="47.25" hidden="1">
      <c r="B211" s="199" t="s">
        <v>392</v>
      </c>
      <c r="C211" s="189" t="s">
        <v>393</v>
      </c>
      <c r="D211" s="220"/>
      <c r="E211" s="200"/>
      <c r="F211" s="200"/>
      <c r="G211" s="200"/>
      <c r="H211" s="200"/>
    </row>
    <row r="212" spans="2:8" ht="15.75" hidden="1">
      <c r="B212" s="199"/>
      <c r="C212" s="188"/>
      <c r="D212" s="221"/>
      <c r="E212" s="200"/>
      <c r="F212" s="200"/>
      <c r="G212" s="200"/>
      <c r="H212" s="200"/>
    </row>
    <row r="213" spans="2:8" ht="15.75" hidden="1">
      <c r="B213" s="202"/>
      <c r="C213" s="311" t="s">
        <v>367</v>
      </c>
      <c r="D213" s="313"/>
      <c r="E213" s="200"/>
      <c r="F213" s="200"/>
      <c r="G213" s="200"/>
      <c r="H213" s="200"/>
    </row>
    <row r="214" spans="2:8" ht="63">
      <c r="B214" s="199"/>
      <c r="C214" s="188"/>
      <c r="D214" s="188" t="s">
        <v>397</v>
      </c>
      <c r="E214" s="200"/>
      <c r="F214" s="200"/>
      <c r="G214" s="200"/>
      <c r="H214" s="200"/>
    </row>
    <row r="215" spans="2:8" ht="15.75">
      <c r="B215" s="199" t="s">
        <v>215</v>
      </c>
      <c r="C215" s="189" t="s">
        <v>216</v>
      </c>
      <c r="D215" s="207"/>
      <c r="E215" s="200">
        <f>SUM(E216+E217+E218+E219+E220)</f>
        <v>407.73199999999997</v>
      </c>
      <c r="F215" s="200"/>
      <c r="G215" s="200"/>
      <c r="H215" s="200">
        <f>SUM(E215)</f>
        <v>407.73199999999997</v>
      </c>
    </row>
    <row r="216" spans="2:8" ht="31.5">
      <c r="B216" s="199" t="s">
        <v>105</v>
      </c>
      <c r="C216" s="189" t="s">
        <v>189</v>
      </c>
      <c r="D216" s="207"/>
      <c r="E216" s="200">
        <v>45</v>
      </c>
      <c r="F216" s="200"/>
      <c r="G216" s="200"/>
      <c r="H216" s="200">
        <f aca="true" t="shared" si="3" ref="H216:H222">SUM(E216)</f>
        <v>45</v>
      </c>
    </row>
    <row r="217" spans="2:8" ht="31.5">
      <c r="B217" s="199" t="s">
        <v>273</v>
      </c>
      <c r="C217" s="230" t="s">
        <v>275</v>
      </c>
      <c r="D217" s="207"/>
      <c r="E217" s="200">
        <v>46.8</v>
      </c>
      <c r="F217" s="200"/>
      <c r="G217" s="200"/>
      <c r="H217" s="200">
        <f t="shared" si="3"/>
        <v>46.8</v>
      </c>
    </row>
    <row r="218" spans="2:8" ht="94.5">
      <c r="B218" s="199" t="s">
        <v>192</v>
      </c>
      <c r="C218" s="189" t="s">
        <v>193</v>
      </c>
      <c r="D218" s="207"/>
      <c r="E218" s="200">
        <v>66.64</v>
      </c>
      <c r="F218" s="200"/>
      <c r="G218" s="200"/>
      <c r="H218" s="200">
        <f t="shared" si="3"/>
        <v>66.64</v>
      </c>
    </row>
    <row r="219" spans="2:8" ht="63">
      <c r="B219" s="199" t="s">
        <v>135</v>
      </c>
      <c r="C219" s="189" t="s">
        <v>136</v>
      </c>
      <c r="D219" s="207"/>
      <c r="E219" s="200">
        <v>88.907</v>
      </c>
      <c r="F219" s="200"/>
      <c r="G219" s="200"/>
      <c r="H219" s="200">
        <f t="shared" si="3"/>
        <v>88.907</v>
      </c>
    </row>
    <row r="220" spans="2:8" ht="78.75">
      <c r="B220" s="199" t="s">
        <v>137</v>
      </c>
      <c r="C220" s="189" t="s">
        <v>138</v>
      </c>
      <c r="D220" s="207"/>
      <c r="E220" s="225">
        <v>160.385</v>
      </c>
      <c r="F220" s="200"/>
      <c r="G220" s="200"/>
      <c r="H220" s="200">
        <f t="shared" si="3"/>
        <v>160.385</v>
      </c>
    </row>
    <row r="221" spans="2:8" ht="31.5">
      <c r="B221" s="199" t="s">
        <v>217</v>
      </c>
      <c r="C221" s="189" t="s">
        <v>218</v>
      </c>
      <c r="D221" s="207"/>
      <c r="E221" s="225">
        <v>731.1</v>
      </c>
      <c r="F221" s="200"/>
      <c r="G221" s="200"/>
      <c r="H221" s="200">
        <f t="shared" si="3"/>
        <v>731.1</v>
      </c>
    </row>
    <row r="222" spans="2:8" ht="47.25">
      <c r="B222" s="199" t="s">
        <v>190</v>
      </c>
      <c r="C222" s="230" t="s">
        <v>454</v>
      </c>
      <c r="D222" s="207"/>
      <c r="E222" s="225">
        <v>731.1</v>
      </c>
      <c r="F222" s="200"/>
      <c r="G222" s="200"/>
      <c r="H222" s="200">
        <f t="shared" si="3"/>
        <v>731.1</v>
      </c>
    </row>
    <row r="223" spans="2:8" ht="15.75">
      <c r="B223" s="231"/>
      <c r="C223" s="311" t="s">
        <v>367</v>
      </c>
      <c r="D223" s="313"/>
      <c r="E223" s="225">
        <f>SUM(E221+E215)</f>
        <v>1138.8319999999999</v>
      </c>
      <c r="F223" s="200"/>
      <c r="G223" s="200"/>
      <c r="H223" s="200">
        <f>SUM(E223)</f>
        <v>1138.8319999999999</v>
      </c>
    </row>
    <row r="224" spans="2:8" ht="78.75" hidden="1">
      <c r="B224" s="209"/>
      <c r="C224" s="195"/>
      <c r="D224" s="188" t="s">
        <v>375</v>
      </c>
      <c r="E224" s="200"/>
      <c r="F224" s="204"/>
      <c r="G224" s="200"/>
      <c r="H224" s="200"/>
    </row>
    <row r="225" spans="2:8" ht="15.75" hidden="1">
      <c r="B225" s="209"/>
      <c r="C225" s="195"/>
      <c r="D225" s="188"/>
      <c r="E225" s="200"/>
      <c r="F225" s="204"/>
      <c r="G225" s="200"/>
      <c r="H225" s="200"/>
    </row>
    <row r="226" spans="2:8" ht="15.75" hidden="1">
      <c r="B226" s="209" t="s">
        <v>369</v>
      </c>
      <c r="C226" s="188" t="s">
        <v>216</v>
      </c>
      <c r="D226" s="208"/>
      <c r="E226" s="200"/>
      <c r="F226" s="204"/>
      <c r="G226" s="200"/>
      <c r="H226" s="200"/>
    </row>
    <row r="227" spans="2:8" ht="15.75" hidden="1">
      <c r="B227" s="209" t="s">
        <v>215</v>
      </c>
      <c r="C227" s="188" t="s">
        <v>216</v>
      </c>
      <c r="D227" s="208"/>
      <c r="E227" s="200"/>
      <c r="F227" s="204"/>
      <c r="G227" s="200"/>
      <c r="H227" s="200"/>
    </row>
    <row r="228" spans="2:8" ht="63" hidden="1">
      <c r="B228" s="209" t="s">
        <v>130</v>
      </c>
      <c r="C228" s="189" t="s">
        <v>422</v>
      </c>
      <c r="D228" s="208"/>
      <c r="E228" s="200"/>
      <c r="F228" s="204"/>
      <c r="G228" s="200"/>
      <c r="H228" s="200"/>
    </row>
    <row r="229" spans="2:8" ht="78.75" hidden="1">
      <c r="B229" s="209" t="s">
        <v>149</v>
      </c>
      <c r="C229" s="188" t="s">
        <v>374</v>
      </c>
      <c r="D229" s="208"/>
      <c r="E229" s="200"/>
      <c r="F229" s="204"/>
      <c r="G229" s="200"/>
      <c r="H229" s="200"/>
    </row>
    <row r="230" spans="2:8" ht="15.75" hidden="1">
      <c r="B230" s="209"/>
      <c r="C230" s="317" t="s">
        <v>367</v>
      </c>
      <c r="D230" s="318"/>
      <c r="E230" s="200"/>
      <c r="F230" s="204"/>
      <c r="G230" s="200"/>
      <c r="H230" s="200"/>
    </row>
    <row r="231" spans="2:8" ht="63">
      <c r="B231" s="209"/>
      <c r="C231" s="240"/>
      <c r="D231" s="241"/>
      <c r="E231" s="200"/>
      <c r="F231" s="204" t="s">
        <v>435</v>
      </c>
      <c r="G231" s="200"/>
      <c r="H231" s="200"/>
    </row>
    <row r="232" spans="2:8" ht="31.5">
      <c r="B232" s="209" t="s">
        <v>424</v>
      </c>
      <c r="C232" s="188" t="s">
        <v>221</v>
      </c>
      <c r="D232" s="241"/>
      <c r="E232" s="200"/>
      <c r="F232" s="204"/>
      <c r="G232" s="200">
        <v>114.716</v>
      </c>
      <c r="H232" s="200">
        <v>114.716</v>
      </c>
    </row>
    <row r="233" spans="2:8" ht="15.75">
      <c r="B233" s="209" t="s">
        <v>419</v>
      </c>
      <c r="C233" s="188" t="s">
        <v>25</v>
      </c>
      <c r="D233" s="241"/>
      <c r="E233" s="200"/>
      <c r="F233" s="204"/>
      <c r="G233" s="200">
        <v>114.716</v>
      </c>
      <c r="H233" s="200">
        <v>114.716</v>
      </c>
    </row>
    <row r="234" spans="2:8" ht="31.5">
      <c r="B234" s="209"/>
      <c r="C234" s="251" t="s">
        <v>421</v>
      </c>
      <c r="D234" s="241"/>
      <c r="E234" s="200"/>
      <c r="F234" s="204"/>
      <c r="G234" s="218">
        <v>104.1</v>
      </c>
      <c r="H234" s="200">
        <v>104.1</v>
      </c>
    </row>
    <row r="235" spans="2:8" ht="15.75">
      <c r="B235" s="209"/>
      <c r="C235" s="311" t="s">
        <v>367</v>
      </c>
      <c r="D235" s="313"/>
      <c r="E235" s="200"/>
      <c r="F235" s="204"/>
      <c r="G235" s="200">
        <v>114.716</v>
      </c>
      <c r="H235" s="200">
        <v>114.716</v>
      </c>
    </row>
    <row r="236" spans="2:8" ht="78.75">
      <c r="B236" s="199"/>
      <c r="C236" s="188"/>
      <c r="D236" s="208"/>
      <c r="E236" s="200"/>
      <c r="F236" s="213" t="s">
        <v>423</v>
      </c>
      <c r="G236" s="200"/>
      <c r="H236" s="200"/>
    </row>
    <row r="237" spans="2:8" ht="31.5">
      <c r="B237" s="199" t="s">
        <v>424</v>
      </c>
      <c r="C237" s="188" t="s">
        <v>221</v>
      </c>
      <c r="D237" s="208"/>
      <c r="E237" s="200"/>
      <c r="F237" s="232"/>
      <c r="G237" s="223">
        <v>33.4156</v>
      </c>
      <c r="H237" s="252">
        <f aca="true" t="shared" si="4" ref="H237:H260">SUM(E237)+G237</f>
        <v>33.4156</v>
      </c>
    </row>
    <row r="238" spans="2:8" ht="15.75">
      <c r="B238" s="199" t="s">
        <v>419</v>
      </c>
      <c r="C238" s="188" t="s">
        <v>25</v>
      </c>
      <c r="D238" s="208"/>
      <c r="E238" s="200"/>
      <c r="F238" s="232"/>
      <c r="G238" s="223">
        <v>33.4156</v>
      </c>
      <c r="H238" s="252">
        <f t="shared" si="4"/>
        <v>33.4156</v>
      </c>
    </row>
    <row r="239" spans="2:8" ht="31.5" hidden="1">
      <c r="B239" s="199" t="s">
        <v>217</v>
      </c>
      <c r="C239" s="188" t="s">
        <v>403</v>
      </c>
      <c r="D239" s="208"/>
      <c r="E239" s="200"/>
      <c r="F239" s="229"/>
      <c r="G239" s="223">
        <v>33.4156</v>
      </c>
      <c r="H239" s="252">
        <f t="shared" si="4"/>
        <v>33.4156</v>
      </c>
    </row>
    <row r="240" spans="2:8" ht="15.75" hidden="1">
      <c r="B240" s="199"/>
      <c r="C240" s="188"/>
      <c r="D240" s="213"/>
      <c r="E240" s="200"/>
      <c r="F240" s="233"/>
      <c r="G240" s="223">
        <v>33.4156</v>
      </c>
      <c r="H240" s="252">
        <f t="shared" si="4"/>
        <v>33.4156</v>
      </c>
    </row>
    <row r="241" spans="2:8" ht="126" hidden="1">
      <c r="B241" s="199" t="s">
        <v>109</v>
      </c>
      <c r="C241" s="206" t="s">
        <v>425</v>
      </c>
      <c r="D241" s="188"/>
      <c r="E241" s="225"/>
      <c r="F241" s="229"/>
      <c r="G241" s="223">
        <v>33.4156</v>
      </c>
      <c r="H241" s="252">
        <f t="shared" si="4"/>
        <v>33.4156</v>
      </c>
    </row>
    <row r="242" spans="2:8" ht="15.75" hidden="1">
      <c r="B242" s="199"/>
      <c r="C242" s="188"/>
      <c r="D242" s="188"/>
      <c r="E242" s="225"/>
      <c r="F242" s="229"/>
      <c r="G242" s="223">
        <v>33.4156</v>
      </c>
      <c r="H242" s="252">
        <f t="shared" si="4"/>
        <v>33.4156</v>
      </c>
    </row>
    <row r="243" spans="2:8" ht="15.75" hidden="1">
      <c r="B243" s="199"/>
      <c r="C243" s="206"/>
      <c r="D243" s="208"/>
      <c r="E243" s="225"/>
      <c r="F243" s="229"/>
      <c r="G243" s="223">
        <v>33.4156</v>
      </c>
      <c r="H243" s="252">
        <f t="shared" si="4"/>
        <v>33.4156</v>
      </c>
    </row>
    <row r="244" spans="2:8" ht="15.75" hidden="1">
      <c r="B244" s="210"/>
      <c r="C244" s="206"/>
      <c r="D244" s="226"/>
      <c r="E244" s="225"/>
      <c r="F244" s="229"/>
      <c r="G244" s="223">
        <v>33.4156</v>
      </c>
      <c r="H244" s="252">
        <f t="shared" si="4"/>
        <v>33.4156</v>
      </c>
    </row>
    <row r="245" spans="2:8" ht="15.75" hidden="1">
      <c r="B245" s="210"/>
      <c r="C245" s="206"/>
      <c r="D245" s="226"/>
      <c r="E245" s="225"/>
      <c r="F245" s="229"/>
      <c r="G245" s="223">
        <v>33.4156</v>
      </c>
      <c r="H245" s="252">
        <f t="shared" si="4"/>
        <v>33.4156</v>
      </c>
    </row>
    <row r="246" spans="2:8" ht="15.75" hidden="1">
      <c r="B246" s="210"/>
      <c r="C246" s="206"/>
      <c r="D246" s="226"/>
      <c r="E246" s="225"/>
      <c r="F246" s="229"/>
      <c r="G246" s="223">
        <v>33.4156</v>
      </c>
      <c r="H246" s="252">
        <f t="shared" si="4"/>
        <v>33.4156</v>
      </c>
    </row>
    <row r="247" spans="2:8" ht="15.75" hidden="1">
      <c r="B247" s="314" t="s">
        <v>367</v>
      </c>
      <c r="C247" s="315"/>
      <c r="D247" s="316"/>
      <c r="E247" s="225">
        <f>SUM(E242+E239+E215+E201)+E198+E237</f>
        <v>440.69199999999995</v>
      </c>
      <c r="F247" s="229"/>
      <c r="G247" s="223">
        <v>33.4156</v>
      </c>
      <c r="H247" s="252">
        <f t="shared" si="4"/>
        <v>474.10759999999993</v>
      </c>
    </row>
    <row r="248" spans="2:8" ht="110.25" hidden="1">
      <c r="B248" s="199"/>
      <c r="C248" s="199"/>
      <c r="D248" s="199" t="s">
        <v>416</v>
      </c>
      <c r="E248" s="225"/>
      <c r="F248" s="229"/>
      <c r="G248" s="223">
        <v>33.4156</v>
      </c>
      <c r="H248" s="252">
        <f t="shared" si="4"/>
        <v>33.4156</v>
      </c>
    </row>
    <row r="249" spans="2:8" ht="15.75" hidden="1">
      <c r="B249" s="199" t="s">
        <v>417</v>
      </c>
      <c r="C249" s="188" t="s">
        <v>418</v>
      </c>
      <c r="D249" s="188"/>
      <c r="E249" s="225"/>
      <c r="F249" s="229"/>
      <c r="G249" s="223">
        <v>33.4156</v>
      </c>
      <c r="H249" s="252">
        <f t="shared" si="4"/>
        <v>33.4156</v>
      </c>
    </row>
    <row r="250" spans="2:8" ht="15.75" hidden="1">
      <c r="B250" s="199" t="s">
        <v>419</v>
      </c>
      <c r="C250" s="206" t="s">
        <v>420</v>
      </c>
      <c r="D250" s="208"/>
      <c r="E250" s="225"/>
      <c r="F250" s="229"/>
      <c r="G250" s="223">
        <v>33.4156</v>
      </c>
      <c r="H250" s="252">
        <f t="shared" si="4"/>
        <v>33.4156</v>
      </c>
    </row>
    <row r="251" spans="2:8" ht="15.75" hidden="1">
      <c r="B251" s="210"/>
      <c r="C251" s="206"/>
      <c r="D251" s="226"/>
      <c r="E251" s="225"/>
      <c r="F251" s="234"/>
      <c r="G251" s="223">
        <v>33.4156</v>
      </c>
      <c r="H251" s="252">
        <f t="shared" si="4"/>
        <v>33.4156</v>
      </c>
    </row>
    <row r="252" spans="2:8" ht="15.75" hidden="1">
      <c r="B252" s="210"/>
      <c r="C252" s="206"/>
      <c r="D252" s="226"/>
      <c r="E252" s="225"/>
      <c r="F252" s="234"/>
      <c r="G252" s="223">
        <v>33.4156</v>
      </c>
      <c r="H252" s="252">
        <f t="shared" si="4"/>
        <v>33.4156</v>
      </c>
    </row>
    <row r="253" spans="2:8" ht="15.75" hidden="1">
      <c r="B253" s="210"/>
      <c r="C253" s="206"/>
      <c r="D253" s="226"/>
      <c r="E253" s="225"/>
      <c r="F253" s="234"/>
      <c r="G253" s="223">
        <v>33.4156</v>
      </c>
      <c r="H253" s="252">
        <f t="shared" si="4"/>
        <v>33.4156</v>
      </c>
    </row>
    <row r="254" spans="2:8" ht="15.75" hidden="1">
      <c r="B254" s="314" t="s">
        <v>367</v>
      </c>
      <c r="C254" s="315"/>
      <c r="D254" s="316"/>
      <c r="E254" s="225"/>
      <c r="F254" s="234"/>
      <c r="G254" s="223">
        <v>33.4156</v>
      </c>
      <c r="H254" s="252">
        <f t="shared" si="4"/>
        <v>33.4156</v>
      </c>
    </row>
    <row r="255" spans="2:8" ht="141.75" hidden="1">
      <c r="B255" s="199"/>
      <c r="C255" s="199"/>
      <c r="D255" s="199"/>
      <c r="E255" s="225"/>
      <c r="F255" s="205" t="s">
        <v>426</v>
      </c>
      <c r="G255" s="223">
        <v>33.4156</v>
      </c>
      <c r="H255" s="252">
        <f t="shared" si="4"/>
        <v>33.4156</v>
      </c>
    </row>
    <row r="256" spans="2:8" ht="31.5" hidden="1">
      <c r="B256" s="199" t="s">
        <v>427</v>
      </c>
      <c r="C256" s="188" t="s">
        <v>221</v>
      </c>
      <c r="D256" s="199"/>
      <c r="E256" s="225"/>
      <c r="F256" s="235"/>
      <c r="G256" s="223">
        <v>33.4156</v>
      </c>
      <c r="H256" s="252">
        <f t="shared" si="4"/>
        <v>33.4156</v>
      </c>
    </row>
    <row r="257" spans="2:8" ht="15.75" hidden="1">
      <c r="B257" s="199" t="s">
        <v>419</v>
      </c>
      <c r="C257" s="188" t="s">
        <v>25</v>
      </c>
      <c r="D257" s="199"/>
      <c r="E257" s="225"/>
      <c r="F257" s="234"/>
      <c r="G257" s="223">
        <v>33.4156</v>
      </c>
      <c r="H257" s="252">
        <f t="shared" si="4"/>
        <v>33.4156</v>
      </c>
    </row>
    <row r="258" spans="2:8" ht="15.75" hidden="1">
      <c r="B258" s="199"/>
      <c r="C258" s="188"/>
      <c r="D258" s="199"/>
      <c r="E258" s="225"/>
      <c r="F258" s="234"/>
      <c r="G258" s="223">
        <v>33.4156</v>
      </c>
      <c r="H258" s="252">
        <f t="shared" si="4"/>
        <v>33.4156</v>
      </c>
    </row>
    <row r="259" spans="2:8" ht="15.75" hidden="1">
      <c r="B259" s="320" t="s">
        <v>367</v>
      </c>
      <c r="C259" s="320"/>
      <c r="D259" s="320"/>
      <c r="E259" s="225"/>
      <c r="F259" s="234"/>
      <c r="G259" s="223">
        <v>33.4156</v>
      </c>
      <c r="H259" s="252">
        <f t="shared" si="4"/>
        <v>33.4156</v>
      </c>
    </row>
    <row r="260" spans="2:8" ht="15.75">
      <c r="B260" s="199"/>
      <c r="C260" s="317" t="s">
        <v>367</v>
      </c>
      <c r="D260" s="318"/>
      <c r="E260" s="225"/>
      <c r="F260" s="234"/>
      <c r="G260" s="223">
        <v>33.4156</v>
      </c>
      <c r="H260" s="252">
        <f t="shared" si="4"/>
        <v>33.4156</v>
      </c>
    </row>
    <row r="261" spans="2:8" ht="111.75" customHeight="1">
      <c r="B261" s="199"/>
      <c r="C261" s="199"/>
      <c r="D261" s="199"/>
      <c r="E261" s="225"/>
      <c r="F261" s="236" t="s">
        <v>428</v>
      </c>
      <c r="G261" s="200"/>
      <c r="H261" s="200"/>
    </row>
    <row r="262" spans="2:10" ht="31.5">
      <c r="B262" s="199" t="s">
        <v>424</v>
      </c>
      <c r="C262" s="188" t="s">
        <v>221</v>
      </c>
      <c r="D262" s="199"/>
      <c r="E262" s="225"/>
      <c r="F262" s="234"/>
      <c r="G262" s="200">
        <v>80</v>
      </c>
      <c r="H262" s="203">
        <f aca="true" t="shared" si="5" ref="H262:H272">SUM(E262)+G262</f>
        <v>80</v>
      </c>
      <c r="I262" s="144"/>
      <c r="J262" s="144"/>
    </row>
    <row r="263" spans="2:8" ht="47.25">
      <c r="B263" s="199" t="s">
        <v>429</v>
      </c>
      <c r="C263" s="237" t="s">
        <v>202</v>
      </c>
      <c r="D263" s="199"/>
      <c r="E263" s="225"/>
      <c r="F263" s="234"/>
      <c r="G263" s="200">
        <v>80</v>
      </c>
      <c r="H263" s="203">
        <f t="shared" si="5"/>
        <v>80</v>
      </c>
    </row>
    <row r="264" spans="2:8" ht="31.5">
      <c r="B264" s="199"/>
      <c r="C264" s="251" t="s">
        <v>421</v>
      </c>
      <c r="D264" s="253"/>
      <c r="E264" s="254"/>
      <c r="F264" s="255"/>
      <c r="G264" s="218">
        <v>60</v>
      </c>
      <c r="H264" s="203">
        <f t="shared" si="5"/>
        <v>60</v>
      </c>
    </row>
    <row r="265" spans="2:8" ht="15.75">
      <c r="B265" s="199" t="s">
        <v>215</v>
      </c>
      <c r="C265" s="189" t="s">
        <v>216</v>
      </c>
      <c r="D265" s="199"/>
      <c r="E265" s="225"/>
      <c r="F265" s="234"/>
      <c r="G265" s="200">
        <f>SUM(G266+G268)</f>
        <v>80</v>
      </c>
      <c r="H265" s="203">
        <f t="shared" si="5"/>
        <v>80</v>
      </c>
    </row>
    <row r="266" spans="2:8" ht="31.5">
      <c r="B266" s="199" t="s">
        <v>164</v>
      </c>
      <c r="C266" s="189" t="s">
        <v>165</v>
      </c>
      <c r="D266" s="199"/>
      <c r="E266" s="225"/>
      <c r="F266" s="234"/>
      <c r="G266" s="223">
        <v>71.53843</v>
      </c>
      <c r="H266" s="252">
        <f t="shared" si="5"/>
        <v>71.53843</v>
      </c>
    </row>
    <row r="267" spans="2:8" ht="31.5">
      <c r="B267" s="199"/>
      <c r="C267" s="216" t="s">
        <v>421</v>
      </c>
      <c r="D267" s="199"/>
      <c r="E267" s="225"/>
      <c r="F267" s="234"/>
      <c r="G267" s="218">
        <v>20</v>
      </c>
      <c r="H267" s="203">
        <f t="shared" si="5"/>
        <v>20</v>
      </c>
    </row>
    <row r="268" spans="2:8" ht="15.75">
      <c r="B268" s="199" t="s">
        <v>66</v>
      </c>
      <c r="C268" s="189" t="s">
        <v>67</v>
      </c>
      <c r="D268" s="199"/>
      <c r="E268" s="225"/>
      <c r="F268" s="234"/>
      <c r="G268" s="223">
        <v>8.46157</v>
      </c>
      <c r="H268" s="223">
        <v>8.46157</v>
      </c>
    </row>
    <row r="269" spans="2:8" ht="15.75" hidden="1">
      <c r="B269" s="213"/>
      <c r="C269" s="189"/>
      <c r="D269" s="199"/>
      <c r="E269" s="225"/>
      <c r="F269" s="234"/>
      <c r="G269" s="200"/>
      <c r="H269" s="203"/>
    </row>
    <row r="270" spans="2:8" ht="15.75" hidden="1">
      <c r="B270" s="199" t="s">
        <v>66</v>
      </c>
      <c r="C270" s="189" t="s">
        <v>67</v>
      </c>
      <c r="D270" s="199"/>
      <c r="E270" s="225"/>
      <c r="F270" s="234"/>
      <c r="G270" s="200"/>
      <c r="H270" s="203">
        <f t="shared" si="5"/>
        <v>0</v>
      </c>
    </row>
    <row r="271" spans="2:8" ht="15.75" hidden="1">
      <c r="B271" s="199"/>
      <c r="C271" s="188"/>
      <c r="D271" s="199"/>
      <c r="E271" s="225"/>
      <c r="F271" s="234"/>
      <c r="G271" s="200"/>
      <c r="H271" s="203">
        <f t="shared" si="5"/>
        <v>0</v>
      </c>
    </row>
    <row r="272" spans="2:8" ht="15.75">
      <c r="B272" s="320" t="s">
        <v>367</v>
      </c>
      <c r="C272" s="320"/>
      <c r="D272" s="320"/>
      <c r="E272" s="225"/>
      <c r="F272" s="234"/>
      <c r="G272" s="200">
        <f>SUM(G265+G262)</f>
        <v>160</v>
      </c>
      <c r="H272" s="203">
        <f t="shared" si="5"/>
        <v>160</v>
      </c>
    </row>
    <row r="273" spans="2:8" ht="63" hidden="1">
      <c r="B273" s="199"/>
      <c r="C273" s="199"/>
      <c r="D273" s="215"/>
      <c r="E273" s="225"/>
      <c r="F273" s="236" t="s">
        <v>430</v>
      </c>
      <c r="G273" s="200"/>
      <c r="H273" s="200"/>
    </row>
    <row r="274" spans="2:8" ht="31.5" hidden="1">
      <c r="B274" s="199" t="s">
        <v>424</v>
      </c>
      <c r="C274" s="188" t="s">
        <v>221</v>
      </c>
      <c r="D274" s="199"/>
      <c r="E274" s="225"/>
      <c r="F274" s="234"/>
      <c r="G274" s="200"/>
      <c r="H274" s="200"/>
    </row>
    <row r="275" spans="2:8" ht="15.75" hidden="1">
      <c r="B275" s="199" t="s">
        <v>419</v>
      </c>
      <c r="C275" s="188" t="s">
        <v>25</v>
      </c>
      <c r="D275" s="199"/>
      <c r="E275" s="225"/>
      <c r="F275" s="234"/>
      <c r="G275" s="200"/>
      <c r="H275" s="200"/>
    </row>
    <row r="276" spans="2:8" ht="15.75" hidden="1">
      <c r="B276" s="320" t="s">
        <v>367</v>
      </c>
      <c r="C276" s="320"/>
      <c r="D276" s="320"/>
      <c r="E276" s="225"/>
      <c r="F276" s="234"/>
      <c r="G276" s="200"/>
      <c r="H276" s="200"/>
    </row>
    <row r="277" spans="2:8" ht="31.5" hidden="1">
      <c r="B277" s="199"/>
      <c r="C277" s="199"/>
      <c r="D277" s="199" t="s">
        <v>431</v>
      </c>
      <c r="E277" s="225"/>
      <c r="F277" s="234"/>
      <c r="G277" s="200"/>
      <c r="H277" s="200"/>
    </row>
    <row r="278" spans="2:8" ht="31.5" hidden="1">
      <c r="B278" s="199" t="s">
        <v>217</v>
      </c>
      <c r="C278" s="199" t="s">
        <v>403</v>
      </c>
      <c r="D278" s="199"/>
      <c r="E278" s="225"/>
      <c r="F278" s="238"/>
      <c r="G278" s="200"/>
      <c r="H278" s="203">
        <f>SUM(E278)+G278</f>
        <v>0</v>
      </c>
    </row>
    <row r="279" spans="2:8" ht="15.75" hidden="1">
      <c r="B279" s="199" t="s">
        <v>157</v>
      </c>
      <c r="C279" s="188" t="s">
        <v>158</v>
      </c>
      <c r="D279" s="199"/>
      <c r="E279" s="225"/>
      <c r="F279" s="234"/>
      <c r="G279" s="200"/>
      <c r="H279" s="203">
        <f>SUM(E279)+G279</f>
        <v>0</v>
      </c>
    </row>
    <row r="280" spans="2:8" ht="15.75" hidden="1">
      <c r="B280" s="320" t="s">
        <v>367</v>
      </c>
      <c r="C280" s="320"/>
      <c r="D280" s="320"/>
      <c r="E280" s="225"/>
      <c r="F280" s="234"/>
      <c r="G280" s="200"/>
      <c r="H280" s="203">
        <f>SUM(E280)+G280</f>
        <v>0</v>
      </c>
    </row>
    <row r="281" spans="2:8" ht="47.25">
      <c r="B281" s="199"/>
      <c r="C281" s="199"/>
      <c r="D281" s="199" t="s">
        <v>436</v>
      </c>
      <c r="E281" s="225"/>
      <c r="F281" s="234"/>
      <c r="G281" s="200"/>
      <c r="H281" s="200"/>
    </row>
    <row r="282" spans="2:8" ht="31.5">
      <c r="B282" s="199" t="s">
        <v>217</v>
      </c>
      <c r="C282" s="199" t="s">
        <v>403</v>
      </c>
      <c r="D282" s="199"/>
      <c r="E282" s="225">
        <v>13</v>
      </c>
      <c r="F282" s="238"/>
      <c r="G282" s="200"/>
      <c r="H282" s="203">
        <f>SUM(E282)+G282</f>
        <v>13</v>
      </c>
    </row>
    <row r="283" spans="2:8" ht="63">
      <c r="B283" s="199" t="s">
        <v>109</v>
      </c>
      <c r="C283" s="189" t="s">
        <v>110</v>
      </c>
      <c r="D283" s="199"/>
      <c r="E283" s="225">
        <v>13</v>
      </c>
      <c r="F283" s="234"/>
      <c r="G283" s="200"/>
      <c r="H283" s="203">
        <f>SUM(E283)+G283</f>
        <v>13</v>
      </c>
    </row>
    <row r="284" spans="2:8" ht="15.75">
      <c r="B284" s="320" t="s">
        <v>367</v>
      </c>
      <c r="C284" s="320"/>
      <c r="D284" s="320"/>
      <c r="E284" s="225">
        <v>13</v>
      </c>
      <c r="F284" s="234"/>
      <c r="G284" s="200"/>
      <c r="H284" s="203">
        <f>SUM(E284)+G284</f>
        <v>13</v>
      </c>
    </row>
    <row r="285" spans="2:8" ht="63">
      <c r="B285" s="199"/>
      <c r="C285" s="188"/>
      <c r="D285" s="208" t="s">
        <v>406</v>
      </c>
      <c r="E285" s="225"/>
      <c r="F285" s="208" t="s">
        <v>406</v>
      </c>
      <c r="G285" s="200"/>
      <c r="H285" s="200"/>
    </row>
    <row r="286" spans="2:8" ht="15.75">
      <c r="B286" s="202" t="s">
        <v>213</v>
      </c>
      <c r="C286" s="188" t="s">
        <v>214</v>
      </c>
      <c r="D286" s="208"/>
      <c r="E286" s="225">
        <v>31.2</v>
      </c>
      <c r="F286" s="234"/>
      <c r="G286" s="200"/>
      <c r="H286" s="203">
        <f aca="true" t="shared" si="6" ref="H286:H302">SUM(E286)+G286</f>
        <v>31.2</v>
      </c>
    </row>
    <row r="287" spans="2:8" ht="15.75">
      <c r="B287" s="202" t="s">
        <v>407</v>
      </c>
      <c r="C287" s="205" t="s">
        <v>398</v>
      </c>
      <c r="D287" s="208"/>
      <c r="E287" s="225">
        <v>31.2</v>
      </c>
      <c r="F287" s="234"/>
      <c r="G287" s="200"/>
      <c r="H287" s="203">
        <f t="shared" si="6"/>
        <v>31.2</v>
      </c>
    </row>
    <row r="288" spans="2:8" ht="15.75">
      <c r="B288" s="199" t="s">
        <v>215</v>
      </c>
      <c r="C288" s="188" t="s">
        <v>216</v>
      </c>
      <c r="D288" s="208"/>
      <c r="E288" s="225">
        <f>SUM(E289+E291+E295+E296+E298)</f>
        <v>664.278</v>
      </c>
      <c r="F288" s="234"/>
      <c r="G288" s="225">
        <f>SUM(G289+G291+G295+G296+G298)</f>
        <v>863</v>
      </c>
      <c r="H288" s="203">
        <f t="shared" si="6"/>
        <v>1527.278</v>
      </c>
    </row>
    <row r="289" spans="2:8" ht="15.75">
      <c r="B289" s="209" t="s">
        <v>94</v>
      </c>
      <c r="C289" s="195" t="s">
        <v>95</v>
      </c>
      <c r="D289" s="208"/>
      <c r="E289" s="225">
        <v>154.233</v>
      </c>
      <c r="F289" s="234"/>
      <c r="G289" s="200">
        <v>3</v>
      </c>
      <c r="H289" s="203">
        <f t="shared" si="6"/>
        <v>157.233</v>
      </c>
    </row>
    <row r="290" spans="2:8" ht="94.5" hidden="1">
      <c r="B290" s="209" t="s">
        <v>69</v>
      </c>
      <c r="C290" s="206" t="s">
        <v>408</v>
      </c>
      <c r="D290" s="208"/>
      <c r="E290" s="225"/>
      <c r="F290" s="234"/>
      <c r="G290" s="200"/>
      <c r="H290" s="203">
        <f t="shared" si="6"/>
        <v>0</v>
      </c>
    </row>
    <row r="291" spans="2:8" ht="15.75">
      <c r="B291" s="209" t="s">
        <v>86</v>
      </c>
      <c r="C291" s="195" t="s">
        <v>409</v>
      </c>
      <c r="D291" s="208"/>
      <c r="E291" s="225">
        <v>39.6</v>
      </c>
      <c r="F291" s="234"/>
      <c r="G291" s="200"/>
      <c r="H291" s="203">
        <f t="shared" si="6"/>
        <v>39.6</v>
      </c>
    </row>
    <row r="292" spans="2:8" ht="31.5" hidden="1">
      <c r="B292" s="209" t="s">
        <v>105</v>
      </c>
      <c r="C292" s="195" t="s">
        <v>410</v>
      </c>
      <c r="D292" s="208"/>
      <c r="E292" s="225"/>
      <c r="F292" s="234"/>
      <c r="G292" s="200"/>
      <c r="H292" s="203">
        <f t="shared" si="6"/>
        <v>0</v>
      </c>
    </row>
    <row r="293" spans="2:8" ht="94.5" hidden="1">
      <c r="B293" s="209" t="s">
        <v>192</v>
      </c>
      <c r="C293" s="195" t="s">
        <v>411</v>
      </c>
      <c r="D293" s="208"/>
      <c r="E293" s="225"/>
      <c r="F293" s="234"/>
      <c r="G293" s="200"/>
      <c r="H293" s="203">
        <f t="shared" si="6"/>
        <v>0</v>
      </c>
    </row>
    <row r="294" spans="2:8" ht="63" hidden="1">
      <c r="B294" s="209" t="s">
        <v>135</v>
      </c>
      <c r="C294" s="195" t="s">
        <v>412</v>
      </c>
      <c r="D294" s="208"/>
      <c r="E294" s="225"/>
      <c r="F294" s="234"/>
      <c r="G294" s="200"/>
      <c r="H294" s="203">
        <f t="shared" si="6"/>
        <v>0</v>
      </c>
    </row>
    <row r="295" spans="2:8" ht="78.75">
      <c r="B295" s="209" t="s">
        <v>137</v>
      </c>
      <c r="C295" s="195" t="s">
        <v>138</v>
      </c>
      <c r="D295" s="208"/>
      <c r="E295" s="225"/>
      <c r="F295" s="234"/>
      <c r="G295" s="200">
        <v>860</v>
      </c>
      <c r="H295" s="203">
        <f t="shared" si="6"/>
        <v>860</v>
      </c>
    </row>
    <row r="296" spans="2:8" ht="31.5">
      <c r="B296" s="209" t="s">
        <v>407</v>
      </c>
      <c r="C296" s="195" t="s">
        <v>413</v>
      </c>
      <c r="D296" s="208"/>
      <c r="E296" s="225">
        <v>467</v>
      </c>
      <c r="F296" s="234"/>
      <c r="G296" s="200"/>
      <c r="H296" s="203">
        <f t="shared" si="6"/>
        <v>467</v>
      </c>
    </row>
    <row r="297" spans="2:8" ht="15.75" hidden="1">
      <c r="B297" s="209"/>
      <c r="C297" s="195"/>
      <c r="D297" s="208"/>
      <c r="E297" s="225"/>
      <c r="F297" s="234"/>
      <c r="G297" s="200"/>
      <c r="H297" s="203">
        <f t="shared" si="6"/>
        <v>0</v>
      </c>
    </row>
    <row r="298" spans="2:8" ht="63">
      <c r="B298" s="209" t="s">
        <v>198</v>
      </c>
      <c r="C298" s="189" t="s">
        <v>414</v>
      </c>
      <c r="D298" s="208"/>
      <c r="E298" s="225">
        <v>3.445</v>
      </c>
      <c r="F298" s="234"/>
      <c r="G298" s="200"/>
      <c r="H298" s="203">
        <f t="shared" si="6"/>
        <v>3.445</v>
      </c>
    </row>
    <row r="299" spans="2:8" ht="47.25">
      <c r="B299" s="199" t="s">
        <v>219</v>
      </c>
      <c r="C299" s="189" t="s">
        <v>220</v>
      </c>
      <c r="D299" s="208"/>
      <c r="E299" s="225">
        <v>83</v>
      </c>
      <c r="F299" s="234"/>
      <c r="G299" s="200"/>
      <c r="H299" s="203">
        <f t="shared" si="6"/>
        <v>83</v>
      </c>
    </row>
    <row r="300" spans="2:8" ht="47.25">
      <c r="B300" s="199" t="s">
        <v>71</v>
      </c>
      <c r="C300" s="188" t="s">
        <v>415</v>
      </c>
      <c r="D300" s="208"/>
      <c r="E300" s="225">
        <v>83</v>
      </c>
      <c r="F300" s="234"/>
      <c r="G300" s="200"/>
      <c r="H300" s="203">
        <f t="shared" si="6"/>
        <v>83</v>
      </c>
    </row>
    <row r="301" spans="2:8" ht="31.5">
      <c r="B301" s="199" t="s">
        <v>424</v>
      </c>
      <c r="C301" s="189" t="s">
        <v>221</v>
      </c>
      <c r="D301" s="208"/>
      <c r="E301" s="225">
        <v>353</v>
      </c>
      <c r="F301" s="234"/>
      <c r="G301" s="200">
        <v>37</v>
      </c>
      <c r="H301" s="203">
        <f t="shared" si="6"/>
        <v>390</v>
      </c>
    </row>
    <row r="302" spans="2:8" ht="15.75">
      <c r="B302" s="213">
        <v>250380</v>
      </c>
      <c r="C302" s="189" t="s">
        <v>25</v>
      </c>
      <c r="D302" s="208"/>
      <c r="E302" s="225">
        <v>353</v>
      </c>
      <c r="F302" s="234"/>
      <c r="G302" s="200">
        <v>37</v>
      </c>
      <c r="H302" s="203">
        <f t="shared" si="6"/>
        <v>390</v>
      </c>
    </row>
    <row r="303" spans="2:8" ht="15.75">
      <c r="B303" s="320" t="s">
        <v>367</v>
      </c>
      <c r="C303" s="320"/>
      <c r="D303" s="320"/>
      <c r="E303" s="225">
        <f>SUM(E301+E299+E288+E286)</f>
        <v>1131.478</v>
      </c>
      <c r="F303" s="234"/>
      <c r="G303" s="225">
        <f>SUM(G301+G299+G288+G286)</f>
        <v>900</v>
      </c>
      <c r="H303" s="203">
        <f>SUM(E303)+G303</f>
        <v>2031.478</v>
      </c>
    </row>
    <row r="304" spans="2:8" ht="15.75" hidden="1">
      <c r="B304" s="199"/>
      <c r="C304" s="188"/>
      <c r="D304" s="208"/>
      <c r="E304" s="225"/>
      <c r="F304" s="234"/>
      <c r="G304" s="200"/>
      <c r="H304" s="200"/>
    </row>
    <row r="305" spans="2:8" ht="15.75" hidden="1">
      <c r="B305" s="199"/>
      <c r="C305" s="188"/>
      <c r="D305" s="208"/>
      <c r="E305" s="225"/>
      <c r="F305" s="234"/>
      <c r="G305" s="200"/>
      <c r="H305" s="200"/>
    </row>
    <row r="306" spans="2:8" ht="15.75" hidden="1">
      <c r="B306" s="199"/>
      <c r="C306" s="188"/>
      <c r="D306" s="199"/>
      <c r="E306" s="225"/>
      <c r="F306" s="234"/>
      <c r="G306" s="200"/>
      <c r="H306" s="200"/>
    </row>
    <row r="307" spans="2:8" ht="15.75" hidden="1">
      <c r="B307" s="199"/>
      <c r="C307" s="188"/>
      <c r="D307" s="199"/>
      <c r="E307" s="225"/>
      <c r="F307" s="234"/>
      <c r="G307" s="200"/>
      <c r="H307" s="200"/>
    </row>
    <row r="308" spans="2:8" ht="15.75" hidden="1">
      <c r="B308" s="320" t="s">
        <v>367</v>
      </c>
      <c r="C308" s="320"/>
      <c r="D308" s="320"/>
      <c r="E308" s="225"/>
      <c r="F308" s="234"/>
      <c r="G308" s="200"/>
      <c r="H308" s="200"/>
    </row>
    <row r="309" spans="2:8" ht="15.75">
      <c r="B309" s="320" t="s">
        <v>48</v>
      </c>
      <c r="C309" s="320"/>
      <c r="D309" s="320"/>
      <c r="E309" s="225">
        <f>SUM(E303+E284+E223+E201+E116+E111+E103+E65+E61+E57+E52+E48+E37+E33+E29+E15)</f>
        <v>3303.5299999999997</v>
      </c>
      <c r="F309" s="234"/>
      <c r="G309" s="229">
        <f>SUM(G303+G272+G260+G235)</f>
        <v>1208.1316</v>
      </c>
      <c r="H309" s="252">
        <f>SUM(G309+E309)</f>
        <v>4511.661599999999</v>
      </c>
    </row>
  </sheetData>
  <mergeCells count="59">
    <mergeCell ref="B303:D303"/>
    <mergeCell ref="B308:D308"/>
    <mergeCell ref="B309:D309"/>
    <mergeCell ref="C57:D57"/>
    <mergeCell ref="C61:D61"/>
    <mergeCell ref="C65:D65"/>
    <mergeCell ref="C235:D235"/>
    <mergeCell ref="B280:D280"/>
    <mergeCell ref="B272:D272"/>
    <mergeCell ref="B276:D276"/>
    <mergeCell ref="B284:D284"/>
    <mergeCell ref="B254:D254"/>
    <mergeCell ref="B259:D259"/>
    <mergeCell ref="C260:D260"/>
    <mergeCell ref="C223:D223"/>
    <mergeCell ref="C230:D230"/>
    <mergeCell ref="B247:D247"/>
    <mergeCell ref="B194:D194"/>
    <mergeCell ref="C201:D201"/>
    <mergeCell ref="C207:D207"/>
    <mergeCell ref="C213:D213"/>
    <mergeCell ref="B147:D147"/>
    <mergeCell ref="C151:D151"/>
    <mergeCell ref="C155:D155"/>
    <mergeCell ref="B187:D187"/>
    <mergeCell ref="C122:D122"/>
    <mergeCell ref="C126:D126"/>
    <mergeCell ref="C137:D137"/>
    <mergeCell ref="C143:D143"/>
    <mergeCell ref="C93:D93"/>
    <mergeCell ref="C103:D103"/>
    <mergeCell ref="C111:D111"/>
    <mergeCell ref="C116:D116"/>
    <mergeCell ref="C75:D75"/>
    <mergeCell ref="B81:F81"/>
    <mergeCell ref="B85:D85"/>
    <mergeCell ref="B89:D89"/>
    <mergeCell ref="B68:D68"/>
    <mergeCell ref="C37:D37"/>
    <mergeCell ref="C41:D41"/>
    <mergeCell ref="C48:D48"/>
    <mergeCell ref="C52:D52"/>
    <mergeCell ref="B18:B19"/>
    <mergeCell ref="B21:D21"/>
    <mergeCell ref="C29:D29"/>
    <mergeCell ref="C33:D33"/>
    <mergeCell ref="F10:F11"/>
    <mergeCell ref="G10:G11"/>
    <mergeCell ref="H10:H11"/>
    <mergeCell ref="B15:D15"/>
    <mergeCell ref="B10:B11"/>
    <mergeCell ref="C10:C11"/>
    <mergeCell ref="D10:D11"/>
    <mergeCell ref="E10:E11"/>
    <mergeCell ref="E1:G1"/>
    <mergeCell ref="B6:H6"/>
    <mergeCell ref="D9:E9"/>
    <mergeCell ref="F9:G9"/>
    <mergeCell ref="E3:H3"/>
  </mergeCells>
  <printOptions/>
  <pageMargins left="0.18" right="0.16" top="0.17" bottom="0.17" header="0.5" footer="0.5"/>
  <pageSetup fitToHeight="4"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CX75"/>
  <sheetViews>
    <sheetView tabSelected="1" workbookViewId="0" topLeftCell="BX1">
      <selection activeCell="CC16" sqref="CC16:CC19"/>
    </sheetView>
  </sheetViews>
  <sheetFormatPr defaultColWidth="9.00390625" defaultRowHeight="12.75"/>
  <cols>
    <col min="1" max="1" width="6.00390625" style="144" hidden="1" customWidth="1"/>
    <col min="2" max="2" width="9.125" style="144" hidden="1" customWidth="1"/>
    <col min="3" max="3" width="20.75390625" style="144" customWidth="1"/>
    <col min="4" max="4" width="12.125" style="144" hidden="1" customWidth="1"/>
    <col min="5" max="5" width="12.00390625" style="144" hidden="1" customWidth="1"/>
    <col min="6" max="6" width="9.875" style="144" hidden="1" customWidth="1"/>
    <col min="7" max="7" width="11.625" style="144" hidden="1" customWidth="1"/>
    <col min="8" max="8" width="17.875" style="144" hidden="1" customWidth="1"/>
    <col min="9" max="9" width="0.12890625" style="144" hidden="1" customWidth="1"/>
    <col min="10" max="15" width="17.375" style="144" customWidth="1"/>
    <col min="16" max="16" width="15.875" style="144" customWidth="1"/>
    <col min="17" max="17" width="15.75390625" style="144" hidden="1" customWidth="1"/>
    <col min="18" max="18" width="16.625" style="144" customWidth="1"/>
    <col min="19" max="19" width="23.125" style="144" hidden="1" customWidth="1"/>
    <col min="20" max="20" width="17.875" style="144" hidden="1" customWidth="1"/>
    <col min="21" max="21" width="13.25390625" style="144" hidden="1" customWidth="1"/>
    <col min="22" max="22" width="18.625" style="144" hidden="1" customWidth="1"/>
    <col min="23" max="23" width="17.00390625" style="144" hidden="1" customWidth="1"/>
    <col min="24" max="24" width="26.375" style="144" hidden="1" customWidth="1"/>
    <col min="25" max="26" width="11.375" style="144" hidden="1" customWidth="1"/>
    <col min="27" max="27" width="17.625" style="144" hidden="1" customWidth="1"/>
    <col min="28" max="28" width="18.375" style="144" hidden="1" customWidth="1"/>
    <col min="29" max="32" width="23.125" style="144" hidden="1" customWidth="1"/>
    <col min="33" max="33" width="20.25390625" style="144" hidden="1" customWidth="1"/>
    <col min="34" max="35" width="9.125" style="144" hidden="1" customWidth="1"/>
    <col min="36" max="36" width="23.375" style="144" hidden="1" customWidth="1"/>
    <col min="37" max="37" width="7.625" style="144" hidden="1" customWidth="1"/>
    <col min="38" max="38" width="6.75390625" style="144" hidden="1" customWidth="1"/>
    <col min="39" max="39" width="10.25390625" style="144" hidden="1" customWidth="1"/>
    <col min="40" max="40" width="10.375" style="144" hidden="1" customWidth="1"/>
    <col min="41" max="41" width="23.375" style="144" hidden="1" customWidth="1"/>
    <col min="42" max="42" width="17.375" style="144" hidden="1" customWidth="1"/>
    <col min="43" max="43" width="17.625" style="144" hidden="1" customWidth="1"/>
    <col min="44" max="44" width="15.75390625" style="144" hidden="1" customWidth="1"/>
    <col min="45" max="45" width="17.75390625" style="144" hidden="1" customWidth="1"/>
    <col min="46" max="47" width="23.375" style="144" hidden="1" customWidth="1"/>
    <col min="48" max="48" width="15.625" style="144" hidden="1" customWidth="1"/>
    <col min="49" max="49" width="14.125" style="144" hidden="1" customWidth="1"/>
    <col min="50" max="50" width="17.00390625" style="144" hidden="1" customWidth="1"/>
    <col min="51" max="51" width="20.875" style="144" hidden="1" customWidth="1"/>
    <col min="52" max="52" width="9.125" style="144" hidden="1" customWidth="1"/>
    <col min="53" max="53" width="17.25390625" style="144" customWidth="1"/>
    <col min="54" max="55" width="16.25390625" style="144" customWidth="1"/>
    <col min="56" max="58" width="18.125" style="144" customWidth="1"/>
    <col min="59" max="59" width="14.25390625" style="144" customWidth="1"/>
    <col min="60" max="60" width="27.75390625" style="144" hidden="1" customWidth="1"/>
    <col min="61" max="61" width="14.125" style="144" customWidth="1"/>
    <col min="62" max="62" width="11.25390625" style="144" hidden="1" customWidth="1"/>
    <col min="63" max="63" width="24.875" style="144" customWidth="1"/>
    <col min="64" max="65" width="16.25390625" style="144" customWidth="1"/>
    <col min="66" max="68" width="17.875" style="144" customWidth="1"/>
    <col min="69" max="70" width="19.75390625" style="144" customWidth="1"/>
    <col min="71" max="72" width="19.75390625" style="144" hidden="1" customWidth="1"/>
    <col min="73" max="73" width="19.75390625" style="144" customWidth="1"/>
    <col min="74" max="74" width="19.75390625" style="144" hidden="1" customWidth="1"/>
    <col min="75" max="80" width="19.75390625" style="144" customWidth="1"/>
    <col min="81" max="81" width="22.00390625" style="144" customWidth="1"/>
    <col min="82" max="82" width="19.75390625" style="144" customWidth="1"/>
    <col min="83" max="83" width="24.00390625" style="144" customWidth="1"/>
    <col min="84" max="84" width="29.125" style="144" customWidth="1"/>
    <col min="85" max="87" width="19.75390625" style="144" customWidth="1"/>
    <col min="88" max="88" width="17.625" style="144" customWidth="1"/>
    <col min="89" max="89" width="21.75390625" style="144" hidden="1" customWidth="1"/>
    <col min="90" max="90" width="14.25390625" style="144" hidden="1" customWidth="1"/>
    <col min="91" max="91" width="13.875" style="144" hidden="1" customWidth="1"/>
    <col min="92" max="92" width="18.25390625" style="144" customWidth="1"/>
    <col min="93" max="93" width="18.375" style="144" customWidth="1"/>
    <col min="94" max="94" width="19.625" style="144" customWidth="1"/>
    <col min="95" max="95" width="10.75390625" style="144" customWidth="1"/>
    <col min="96" max="96" width="11.00390625" style="144" customWidth="1"/>
    <col min="97" max="97" width="13.75390625" style="144" customWidth="1"/>
    <col min="98" max="98" width="14.625" style="144" customWidth="1"/>
    <col min="99" max="99" width="15.25390625" style="144" customWidth="1"/>
    <col min="100" max="16384" width="9.125" style="144" customWidth="1"/>
  </cols>
  <sheetData>
    <row r="1" spans="3:100" ht="18.75">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298" t="s">
        <v>329</v>
      </c>
      <c r="BF1" s="298"/>
      <c r="BG1" s="298"/>
      <c r="BH1" s="193"/>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298"/>
      <c r="CS1" s="298"/>
      <c r="CT1" s="298"/>
      <c r="CU1" s="298"/>
      <c r="CV1" s="172"/>
    </row>
    <row r="2" spans="3:100" ht="35.25" customHeight="1">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44" t="s">
        <v>433</v>
      </c>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row>
    <row r="3" spans="3:100" ht="57" customHeight="1">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301" t="s">
        <v>328</v>
      </c>
      <c r="BF3" s="301"/>
      <c r="BG3" s="301"/>
      <c r="BH3" s="301"/>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row>
    <row r="4" spans="33:50" ht="18.75" hidden="1">
      <c r="AG4" s="284"/>
      <c r="AH4" s="284"/>
      <c r="AI4" s="284"/>
      <c r="AJ4" s="140"/>
      <c r="AK4" s="140"/>
      <c r="AL4" s="140"/>
      <c r="AM4" s="140"/>
      <c r="AN4" s="140"/>
      <c r="AO4" s="140"/>
      <c r="AP4" s="140"/>
      <c r="AQ4" s="140"/>
      <c r="AR4" s="140"/>
      <c r="AS4" s="140"/>
      <c r="AT4" s="140"/>
      <c r="AU4" s="140"/>
      <c r="AV4" s="140"/>
      <c r="AW4" s="140"/>
      <c r="AX4" s="140"/>
    </row>
    <row r="5" ht="18.75" hidden="1"/>
    <row r="6" ht="15" customHeight="1" hidden="1"/>
    <row r="7" spans="1:100" ht="25.5" customHeight="1" hidden="1">
      <c r="A7" s="247" t="s">
        <v>279</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row>
    <row r="8" spans="1:99" ht="18.75" hidden="1">
      <c r="A8" s="250" t="s">
        <v>280</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row>
    <row r="9" spans="1:99" ht="18.75">
      <c r="A9" s="250"/>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98" t="s">
        <v>332</v>
      </c>
      <c r="CQ9" s="298"/>
      <c r="CR9" s="298"/>
      <c r="CS9" s="298"/>
      <c r="CT9" s="250"/>
      <c r="CU9" s="250"/>
    </row>
    <row r="10" spans="1:99" ht="18.75">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98" t="s">
        <v>332</v>
      </c>
      <c r="BZ10" s="298"/>
      <c r="CA10" s="298"/>
      <c r="CB10" s="298"/>
      <c r="CC10" s="250"/>
      <c r="CD10" s="250"/>
      <c r="CE10" s="250"/>
      <c r="CF10" s="250"/>
      <c r="CG10" s="250"/>
      <c r="CH10" s="250"/>
      <c r="CI10" s="250"/>
      <c r="CJ10" s="250"/>
      <c r="CK10" s="250"/>
      <c r="CL10" s="250"/>
      <c r="CM10" s="250"/>
      <c r="CN10" s="250"/>
      <c r="CO10" s="250"/>
      <c r="CP10" s="250"/>
      <c r="CQ10" s="250"/>
      <c r="CR10" s="250"/>
      <c r="CS10" s="250"/>
      <c r="CT10" s="250"/>
      <c r="CU10" s="250"/>
    </row>
    <row r="11" spans="1:100" ht="24.75" customHeight="1">
      <c r="A11" s="265"/>
      <c r="B11" s="265"/>
      <c r="C11" s="285" t="s">
        <v>330</v>
      </c>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row>
    <row r="12" spans="3:17" ht="18.75" hidden="1">
      <c r="C12" s="148"/>
      <c r="D12" s="148"/>
      <c r="E12" s="148"/>
      <c r="F12" s="148"/>
      <c r="G12" s="148"/>
      <c r="H12" s="148"/>
      <c r="I12" s="148"/>
      <c r="J12" s="148"/>
      <c r="K12" s="148"/>
      <c r="L12" s="148"/>
      <c r="M12" s="148"/>
      <c r="N12" s="148"/>
      <c r="O12" s="148"/>
      <c r="P12" s="148"/>
      <c r="Q12" s="148"/>
    </row>
    <row r="13" spans="3:91" ht="18.75">
      <c r="C13" s="148"/>
      <c r="D13" s="148"/>
      <c r="E13" s="148"/>
      <c r="F13" s="148"/>
      <c r="G13" s="148"/>
      <c r="H13" s="148"/>
      <c r="I13" s="148"/>
      <c r="J13" s="148"/>
      <c r="K13" s="148"/>
      <c r="L13" s="148"/>
      <c r="M13" s="148"/>
      <c r="N13" s="148"/>
      <c r="O13" s="148"/>
      <c r="P13" s="148"/>
      <c r="Q13" s="148"/>
      <c r="AI13" s="144" t="s">
        <v>281</v>
      </c>
      <c r="AY13" s="144" t="s">
        <v>282</v>
      </c>
      <c r="BG13" s="144" t="s">
        <v>43</v>
      </c>
      <c r="CM13" s="144" t="s">
        <v>43</v>
      </c>
    </row>
    <row r="14" spans="1:101" ht="18.75">
      <c r="A14" s="291" t="s">
        <v>283</v>
      </c>
      <c r="B14" s="143"/>
      <c r="C14" s="291" t="s">
        <v>284</v>
      </c>
      <c r="D14" s="246" t="s">
        <v>200</v>
      </c>
      <c r="E14" s="246"/>
      <c r="F14" s="246"/>
      <c r="G14" s="246"/>
      <c r="H14" s="246"/>
      <c r="I14" s="246"/>
      <c r="J14" s="286" t="s">
        <v>200</v>
      </c>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8"/>
      <c r="BJ14" s="246"/>
      <c r="BK14" s="246"/>
      <c r="BL14" s="286" t="s">
        <v>200</v>
      </c>
      <c r="BM14" s="287"/>
      <c r="BN14" s="287"/>
      <c r="BO14" s="287"/>
      <c r="BP14" s="287"/>
      <c r="BQ14" s="287"/>
      <c r="BR14" s="287"/>
      <c r="BS14" s="287"/>
      <c r="BT14" s="287"/>
      <c r="BU14" s="287"/>
      <c r="BV14" s="287"/>
      <c r="BW14" s="287"/>
      <c r="BX14" s="287"/>
      <c r="BY14" s="287"/>
      <c r="BZ14" s="287"/>
      <c r="CA14" s="287"/>
      <c r="CB14" s="288"/>
      <c r="CC14" s="290" t="s">
        <v>200</v>
      </c>
      <c r="CD14" s="290"/>
      <c r="CE14" s="290"/>
      <c r="CF14" s="290"/>
      <c r="CG14" s="290"/>
      <c r="CH14" s="290"/>
      <c r="CI14" s="290"/>
      <c r="CJ14" s="290"/>
      <c r="CK14" s="290"/>
      <c r="CL14" s="290"/>
      <c r="CM14" s="290"/>
      <c r="CN14" s="290"/>
      <c r="CO14" s="290"/>
      <c r="CP14" s="290"/>
      <c r="CQ14" s="290"/>
      <c r="CR14" s="290"/>
      <c r="CS14" s="290"/>
      <c r="CT14" s="290"/>
      <c r="CU14" s="290"/>
      <c r="CV14" s="148"/>
      <c r="CW14" s="148"/>
    </row>
    <row r="15" spans="1:102" ht="15.75" customHeight="1">
      <c r="A15" s="291"/>
      <c r="B15" s="143"/>
      <c r="C15" s="291"/>
      <c r="D15" s="177" t="s">
        <v>16</v>
      </c>
      <c r="E15" s="177"/>
      <c r="F15" s="177"/>
      <c r="G15" s="177"/>
      <c r="H15" s="177"/>
      <c r="I15" s="177"/>
      <c r="J15" s="281" t="s">
        <v>285</v>
      </c>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3"/>
      <c r="BJ15" s="175"/>
      <c r="BK15" s="175"/>
      <c r="BL15" s="281" t="s">
        <v>285</v>
      </c>
      <c r="BM15" s="282"/>
      <c r="BN15" s="282"/>
      <c r="BO15" s="282"/>
      <c r="BP15" s="282"/>
      <c r="BQ15" s="282"/>
      <c r="BR15" s="282"/>
      <c r="BS15" s="282"/>
      <c r="BT15" s="282"/>
      <c r="BU15" s="283"/>
      <c r="BV15" s="175"/>
      <c r="BW15" s="281" t="s">
        <v>331</v>
      </c>
      <c r="BX15" s="282"/>
      <c r="BY15" s="282"/>
      <c r="BZ15" s="282"/>
      <c r="CA15" s="282"/>
      <c r="CB15" s="283"/>
      <c r="CC15" s="281" t="s">
        <v>18</v>
      </c>
      <c r="CD15" s="282"/>
      <c r="CE15" s="282"/>
      <c r="CF15" s="282"/>
      <c r="CG15" s="282"/>
      <c r="CH15" s="282"/>
      <c r="CI15" s="282"/>
      <c r="CJ15" s="282"/>
      <c r="CK15" s="282"/>
      <c r="CL15" s="282"/>
      <c r="CM15" s="282"/>
      <c r="CN15" s="282"/>
      <c r="CO15" s="282"/>
      <c r="CP15" s="282"/>
      <c r="CQ15" s="282"/>
      <c r="CR15" s="283"/>
      <c r="CS15" s="321" t="s">
        <v>450</v>
      </c>
      <c r="CT15" s="321" t="s">
        <v>451</v>
      </c>
      <c r="CU15" s="279" t="s">
        <v>12</v>
      </c>
      <c r="CV15" s="178"/>
      <c r="CW15" s="178"/>
      <c r="CX15" s="148"/>
    </row>
    <row r="16" spans="1:102" ht="15.75" customHeight="1">
      <c r="A16" s="291"/>
      <c r="B16" s="143"/>
      <c r="C16" s="291"/>
      <c r="D16" s="177"/>
      <c r="E16" s="177"/>
      <c r="F16" s="177"/>
      <c r="G16" s="177"/>
      <c r="H16" s="177"/>
      <c r="I16" s="177"/>
      <c r="J16" s="321" t="s">
        <v>201</v>
      </c>
      <c r="K16" s="321" t="s">
        <v>246</v>
      </c>
      <c r="L16" s="321" t="s">
        <v>245</v>
      </c>
      <c r="M16" s="302" t="s">
        <v>437</v>
      </c>
      <c r="N16" s="321" t="s">
        <v>299</v>
      </c>
      <c r="O16" s="321" t="s">
        <v>286</v>
      </c>
      <c r="P16" s="289" t="s">
        <v>327</v>
      </c>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48"/>
      <c r="BK16" s="248"/>
      <c r="BL16" s="289" t="s">
        <v>327</v>
      </c>
      <c r="BM16" s="289"/>
      <c r="BN16" s="289"/>
      <c r="BO16" s="289"/>
      <c r="BP16" s="289"/>
      <c r="BQ16" s="289"/>
      <c r="BR16" s="289"/>
      <c r="BS16" s="289"/>
      <c r="BT16" s="289"/>
      <c r="BU16" s="289"/>
      <c r="BV16" s="289" t="s">
        <v>438</v>
      </c>
      <c r="BW16" s="289" t="s">
        <v>439</v>
      </c>
      <c r="BX16" s="289" t="s">
        <v>300</v>
      </c>
      <c r="BY16" s="289" t="s">
        <v>443</v>
      </c>
      <c r="BZ16" s="293" t="s">
        <v>444</v>
      </c>
      <c r="CA16" s="289" t="s">
        <v>452</v>
      </c>
      <c r="CB16" s="289" t="s">
        <v>445</v>
      </c>
      <c r="CC16" s="321"/>
      <c r="CD16" s="321" t="s">
        <v>446</v>
      </c>
      <c r="CE16" s="289" t="s">
        <v>447</v>
      </c>
      <c r="CF16" s="289" t="s">
        <v>448</v>
      </c>
      <c r="CG16" s="321" t="s">
        <v>299</v>
      </c>
      <c r="CH16" s="321" t="s">
        <v>440</v>
      </c>
      <c r="CI16" s="321" t="s">
        <v>441</v>
      </c>
      <c r="CJ16" s="321" t="s">
        <v>442</v>
      </c>
      <c r="CK16" s="175"/>
      <c r="CL16" s="175"/>
      <c r="CM16" s="175"/>
      <c r="CN16" s="321" t="s">
        <v>290</v>
      </c>
      <c r="CO16" s="321" t="s">
        <v>291</v>
      </c>
      <c r="CP16" s="321" t="s">
        <v>449</v>
      </c>
      <c r="CQ16" s="324" t="s">
        <v>125</v>
      </c>
      <c r="CR16" s="325"/>
      <c r="CS16" s="322"/>
      <c r="CT16" s="322"/>
      <c r="CU16" s="279"/>
      <c r="CV16" s="178"/>
      <c r="CW16" s="178"/>
      <c r="CX16" s="148"/>
    </row>
    <row r="17" spans="1:102" ht="15.75" customHeight="1" hidden="1">
      <c r="A17" s="291"/>
      <c r="B17" s="143"/>
      <c r="C17" s="291"/>
      <c r="D17" s="177"/>
      <c r="E17" s="177"/>
      <c r="F17" s="177"/>
      <c r="G17" s="177"/>
      <c r="H17" s="177"/>
      <c r="I17" s="177"/>
      <c r="J17" s="322"/>
      <c r="K17" s="322"/>
      <c r="L17" s="322"/>
      <c r="M17" s="292"/>
      <c r="N17" s="322"/>
      <c r="O17" s="322"/>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289"/>
      <c r="BW17" s="289"/>
      <c r="BX17" s="289"/>
      <c r="BY17" s="289"/>
      <c r="BZ17" s="293"/>
      <c r="CA17" s="289"/>
      <c r="CB17" s="289"/>
      <c r="CC17" s="322"/>
      <c r="CD17" s="322"/>
      <c r="CE17" s="289"/>
      <c r="CF17" s="289"/>
      <c r="CG17" s="322"/>
      <c r="CH17" s="322"/>
      <c r="CI17" s="322"/>
      <c r="CJ17" s="322"/>
      <c r="CK17" s="175"/>
      <c r="CL17" s="175"/>
      <c r="CM17" s="175"/>
      <c r="CN17" s="322"/>
      <c r="CO17" s="322"/>
      <c r="CP17" s="322"/>
      <c r="CQ17" s="326"/>
      <c r="CR17" s="327"/>
      <c r="CS17" s="322"/>
      <c r="CT17" s="322"/>
      <c r="CU17" s="279"/>
      <c r="CV17" s="178"/>
      <c r="CW17" s="178"/>
      <c r="CX17" s="148"/>
    </row>
    <row r="18" spans="1:102" ht="15.75" customHeight="1">
      <c r="A18" s="291"/>
      <c r="B18" s="143"/>
      <c r="C18" s="291"/>
      <c r="D18" s="165"/>
      <c r="E18" s="165"/>
      <c r="F18" s="165"/>
      <c r="G18" s="165"/>
      <c r="H18" s="165"/>
      <c r="I18" s="165"/>
      <c r="J18" s="322"/>
      <c r="K18" s="322"/>
      <c r="L18" s="322"/>
      <c r="M18" s="292"/>
      <c r="N18" s="322"/>
      <c r="O18" s="322"/>
      <c r="P18" s="289" t="s">
        <v>233</v>
      </c>
      <c r="Q18" s="289" t="s">
        <v>287</v>
      </c>
      <c r="R18" s="289" t="s">
        <v>288</v>
      </c>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5"/>
      <c r="AT18" s="175"/>
      <c r="AU18" s="175"/>
      <c r="AV18" s="175"/>
      <c r="AW18" s="175"/>
      <c r="AX18" s="175"/>
      <c r="AY18" s="175"/>
      <c r="AZ18" s="176"/>
      <c r="BA18" s="279" t="s">
        <v>10</v>
      </c>
      <c r="BB18" s="279"/>
      <c r="BC18" s="279"/>
      <c r="BD18" s="279"/>
      <c r="BE18" s="279"/>
      <c r="BF18" s="279"/>
      <c r="BG18" s="279"/>
      <c r="BH18" s="279"/>
      <c r="BI18" s="279"/>
      <c r="BJ18" s="279"/>
      <c r="BK18" s="263"/>
      <c r="BL18" s="289" t="s">
        <v>241</v>
      </c>
      <c r="BM18" s="289" t="s">
        <v>125</v>
      </c>
      <c r="BN18" s="289"/>
      <c r="BO18" s="289" t="s">
        <v>242</v>
      </c>
      <c r="BP18" s="289" t="s">
        <v>125</v>
      </c>
      <c r="BQ18" s="289"/>
      <c r="BR18" s="289" t="s">
        <v>243</v>
      </c>
      <c r="BS18" s="289"/>
      <c r="BT18" s="289"/>
      <c r="BU18" s="289" t="s">
        <v>297</v>
      </c>
      <c r="BV18" s="289"/>
      <c r="BW18" s="289"/>
      <c r="BX18" s="289"/>
      <c r="BY18" s="289"/>
      <c r="BZ18" s="293"/>
      <c r="CA18" s="289"/>
      <c r="CB18" s="289"/>
      <c r="CC18" s="322"/>
      <c r="CD18" s="322"/>
      <c r="CE18" s="289"/>
      <c r="CF18" s="289"/>
      <c r="CG18" s="322"/>
      <c r="CH18" s="322"/>
      <c r="CI18" s="322"/>
      <c r="CJ18" s="322"/>
      <c r="CK18" s="289"/>
      <c r="CL18" s="289" t="s">
        <v>125</v>
      </c>
      <c r="CM18" s="289"/>
      <c r="CN18" s="322"/>
      <c r="CO18" s="322"/>
      <c r="CP18" s="322"/>
      <c r="CQ18" s="328"/>
      <c r="CR18" s="278"/>
      <c r="CS18" s="322"/>
      <c r="CT18" s="322"/>
      <c r="CU18" s="279"/>
      <c r="CV18" s="178"/>
      <c r="CW18" s="178"/>
      <c r="CX18" s="148"/>
    </row>
    <row r="19" spans="1:102" ht="409.5" customHeight="1">
      <c r="A19" s="291"/>
      <c r="B19" s="143"/>
      <c r="C19" s="291"/>
      <c r="D19" s="179" t="s">
        <v>292</v>
      </c>
      <c r="E19" s="179"/>
      <c r="F19" s="179" t="s">
        <v>293</v>
      </c>
      <c r="G19" s="179"/>
      <c r="H19" s="179" t="s">
        <v>294</v>
      </c>
      <c r="I19" s="165"/>
      <c r="J19" s="323"/>
      <c r="K19" s="322"/>
      <c r="L19" s="322"/>
      <c r="M19" s="292"/>
      <c r="N19" s="322"/>
      <c r="O19" s="322"/>
      <c r="P19" s="289"/>
      <c r="Q19" s="289"/>
      <c r="R19" s="289"/>
      <c r="S19" s="175"/>
      <c r="T19" s="175"/>
      <c r="U19" s="175"/>
      <c r="V19" s="175"/>
      <c r="W19" s="175"/>
      <c r="X19" s="175"/>
      <c r="Y19" s="175"/>
      <c r="Z19" s="175"/>
      <c r="AA19" s="175"/>
      <c r="AB19" s="175"/>
      <c r="AC19" s="175"/>
      <c r="AD19" s="175" t="s">
        <v>295</v>
      </c>
      <c r="AE19" s="175"/>
      <c r="AF19" s="175"/>
      <c r="AG19" s="175"/>
      <c r="AH19" s="176"/>
      <c r="AI19" s="176"/>
      <c r="AJ19" s="175"/>
      <c r="AK19" s="175" t="s">
        <v>296</v>
      </c>
      <c r="AL19" s="175"/>
      <c r="AM19" s="175"/>
      <c r="AN19" s="175"/>
      <c r="AO19" s="175"/>
      <c r="AP19" s="175" t="s">
        <v>297</v>
      </c>
      <c r="AQ19" s="175" t="s">
        <v>298</v>
      </c>
      <c r="AR19" s="175" t="s">
        <v>299</v>
      </c>
      <c r="AS19" s="175" t="s">
        <v>299</v>
      </c>
      <c r="AT19" s="175"/>
      <c r="AU19" s="175"/>
      <c r="AV19" s="175" t="s">
        <v>300</v>
      </c>
      <c r="AW19" s="175"/>
      <c r="AX19" s="175"/>
      <c r="AY19" s="175" t="s">
        <v>301</v>
      </c>
      <c r="AZ19" s="176"/>
      <c r="BA19" s="289" t="s">
        <v>302</v>
      </c>
      <c r="BB19" s="175" t="s">
        <v>237</v>
      </c>
      <c r="BC19" s="244" t="s">
        <v>238</v>
      </c>
      <c r="BD19" s="289" t="s">
        <v>236</v>
      </c>
      <c r="BE19" s="175" t="s">
        <v>235</v>
      </c>
      <c r="BF19" s="321" t="s">
        <v>244</v>
      </c>
      <c r="BG19" s="175" t="s">
        <v>234</v>
      </c>
      <c r="BH19" s="175"/>
      <c r="BI19" s="289" t="s">
        <v>303</v>
      </c>
      <c r="BJ19" s="289"/>
      <c r="BK19" s="249"/>
      <c r="BL19" s="289"/>
      <c r="BM19" s="175" t="s">
        <v>239</v>
      </c>
      <c r="BN19" s="289" t="s">
        <v>240</v>
      </c>
      <c r="BO19" s="289"/>
      <c r="BP19" s="289" t="s">
        <v>240</v>
      </c>
      <c r="BQ19" s="175" t="s">
        <v>289</v>
      </c>
      <c r="BR19" s="289"/>
      <c r="BS19" s="289"/>
      <c r="BT19" s="289"/>
      <c r="BU19" s="289"/>
      <c r="BV19" s="289"/>
      <c r="BW19" s="289"/>
      <c r="BX19" s="289"/>
      <c r="BY19" s="289"/>
      <c r="BZ19" s="293"/>
      <c r="CA19" s="289"/>
      <c r="CB19" s="289"/>
      <c r="CC19" s="323"/>
      <c r="CD19" s="322"/>
      <c r="CE19" s="289"/>
      <c r="CF19" s="289"/>
      <c r="CG19" s="322"/>
      <c r="CH19" s="322"/>
      <c r="CI19" s="322"/>
      <c r="CJ19" s="322"/>
      <c r="CK19" s="289"/>
      <c r="CL19" s="175" t="s">
        <v>304</v>
      </c>
      <c r="CM19" s="175" t="s">
        <v>305</v>
      </c>
      <c r="CN19" s="322"/>
      <c r="CO19" s="322"/>
      <c r="CP19" s="322"/>
      <c r="CQ19" s="261" t="s">
        <v>304</v>
      </c>
      <c r="CR19" s="261" t="s">
        <v>305</v>
      </c>
      <c r="CS19" s="323"/>
      <c r="CT19" s="323"/>
      <c r="CU19" s="279"/>
      <c r="CV19" s="180"/>
      <c r="CW19" s="181"/>
      <c r="CX19" s="148"/>
    </row>
    <row r="20" spans="1:101" ht="21.75" customHeight="1" hidden="1">
      <c r="A20" s="291"/>
      <c r="B20" s="143"/>
      <c r="C20" s="291"/>
      <c r="D20" s="177" t="s">
        <v>306</v>
      </c>
      <c r="E20" s="179" t="s">
        <v>307</v>
      </c>
      <c r="F20" s="177" t="s">
        <v>306</v>
      </c>
      <c r="G20" s="179" t="s">
        <v>308</v>
      </c>
      <c r="H20" s="179"/>
      <c r="I20" s="165"/>
      <c r="J20" s="176"/>
      <c r="K20" s="323"/>
      <c r="L20" s="323"/>
      <c r="M20" s="303"/>
      <c r="N20" s="322"/>
      <c r="O20" s="323"/>
      <c r="P20" s="175"/>
      <c r="Q20" s="175"/>
      <c r="R20" s="175"/>
      <c r="S20" s="175"/>
      <c r="T20" s="175"/>
      <c r="U20" s="175"/>
      <c r="V20" s="175"/>
      <c r="W20" s="175" t="s">
        <v>125</v>
      </c>
      <c r="X20" s="175"/>
      <c r="Y20" s="175"/>
      <c r="Z20" s="175"/>
      <c r="AA20" s="175"/>
      <c r="AB20" s="175"/>
      <c r="AC20" s="175"/>
      <c r="AD20" s="175"/>
      <c r="AE20" s="175"/>
      <c r="AF20" s="175"/>
      <c r="AG20" s="175"/>
      <c r="AH20" s="176"/>
      <c r="AI20" s="176"/>
      <c r="AJ20" s="175"/>
      <c r="AK20" s="175" t="s">
        <v>309</v>
      </c>
      <c r="AL20" s="175" t="s">
        <v>310</v>
      </c>
      <c r="AM20" s="175"/>
      <c r="AN20" s="175"/>
      <c r="AO20" s="175"/>
      <c r="AP20" s="175"/>
      <c r="AQ20" s="175"/>
      <c r="AR20" s="175"/>
      <c r="AS20" s="175"/>
      <c r="AT20" s="175"/>
      <c r="AU20" s="175"/>
      <c r="AV20" s="175"/>
      <c r="AW20" s="175"/>
      <c r="AX20" s="175"/>
      <c r="AY20" s="175"/>
      <c r="AZ20" s="176"/>
      <c r="BA20" s="289"/>
      <c r="BB20" s="175"/>
      <c r="BC20" s="175"/>
      <c r="BD20" s="289"/>
      <c r="BE20" s="175"/>
      <c r="BF20" s="323"/>
      <c r="BG20" s="175"/>
      <c r="BH20" s="175"/>
      <c r="BI20" s="289"/>
      <c r="BJ20" s="289"/>
      <c r="BK20" s="175"/>
      <c r="BL20" s="175"/>
      <c r="BM20" s="175"/>
      <c r="BN20" s="289"/>
      <c r="BO20" s="175"/>
      <c r="BP20" s="289"/>
      <c r="BQ20" s="175"/>
      <c r="BR20" s="289"/>
      <c r="BS20" s="175"/>
      <c r="BT20" s="264"/>
      <c r="BU20" s="175"/>
      <c r="BV20" s="175"/>
      <c r="BW20" s="289"/>
      <c r="BX20" s="289"/>
      <c r="BY20" s="175"/>
      <c r="BZ20" s="175"/>
      <c r="CA20" s="175"/>
      <c r="CB20" s="175"/>
      <c r="CC20" s="175"/>
      <c r="CD20" s="322"/>
      <c r="CE20" s="175"/>
      <c r="CF20" s="289"/>
      <c r="CG20" s="322"/>
      <c r="CH20" s="243"/>
      <c r="CI20" s="322"/>
      <c r="CJ20" s="322"/>
      <c r="CK20" s="176"/>
      <c r="CL20" s="176"/>
      <c r="CM20" s="176"/>
      <c r="CN20" s="322"/>
      <c r="CO20" s="322"/>
      <c r="CP20" s="323"/>
      <c r="CQ20" s="244"/>
      <c r="CR20" s="244"/>
      <c r="CS20" s="175"/>
      <c r="CT20" s="175"/>
      <c r="CU20" s="279"/>
      <c r="CV20" s="182"/>
      <c r="CW20" s="183"/>
    </row>
    <row r="21" spans="1:101" ht="60.75" customHeight="1" hidden="1">
      <c r="A21" s="291"/>
      <c r="B21" s="143"/>
      <c r="C21" s="291"/>
      <c r="D21" s="177"/>
      <c r="E21" s="179"/>
      <c r="F21" s="177"/>
      <c r="G21" s="179"/>
      <c r="H21" s="179"/>
      <c r="I21" s="165"/>
      <c r="J21" s="176"/>
      <c r="K21" s="176"/>
      <c r="L21" s="176"/>
      <c r="M21" s="176"/>
      <c r="N21" s="323"/>
      <c r="O21" s="176"/>
      <c r="P21" s="175"/>
      <c r="Q21" s="175"/>
      <c r="R21" s="175"/>
      <c r="S21" s="175"/>
      <c r="T21" s="175" t="s">
        <v>311</v>
      </c>
      <c r="U21" s="175" t="s">
        <v>312</v>
      </c>
      <c r="V21" s="175" t="s">
        <v>313</v>
      </c>
      <c r="W21" s="175"/>
      <c r="X21" s="175"/>
      <c r="Y21" s="175" t="s">
        <v>314</v>
      </c>
      <c r="Z21" s="175" t="s">
        <v>315</v>
      </c>
      <c r="AA21" s="175" t="s">
        <v>316</v>
      </c>
      <c r="AB21" s="175" t="s">
        <v>317</v>
      </c>
      <c r="AC21" s="175"/>
      <c r="AD21" s="175"/>
      <c r="AE21" s="175"/>
      <c r="AF21" s="175"/>
      <c r="AG21" s="175"/>
      <c r="AH21" s="176"/>
      <c r="AI21" s="176"/>
      <c r="AJ21" s="175"/>
      <c r="AK21" s="175"/>
      <c r="AL21" s="175" t="s">
        <v>318</v>
      </c>
      <c r="AM21" s="175" t="s">
        <v>319</v>
      </c>
      <c r="AN21" s="175" t="s">
        <v>320</v>
      </c>
      <c r="AO21" s="175"/>
      <c r="AP21" s="175"/>
      <c r="AQ21" s="175"/>
      <c r="AR21" s="175"/>
      <c r="AS21" s="175"/>
      <c r="AT21" s="175"/>
      <c r="AU21" s="175"/>
      <c r="AV21" s="175"/>
      <c r="AW21" s="175"/>
      <c r="AX21" s="175"/>
      <c r="AY21" s="175"/>
      <c r="AZ21" s="176"/>
      <c r="BA21" s="176"/>
      <c r="BB21" s="176"/>
      <c r="BC21" s="176"/>
      <c r="BD21" s="176"/>
      <c r="BE21" s="176"/>
      <c r="BF21" s="176"/>
      <c r="BG21" s="176"/>
      <c r="BH21" s="176"/>
      <c r="BI21" s="176"/>
      <c r="BJ21" s="176"/>
      <c r="BK21" s="176"/>
      <c r="BL21" s="176"/>
      <c r="BM21" s="176"/>
      <c r="BN21" s="176"/>
      <c r="BO21" s="176"/>
      <c r="BP21" s="176"/>
      <c r="BQ21" s="176"/>
      <c r="BR21" s="289"/>
      <c r="BS21" s="175"/>
      <c r="BT21" s="175"/>
      <c r="BU21" s="176"/>
      <c r="BV21" s="176"/>
      <c r="BW21" s="176"/>
      <c r="BX21" s="289"/>
      <c r="BY21" s="175"/>
      <c r="BZ21" s="175"/>
      <c r="CA21" s="175"/>
      <c r="CB21" s="175"/>
      <c r="CC21" s="175"/>
      <c r="CD21" s="323"/>
      <c r="CE21" s="242"/>
      <c r="CF21" s="242"/>
      <c r="CG21" s="323"/>
      <c r="CH21" s="243"/>
      <c r="CI21" s="323"/>
      <c r="CJ21" s="323"/>
      <c r="CK21" s="263"/>
      <c r="CL21" s="263"/>
      <c r="CM21" s="263"/>
      <c r="CN21" s="323"/>
      <c r="CO21" s="323"/>
      <c r="CP21" s="242"/>
      <c r="CQ21" s="260"/>
      <c r="CR21" s="260"/>
      <c r="CS21" s="242"/>
      <c r="CT21" s="242"/>
      <c r="CU21" s="280"/>
      <c r="CV21" s="183"/>
      <c r="CW21" s="183"/>
    </row>
    <row r="22" spans="1:101" ht="18.75">
      <c r="A22" s="23"/>
      <c r="B22" s="143"/>
      <c r="C22" s="184" t="s">
        <v>321</v>
      </c>
      <c r="D22" s="177"/>
      <c r="E22" s="179"/>
      <c r="F22" s="177"/>
      <c r="G22" s="179"/>
      <c r="H22" s="185"/>
      <c r="I22" s="165"/>
      <c r="J22" s="146">
        <v>300</v>
      </c>
      <c r="K22" s="146"/>
      <c r="L22" s="146"/>
      <c r="M22" s="146"/>
      <c r="N22" s="146"/>
      <c r="O22" s="146">
        <v>280</v>
      </c>
      <c r="P22" s="156">
        <v>0</v>
      </c>
      <c r="Q22" s="156"/>
      <c r="R22" s="146">
        <f>SUM(BA22+BB22+BD22+BE22+BF22+BG22+BI22)</f>
        <v>0</v>
      </c>
      <c r="S22" s="156"/>
      <c r="T22" s="156"/>
      <c r="U22" s="156"/>
      <c r="V22" s="156"/>
      <c r="W22" s="156"/>
      <c r="X22" s="146"/>
      <c r="Y22" s="156"/>
      <c r="Z22" s="156"/>
      <c r="AA22" s="156"/>
      <c r="AB22" s="156"/>
      <c r="AC22" s="156"/>
      <c r="AD22" s="156"/>
      <c r="AE22" s="156"/>
      <c r="AF22" s="156"/>
      <c r="AG22" s="156"/>
      <c r="AH22" s="163"/>
      <c r="AI22" s="163"/>
      <c r="AJ22" s="156"/>
      <c r="AK22" s="156"/>
      <c r="AL22" s="156"/>
      <c r="AM22" s="156"/>
      <c r="AN22" s="156"/>
      <c r="AO22" s="156"/>
      <c r="AP22" s="156"/>
      <c r="AQ22" s="156"/>
      <c r="AR22" s="156"/>
      <c r="AS22" s="156"/>
      <c r="AT22" s="156"/>
      <c r="AU22" s="156"/>
      <c r="AV22" s="156"/>
      <c r="AW22" s="156"/>
      <c r="AX22" s="156"/>
      <c r="AY22" s="156"/>
      <c r="AZ22" s="163"/>
      <c r="BA22" s="146"/>
      <c r="BB22" s="146"/>
      <c r="BC22" s="146"/>
      <c r="BD22" s="163"/>
      <c r="BE22" s="163"/>
      <c r="BF22" s="163"/>
      <c r="BG22" s="163"/>
      <c r="BH22" s="163"/>
      <c r="BI22" s="163"/>
      <c r="BJ22" s="163"/>
      <c r="BK22" s="184" t="s">
        <v>321</v>
      </c>
      <c r="BL22" s="186">
        <f>SUM(BM22+BN22)</f>
        <v>0</v>
      </c>
      <c r="BM22" s="186"/>
      <c r="BN22" s="163"/>
      <c r="BO22" s="186">
        <f>SUM(BP22+BQ22)</f>
        <v>0</v>
      </c>
      <c r="BP22" s="163"/>
      <c r="BQ22" s="163"/>
      <c r="BR22" s="163"/>
      <c r="BS22" s="163"/>
      <c r="BT22" s="163"/>
      <c r="BU22" s="163"/>
      <c r="BV22" s="163">
        <f>SUM(BU22+BR22+BO22+BL22+R22+P22)</f>
        <v>0</v>
      </c>
      <c r="BW22" s="163"/>
      <c r="BX22" s="163"/>
      <c r="BY22" s="158">
        <v>41.373</v>
      </c>
      <c r="BZ22" s="262">
        <v>41.373</v>
      </c>
      <c r="CA22" s="262"/>
      <c r="CB22" s="23"/>
      <c r="CC22" s="184" t="s">
        <v>321</v>
      </c>
      <c r="CD22" s="23"/>
      <c r="CE22" s="23"/>
      <c r="CF22" s="146">
        <v>860</v>
      </c>
      <c r="CG22" s="163"/>
      <c r="CH22" s="23"/>
      <c r="CI22" s="23"/>
      <c r="CJ22" s="146"/>
      <c r="CK22" s="165"/>
      <c r="CL22" s="165"/>
      <c r="CM22" s="165"/>
      <c r="CN22" s="165">
        <v>27.9156</v>
      </c>
      <c r="CO22" s="165"/>
      <c r="CP22" s="163">
        <v>464.327</v>
      </c>
      <c r="CQ22" s="239">
        <v>84.927</v>
      </c>
      <c r="CR22" s="239">
        <v>379.4</v>
      </c>
      <c r="CS22" s="163">
        <f>SUM(J22+K22+L22+M22+N22+O22+P22+R22+BL22+BO22+BR22+BU22)</f>
        <v>580</v>
      </c>
      <c r="CT22" s="256">
        <f>SUM(CP22+CO22+CN22+CJ22+CI22+CG22+CF22+CE22+CD22+CB22+BY22+BX22+BW22)+CH22</f>
        <v>1393.6156</v>
      </c>
      <c r="CU22" s="256">
        <f>SUM(CT22+CS22)</f>
        <v>1973.6156</v>
      </c>
      <c r="CV22" s="183"/>
      <c r="CW22" s="183"/>
    </row>
    <row r="23" spans="1:101" ht="18.75">
      <c r="A23" s="23"/>
      <c r="B23" s="143"/>
      <c r="C23" s="184" t="s">
        <v>322</v>
      </c>
      <c r="D23" s="177"/>
      <c r="E23" s="179"/>
      <c r="F23" s="177"/>
      <c r="G23" s="179"/>
      <c r="H23" s="185"/>
      <c r="I23" s="165"/>
      <c r="J23" s="187"/>
      <c r="K23" s="187"/>
      <c r="L23" s="187"/>
      <c r="M23" s="187"/>
      <c r="N23" s="187"/>
      <c r="O23" s="187"/>
      <c r="P23" s="156">
        <v>7.81</v>
      </c>
      <c r="Q23" s="156"/>
      <c r="R23" s="146">
        <f aca="true" t="shared" si="0" ref="R23:R60">SUM(BA23+BB23+BD23+BE23+BF23+BG23+BI23)</f>
        <v>90.849</v>
      </c>
      <c r="S23" s="156"/>
      <c r="T23" s="156"/>
      <c r="U23" s="156"/>
      <c r="V23" s="156"/>
      <c r="W23" s="156"/>
      <c r="X23" s="146"/>
      <c r="Y23" s="156"/>
      <c r="Z23" s="156"/>
      <c r="AA23" s="156"/>
      <c r="AB23" s="156"/>
      <c r="AC23" s="156"/>
      <c r="AD23" s="156"/>
      <c r="AE23" s="156"/>
      <c r="AF23" s="156"/>
      <c r="AG23" s="156"/>
      <c r="AH23" s="163"/>
      <c r="AI23" s="163"/>
      <c r="AJ23" s="156"/>
      <c r="AK23" s="156"/>
      <c r="AL23" s="156"/>
      <c r="AM23" s="156"/>
      <c r="AN23" s="156"/>
      <c r="AO23" s="156"/>
      <c r="AP23" s="156"/>
      <c r="AQ23" s="156"/>
      <c r="AR23" s="156"/>
      <c r="AS23" s="156"/>
      <c r="AT23" s="156"/>
      <c r="AU23" s="156"/>
      <c r="AV23" s="156"/>
      <c r="AW23" s="156"/>
      <c r="AX23" s="156"/>
      <c r="AY23" s="156"/>
      <c r="AZ23" s="163"/>
      <c r="BA23" s="156">
        <v>55.19</v>
      </c>
      <c r="BB23" s="156">
        <v>30</v>
      </c>
      <c r="BC23" s="245">
        <v>30</v>
      </c>
      <c r="BD23" s="163"/>
      <c r="BE23" s="163"/>
      <c r="BF23" s="163">
        <v>5.659</v>
      </c>
      <c r="BG23" s="163"/>
      <c r="BH23" s="163"/>
      <c r="BI23" s="163"/>
      <c r="BJ23" s="163"/>
      <c r="BK23" s="184" t="s">
        <v>322</v>
      </c>
      <c r="BL23" s="186">
        <f aca="true" t="shared" si="1" ref="BL23:BL60">SUM(BM23+BN23)</f>
        <v>0</v>
      </c>
      <c r="BM23" s="186"/>
      <c r="BN23" s="186"/>
      <c r="BO23" s="186">
        <f aca="true" t="shared" si="2" ref="BO23:BO61">SUM(BP23+BQ23)</f>
        <v>0.5</v>
      </c>
      <c r="BP23" s="186"/>
      <c r="BQ23" s="186">
        <v>0.5</v>
      </c>
      <c r="BR23" s="186"/>
      <c r="BS23" s="186"/>
      <c r="BT23" s="186"/>
      <c r="BU23" s="186">
        <v>3.55</v>
      </c>
      <c r="BV23" s="186">
        <f aca="true" t="shared" si="3" ref="BV23:BV59">SUM(BU23+BR23+BO23+BL23+R23+P23)</f>
        <v>102.709</v>
      </c>
      <c r="BW23" s="186"/>
      <c r="BX23" s="186"/>
      <c r="BY23" s="186"/>
      <c r="BZ23" s="186"/>
      <c r="CA23" s="186"/>
      <c r="CB23" s="186"/>
      <c r="CC23" s="184" t="s">
        <v>322</v>
      </c>
      <c r="CD23" s="186"/>
      <c r="CE23" s="186"/>
      <c r="CF23" s="186"/>
      <c r="CG23" s="186"/>
      <c r="CH23" s="186"/>
      <c r="CI23" s="186"/>
      <c r="CJ23" s="156">
        <v>40</v>
      </c>
      <c r="CK23" s="165"/>
      <c r="CL23" s="165"/>
      <c r="CM23" s="165"/>
      <c r="CN23" s="165"/>
      <c r="CO23" s="165"/>
      <c r="CP23" s="163">
        <v>25</v>
      </c>
      <c r="CQ23" s="239">
        <v>25</v>
      </c>
      <c r="CR23" s="239"/>
      <c r="CS23" s="163">
        <f aca="true" t="shared" si="4" ref="CS23:CS60">SUM(J23+K23+L23+M23+N23+O23+P23+R23+BL23+BO23+BR23+BU23)</f>
        <v>102.709</v>
      </c>
      <c r="CT23" s="163">
        <f aca="true" t="shared" si="5" ref="CT23:CT59">SUM(CP23+CO23+CN23+CJ23+CI23+CG23+CF23+CE23+CD23+CB23+BY23+BX23+BW23)+CH23</f>
        <v>65</v>
      </c>
      <c r="CU23" s="163">
        <f aca="true" t="shared" si="6" ref="CU23:CU61">SUM(CT23+CS23)</f>
        <v>167.709</v>
      </c>
      <c r="CV23" s="183"/>
      <c r="CW23" s="183"/>
    </row>
    <row r="24" spans="1:101" ht="18.75">
      <c r="A24" s="23"/>
      <c r="B24" s="143"/>
      <c r="C24" s="184" t="s">
        <v>323</v>
      </c>
      <c r="D24" s="177"/>
      <c r="E24" s="179"/>
      <c r="F24" s="177"/>
      <c r="G24" s="179"/>
      <c r="H24" s="185"/>
      <c r="I24" s="165"/>
      <c r="J24" s="187"/>
      <c r="K24" s="187"/>
      <c r="L24" s="187"/>
      <c r="M24" s="187"/>
      <c r="N24" s="187"/>
      <c r="O24" s="187"/>
      <c r="P24" s="156">
        <v>0</v>
      </c>
      <c r="Q24" s="156"/>
      <c r="R24" s="146">
        <f t="shared" si="0"/>
        <v>136.6</v>
      </c>
      <c r="S24" s="156"/>
      <c r="T24" s="156"/>
      <c r="U24" s="156"/>
      <c r="V24" s="156"/>
      <c r="W24" s="156"/>
      <c r="X24" s="146"/>
      <c r="Y24" s="156"/>
      <c r="Z24" s="156"/>
      <c r="AA24" s="156"/>
      <c r="AB24" s="156"/>
      <c r="AC24" s="156"/>
      <c r="AD24" s="156"/>
      <c r="AE24" s="156"/>
      <c r="AF24" s="156"/>
      <c r="AG24" s="156"/>
      <c r="AH24" s="163"/>
      <c r="AI24" s="163"/>
      <c r="AJ24" s="156"/>
      <c r="AK24" s="156"/>
      <c r="AL24" s="156"/>
      <c r="AM24" s="156"/>
      <c r="AN24" s="156"/>
      <c r="AO24" s="156"/>
      <c r="AP24" s="156"/>
      <c r="AQ24" s="156"/>
      <c r="AR24" s="156"/>
      <c r="AS24" s="156"/>
      <c r="AT24" s="156"/>
      <c r="AU24" s="156"/>
      <c r="AV24" s="156"/>
      <c r="AW24" s="156"/>
      <c r="AX24" s="156"/>
      <c r="AY24" s="156"/>
      <c r="AZ24" s="163"/>
      <c r="BA24" s="156"/>
      <c r="BB24" s="156">
        <v>30</v>
      </c>
      <c r="BC24" s="245"/>
      <c r="BD24" s="163">
        <v>102.72</v>
      </c>
      <c r="BE24" s="163"/>
      <c r="BF24" s="163">
        <v>3.88</v>
      </c>
      <c r="BG24" s="163"/>
      <c r="BH24" s="163"/>
      <c r="BI24" s="163"/>
      <c r="BJ24" s="163"/>
      <c r="BK24" s="184" t="s">
        <v>323</v>
      </c>
      <c r="BL24" s="186">
        <f t="shared" si="1"/>
        <v>0</v>
      </c>
      <c r="BM24" s="186"/>
      <c r="BN24" s="186"/>
      <c r="BO24" s="186">
        <f t="shared" si="2"/>
        <v>0</v>
      </c>
      <c r="BP24" s="186"/>
      <c r="BQ24" s="186"/>
      <c r="BR24" s="186"/>
      <c r="BS24" s="186"/>
      <c r="BT24" s="186"/>
      <c r="BU24" s="186"/>
      <c r="BV24" s="186">
        <f t="shared" si="3"/>
        <v>136.6</v>
      </c>
      <c r="BW24" s="186"/>
      <c r="BX24" s="186"/>
      <c r="BY24" s="186">
        <v>10.616</v>
      </c>
      <c r="BZ24" s="186"/>
      <c r="CA24" s="186"/>
      <c r="CB24" s="186"/>
      <c r="CC24" s="184" t="s">
        <v>323</v>
      </c>
      <c r="CD24" s="186"/>
      <c r="CE24" s="186"/>
      <c r="CF24" s="186"/>
      <c r="CG24" s="186"/>
      <c r="CH24" s="186"/>
      <c r="CI24" s="186"/>
      <c r="CJ24" s="156"/>
      <c r="CK24" s="165"/>
      <c r="CL24" s="165"/>
      <c r="CM24" s="165"/>
      <c r="CN24" s="165"/>
      <c r="CO24" s="165"/>
      <c r="CP24" s="163"/>
      <c r="CQ24" s="239"/>
      <c r="CR24" s="239"/>
      <c r="CS24" s="163">
        <f t="shared" si="4"/>
        <v>136.6</v>
      </c>
      <c r="CT24" s="163">
        <f t="shared" si="5"/>
        <v>10.616</v>
      </c>
      <c r="CU24" s="163">
        <f t="shared" si="6"/>
        <v>147.216</v>
      </c>
      <c r="CV24" s="183"/>
      <c r="CW24" s="183"/>
    </row>
    <row r="25" spans="1:101" ht="18.75">
      <c r="A25" s="23"/>
      <c r="B25" s="143"/>
      <c r="C25" s="184" t="s">
        <v>324</v>
      </c>
      <c r="D25" s="177"/>
      <c r="E25" s="179"/>
      <c r="F25" s="177"/>
      <c r="G25" s="179"/>
      <c r="H25" s="185"/>
      <c r="I25" s="165"/>
      <c r="J25" s="187"/>
      <c r="K25" s="187"/>
      <c r="L25" s="187"/>
      <c r="M25" s="187"/>
      <c r="N25" s="187"/>
      <c r="O25" s="187"/>
      <c r="P25" s="156">
        <v>9</v>
      </c>
      <c r="Q25" s="156"/>
      <c r="R25" s="146">
        <f t="shared" si="0"/>
        <v>103</v>
      </c>
      <c r="S25" s="156"/>
      <c r="T25" s="156"/>
      <c r="U25" s="156"/>
      <c r="V25" s="156"/>
      <c r="W25" s="156"/>
      <c r="X25" s="146"/>
      <c r="Y25" s="156"/>
      <c r="Z25" s="156"/>
      <c r="AA25" s="156"/>
      <c r="AB25" s="156"/>
      <c r="AC25" s="156"/>
      <c r="AD25" s="156"/>
      <c r="AE25" s="156"/>
      <c r="AF25" s="156"/>
      <c r="AG25" s="156"/>
      <c r="AH25" s="163"/>
      <c r="AI25" s="163"/>
      <c r="AJ25" s="156"/>
      <c r="AK25" s="156"/>
      <c r="AL25" s="156"/>
      <c r="AM25" s="156"/>
      <c r="AN25" s="156"/>
      <c r="AO25" s="156"/>
      <c r="AP25" s="156"/>
      <c r="AQ25" s="156"/>
      <c r="AR25" s="156"/>
      <c r="AS25" s="156"/>
      <c r="AT25" s="156"/>
      <c r="AU25" s="156"/>
      <c r="AV25" s="156"/>
      <c r="AW25" s="156"/>
      <c r="AX25" s="156"/>
      <c r="AY25" s="156"/>
      <c r="AZ25" s="163"/>
      <c r="BA25" s="156"/>
      <c r="BB25" s="156"/>
      <c r="BC25" s="245"/>
      <c r="BD25" s="163">
        <v>67.431</v>
      </c>
      <c r="BE25" s="163"/>
      <c r="BF25" s="163">
        <v>5.74</v>
      </c>
      <c r="BG25" s="163">
        <v>29.829</v>
      </c>
      <c r="BH25" s="163"/>
      <c r="BI25" s="163"/>
      <c r="BJ25" s="163"/>
      <c r="BK25" s="184" t="s">
        <v>324</v>
      </c>
      <c r="BL25" s="186">
        <f t="shared" si="1"/>
        <v>0</v>
      </c>
      <c r="BM25" s="186"/>
      <c r="BN25" s="186"/>
      <c r="BO25" s="186">
        <f t="shared" si="2"/>
        <v>0</v>
      </c>
      <c r="BP25" s="186"/>
      <c r="BQ25" s="186"/>
      <c r="BR25" s="186"/>
      <c r="BS25" s="186"/>
      <c r="BT25" s="186"/>
      <c r="BU25" s="186"/>
      <c r="BV25" s="186">
        <f t="shared" si="3"/>
        <v>112</v>
      </c>
      <c r="BW25" s="186"/>
      <c r="BX25" s="186"/>
      <c r="BY25" s="186"/>
      <c r="BZ25" s="186"/>
      <c r="CA25" s="186"/>
      <c r="CB25" s="186"/>
      <c r="CC25" s="184" t="s">
        <v>324</v>
      </c>
      <c r="CD25" s="186"/>
      <c r="CE25" s="186"/>
      <c r="CF25" s="186"/>
      <c r="CG25" s="186"/>
      <c r="CH25" s="186"/>
      <c r="CI25" s="186"/>
      <c r="CJ25" s="156"/>
      <c r="CK25" s="163"/>
      <c r="CL25" s="163"/>
      <c r="CM25" s="163"/>
      <c r="CN25" s="163"/>
      <c r="CO25" s="163"/>
      <c r="CP25" s="163"/>
      <c r="CQ25" s="239"/>
      <c r="CR25" s="239"/>
      <c r="CS25" s="163">
        <f t="shared" si="4"/>
        <v>112</v>
      </c>
      <c r="CT25" s="163">
        <f t="shared" si="5"/>
        <v>0</v>
      </c>
      <c r="CU25" s="163">
        <f t="shared" si="6"/>
        <v>112</v>
      </c>
      <c r="CV25" s="183"/>
      <c r="CW25" s="183"/>
    </row>
    <row r="26" spans="1:101" ht="18.75">
      <c r="A26" s="23"/>
      <c r="B26" s="143"/>
      <c r="C26" s="184" t="s">
        <v>325</v>
      </c>
      <c r="D26" s="177"/>
      <c r="E26" s="179"/>
      <c r="F26" s="177"/>
      <c r="G26" s="179"/>
      <c r="H26" s="185"/>
      <c r="I26" s="165"/>
      <c r="J26" s="187"/>
      <c r="K26" s="187"/>
      <c r="L26" s="187"/>
      <c r="M26" s="187"/>
      <c r="N26" s="187"/>
      <c r="O26" s="187"/>
      <c r="P26" s="156">
        <v>4</v>
      </c>
      <c r="Q26" s="156"/>
      <c r="R26" s="146">
        <f t="shared" si="0"/>
        <v>45.4</v>
      </c>
      <c r="S26" s="156"/>
      <c r="T26" s="156"/>
      <c r="U26" s="156"/>
      <c r="V26" s="156"/>
      <c r="W26" s="156"/>
      <c r="X26" s="146"/>
      <c r="Y26" s="156"/>
      <c r="Z26" s="156"/>
      <c r="AA26" s="156"/>
      <c r="AB26" s="156"/>
      <c r="AC26" s="156"/>
      <c r="AD26" s="156"/>
      <c r="AE26" s="156"/>
      <c r="AF26" s="156"/>
      <c r="AG26" s="156"/>
      <c r="AH26" s="163"/>
      <c r="AI26" s="163"/>
      <c r="AJ26" s="156"/>
      <c r="AK26" s="156"/>
      <c r="AL26" s="156"/>
      <c r="AM26" s="156"/>
      <c r="AN26" s="156"/>
      <c r="AO26" s="156"/>
      <c r="AP26" s="156"/>
      <c r="AQ26" s="156"/>
      <c r="AR26" s="156"/>
      <c r="AS26" s="156"/>
      <c r="AT26" s="156"/>
      <c r="AU26" s="156"/>
      <c r="AV26" s="156"/>
      <c r="AW26" s="156"/>
      <c r="AX26" s="156"/>
      <c r="AY26" s="156"/>
      <c r="AZ26" s="163"/>
      <c r="BA26" s="156">
        <v>16.218</v>
      </c>
      <c r="BB26" s="156">
        <v>18</v>
      </c>
      <c r="BC26" s="245">
        <v>10</v>
      </c>
      <c r="BD26" s="163">
        <v>8.757</v>
      </c>
      <c r="BE26" s="163"/>
      <c r="BF26" s="163">
        <v>2.425</v>
      </c>
      <c r="BG26" s="163"/>
      <c r="BH26" s="163"/>
      <c r="BI26" s="163"/>
      <c r="BJ26" s="163"/>
      <c r="BK26" s="184" t="s">
        <v>325</v>
      </c>
      <c r="BL26" s="186">
        <f t="shared" si="1"/>
        <v>3</v>
      </c>
      <c r="BM26" s="186">
        <v>3</v>
      </c>
      <c r="BN26" s="186"/>
      <c r="BO26" s="186">
        <f t="shared" si="2"/>
        <v>0</v>
      </c>
      <c r="BP26" s="186"/>
      <c r="BQ26" s="186"/>
      <c r="BR26" s="186">
        <v>2</v>
      </c>
      <c r="BS26" s="186"/>
      <c r="BT26" s="186"/>
      <c r="BU26" s="186"/>
      <c r="BV26" s="186">
        <f t="shared" si="3"/>
        <v>54.4</v>
      </c>
      <c r="BW26" s="186"/>
      <c r="BX26" s="186"/>
      <c r="BY26" s="186"/>
      <c r="BZ26" s="186"/>
      <c r="CA26" s="186"/>
      <c r="CB26" s="186"/>
      <c r="CC26" s="184" t="s">
        <v>325</v>
      </c>
      <c r="CD26" s="186">
        <v>2</v>
      </c>
      <c r="CE26" s="186"/>
      <c r="CF26" s="186"/>
      <c r="CG26" s="186"/>
      <c r="CH26" s="186"/>
      <c r="CI26" s="186"/>
      <c r="CJ26" s="156"/>
      <c r="CK26" s="163"/>
      <c r="CL26" s="163"/>
      <c r="CM26" s="163"/>
      <c r="CN26" s="163"/>
      <c r="CO26" s="163"/>
      <c r="CP26" s="163"/>
      <c r="CQ26" s="239"/>
      <c r="CR26" s="239"/>
      <c r="CS26" s="163">
        <f t="shared" si="4"/>
        <v>54.4</v>
      </c>
      <c r="CT26" s="163">
        <f t="shared" si="5"/>
        <v>2</v>
      </c>
      <c r="CU26" s="163">
        <f t="shared" si="6"/>
        <v>56.4</v>
      </c>
      <c r="CV26" s="183"/>
      <c r="CW26" s="183"/>
    </row>
    <row r="27" spans="1:101" ht="18.75">
      <c r="A27" s="23"/>
      <c r="B27" s="143"/>
      <c r="C27" s="184" t="s">
        <v>326</v>
      </c>
      <c r="D27" s="177"/>
      <c r="E27" s="179"/>
      <c r="F27" s="177"/>
      <c r="G27" s="179"/>
      <c r="H27" s="185"/>
      <c r="I27" s="165"/>
      <c r="J27" s="187"/>
      <c r="K27" s="187"/>
      <c r="L27" s="187"/>
      <c r="M27" s="187"/>
      <c r="N27" s="187"/>
      <c r="O27" s="187"/>
      <c r="P27" s="156">
        <v>0</v>
      </c>
      <c r="Q27" s="156"/>
      <c r="R27" s="146">
        <f t="shared" si="0"/>
        <v>60.342</v>
      </c>
      <c r="S27" s="156"/>
      <c r="T27" s="156"/>
      <c r="U27" s="156"/>
      <c r="V27" s="156"/>
      <c r="W27" s="156"/>
      <c r="X27" s="146"/>
      <c r="Y27" s="156"/>
      <c r="Z27" s="156"/>
      <c r="AA27" s="156"/>
      <c r="AB27" s="156"/>
      <c r="AC27" s="156"/>
      <c r="AD27" s="156"/>
      <c r="AE27" s="156"/>
      <c r="AF27" s="156"/>
      <c r="AG27" s="156"/>
      <c r="AH27" s="163"/>
      <c r="AI27" s="163"/>
      <c r="AJ27" s="156"/>
      <c r="AK27" s="156"/>
      <c r="AL27" s="156"/>
      <c r="AM27" s="156"/>
      <c r="AN27" s="156"/>
      <c r="AO27" s="156"/>
      <c r="AP27" s="156"/>
      <c r="AQ27" s="156"/>
      <c r="AR27" s="156"/>
      <c r="AS27" s="156"/>
      <c r="AT27" s="156"/>
      <c r="AU27" s="156"/>
      <c r="AV27" s="156"/>
      <c r="AW27" s="156"/>
      <c r="AX27" s="156"/>
      <c r="AY27" s="156"/>
      <c r="AZ27" s="163"/>
      <c r="BA27" s="156">
        <v>50</v>
      </c>
      <c r="BB27" s="156"/>
      <c r="BC27" s="245"/>
      <c r="BD27" s="163"/>
      <c r="BE27" s="163"/>
      <c r="BF27" s="163">
        <v>1.617</v>
      </c>
      <c r="BG27" s="163">
        <v>8.725</v>
      </c>
      <c r="BH27" s="163"/>
      <c r="BI27" s="163"/>
      <c r="BJ27" s="163"/>
      <c r="BK27" s="184" t="s">
        <v>326</v>
      </c>
      <c r="BL27" s="186">
        <f t="shared" si="1"/>
        <v>0</v>
      </c>
      <c r="BM27" s="186"/>
      <c r="BN27" s="186"/>
      <c r="BO27" s="186">
        <f t="shared" si="2"/>
        <v>0</v>
      </c>
      <c r="BP27" s="186"/>
      <c r="BQ27" s="186"/>
      <c r="BR27" s="186"/>
      <c r="BS27" s="186"/>
      <c r="BT27" s="186"/>
      <c r="BU27" s="186"/>
      <c r="BV27" s="186">
        <f t="shared" si="3"/>
        <v>60.342</v>
      </c>
      <c r="BW27" s="186"/>
      <c r="BX27" s="186"/>
      <c r="BY27" s="186"/>
      <c r="BZ27" s="186"/>
      <c r="CA27" s="186"/>
      <c r="CB27" s="186"/>
      <c r="CC27" s="184" t="s">
        <v>326</v>
      </c>
      <c r="CD27" s="186"/>
      <c r="CE27" s="186"/>
      <c r="CF27" s="186"/>
      <c r="CG27" s="186"/>
      <c r="CH27" s="186"/>
      <c r="CI27" s="186"/>
      <c r="CJ27" s="156"/>
      <c r="CK27" s="163"/>
      <c r="CL27" s="163"/>
      <c r="CM27" s="163"/>
      <c r="CN27" s="163"/>
      <c r="CO27" s="163"/>
      <c r="CP27" s="163"/>
      <c r="CQ27" s="239"/>
      <c r="CR27" s="239"/>
      <c r="CS27" s="163">
        <f t="shared" si="4"/>
        <v>60.342</v>
      </c>
      <c r="CT27" s="163">
        <f t="shared" si="5"/>
        <v>0</v>
      </c>
      <c r="CU27" s="163">
        <f t="shared" si="6"/>
        <v>60.342</v>
      </c>
      <c r="CV27" s="183"/>
      <c r="CW27" s="183"/>
    </row>
    <row r="28" spans="1:101" ht="18.75">
      <c r="A28" s="23"/>
      <c r="B28" s="143"/>
      <c r="C28" s="184" t="s">
        <v>336</v>
      </c>
      <c r="D28" s="177"/>
      <c r="E28" s="179"/>
      <c r="F28" s="177"/>
      <c r="G28" s="179"/>
      <c r="H28" s="185"/>
      <c r="I28" s="165"/>
      <c r="J28" s="187"/>
      <c r="K28" s="187"/>
      <c r="L28" s="187"/>
      <c r="M28" s="187"/>
      <c r="N28" s="187"/>
      <c r="O28" s="187"/>
      <c r="P28" s="156">
        <v>4</v>
      </c>
      <c r="Q28" s="156"/>
      <c r="R28" s="146">
        <f t="shared" si="0"/>
        <v>50.1</v>
      </c>
      <c r="S28" s="156"/>
      <c r="T28" s="156"/>
      <c r="U28" s="156"/>
      <c r="V28" s="156"/>
      <c r="W28" s="156"/>
      <c r="X28" s="146"/>
      <c r="Y28" s="156"/>
      <c r="Z28" s="156"/>
      <c r="AA28" s="156"/>
      <c r="AB28" s="156"/>
      <c r="AC28" s="156"/>
      <c r="AD28" s="156"/>
      <c r="AE28" s="156"/>
      <c r="AF28" s="156"/>
      <c r="AG28" s="156"/>
      <c r="AH28" s="163"/>
      <c r="AI28" s="163"/>
      <c r="AJ28" s="156"/>
      <c r="AK28" s="156"/>
      <c r="AL28" s="156"/>
      <c r="AM28" s="156"/>
      <c r="AN28" s="156"/>
      <c r="AO28" s="156"/>
      <c r="AP28" s="156"/>
      <c r="AQ28" s="156"/>
      <c r="AR28" s="156"/>
      <c r="AS28" s="156"/>
      <c r="AT28" s="156"/>
      <c r="AU28" s="156"/>
      <c r="AV28" s="156"/>
      <c r="AW28" s="156"/>
      <c r="AX28" s="156"/>
      <c r="AY28" s="156"/>
      <c r="AZ28" s="163"/>
      <c r="BA28" s="156"/>
      <c r="BB28" s="156">
        <v>11.727</v>
      </c>
      <c r="BC28" s="245"/>
      <c r="BD28" s="163"/>
      <c r="BE28" s="163"/>
      <c r="BF28" s="163">
        <v>1.617</v>
      </c>
      <c r="BG28" s="163">
        <v>36.756</v>
      </c>
      <c r="BH28" s="163"/>
      <c r="BI28" s="163"/>
      <c r="BJ28" s="163"/>
      <c r="BK28" s="184" t="s">
        <v>336</v>
      </c>
      <c r="BL28" s="186">
        <f t="shared" si="1"/>
        <v>0</v>
      </c>
      <c r="BM28" s="186"/>
      <c r="BN28" s="186"/>
      <c r="BO28" s="186">
        <f t="shared" si="2"/>
        <v>0.45</v>
      </c>
      <c r="BP28" s="186"/>
      <c r="BQ28" s="186">
        <v>0.45</v>
      </c>
      <c r="BR28" s="186"/>
      <c r="BS28" s="186"/>
      <c r="BT28" s="186"/>
      <c r="BU28" s="186"/>
      <c r="BV28" s="186">
        <f t="shared" si="3"/>
        <v>54.550000000000004</v>
      </c>
      <c r="BW28" s="186"/>
      <c r="BX28" s="186"/>
      <c r="BY28" s="186"/>
      <c r="BZ28" s="186"/>
      <c r="CA28" s="186"/>
      <c r="CB28" s="186"/>
      <c r="CC28" s="184" t="s">
        <v>336</v>
      </c>
      <c r="CD28" s="186"/>
      <c r="CE28" s="186"/>
      <c r="CF28" s="186"/>
      <c r="CG28" s="186"/>
      <c r="CH28" s="186"/>
      <c r="CI28" s="186"/>
      <c r="CJ28" s="156"/>
      <c r="CK28" s="163"/>
      <c r="CL28" s="163"/>
      <c r="CM28" s="163"/>
      <c r="CN28" s="163"/>
      <c r="CO28" s="163">
        <v>21.9</v>
      </c>
      <c r="CP28" s="163"/>
      <c r="CQ28" s="239"/>
      <c r="CR28" s="239"/>
      <c r="CS28" s="163">
        <f t="shared" si="4"/>
        <v>54.550000000000004</v>
      </c>
      <c r="CT28" s="163">
        <f t="shared" si="5"/>
        <v>21.9</v>
      </c>
      <c r="CU28" s="163">
        <f t="shared" si="6"/>
        <v>76.45</v>
      </c>
      <c r="CV28" s="183"/>
      <c r="CW28" s="183"/>
    </row>
    <row r="29" spans="1:101" ht="18.75">
      <c r="A29" s="23"/>
      <c r="B29" s="143"/>
      <c r="C29" s="184" t="s">
        <v>337</v>
      </c>
      <c r="D29" s="177"/>
      <c r="E29" s="179"/>
      <c r="F29" s="177"/>
      <c r="G29" s="179"/>
      <c r="H29" s="185"/>
      <c r="I29" s="165"/>
      <c r="J29" s="187"/>
      <c r="K29" s="187"/>
      <c r="L29" s="187"/>
      <c r="M29" s="187"/>
      <c r="N29" s="187"/>
      <c r="O29" s="187"/>
      <c r="P29" s="156">
        <v>11</v>
      </c>
      <c r="Q29" s="156"/>
      <c r="R29" s="146">
        <f t="shared" si="0"/>
        <v>245.8</v>
      </c>
      <c r="S29" s="156"/>
      <c r="T29" s="156"/>
      <c r="U29" s="156"/>
      <c r="V29" s="156"/>
      <c r="W29" s="156"/>
      <c r="X29" s="146"/>
      <c r="Y29" s="156"/>
      <c r="Z29" s="156"/>
      <c r="AA29" s="156"/>
      <c r="AB29" s="156"/>
      <c r="AC29" s="156"/>
      <c r="AD29" s="156"/>
      <c r="AE29" s="156"/>
      <c r="AF29" s="156"/>
      <c r="AG29" s="156"/>
      <c r="AH29" s="163"/>
      <c r="AI29" s="163"/>
      <c r="AJ29" s="156"/>
      <c r="AK29" s="156"/>
      <c r="AL29" s="156"/>
      <c r="AM29" s="156"/>
      <c r="AN29" s="156"/>
      <c r="AO29" s="156"/>
      <c r="AP29" s="156"/>
      <c r="AQ29" s="156"/>
      <c r="AR29" s="156"/>
      <c r="AS29" s="156"/>
      <c r="AT29" s="156"/>
      <c r="AU29" s="156"/>
      <c r="AV29" s="156"/>
      <c r="AW29" s="156"/>
      <c r="AX29" s="156"/>
      <c r="AY29" s="156"/>
      <c r="AZ29" s="163"/>
      <c r="BA29" s="156">
        <v>100</v>
      </c>
      <c r="BB29" s="156">
        <v>23</v>
      </c>
      <c r="BC29" s="245">
        <v>15</v>
      </c>
      <c r="BD29" s="163"/>
      <c r="BE29" s="163">
        <v>113.8</v>
      </c>
      <c r="BF29" s="163">
        <v>4</v>
      </c>
      <c r="BG29" s="163">
        <v>5</v>
      </c>
      <c r="BH29" s="163"/>
      <c r="BI29" s="163"/>
      <c r="BJ29" s="163"/>
      <c r="BK29" s="184" t="s">
        <v>337</v>
      </c>
      <c r="BL29" s="186">
        <f t="shared" si="1"/>
        <v>0</v>
      </c>
      <c r="BM29" s="186"/>
      <c r="BN29" s="186"/>
      <c r="BO29" s="186">
        <f t="shared" si="2"/>
        <v>0.9</v>
      </c>
      <c r="BP29" s="186"/>
      <c r="BQ29" s="186">
        <v>0.9</v>
      </c>
      <c r="BR29" s="186"/>
      <c r="BS29" s="186"/>
      <c r="BT29" s="186"/>
      <c r="BU29" s="186"/>
      <c r="BV29" s="186">
        <f t="shared" si="3"/>
        <v>257.70000000000005</v>
      </c>
      <c r="BW29" s="186"/>
      <c r="BX29" s="186"/>
      <c r="BY29" s="186"/>
      <c r="BZ29" s="186"/>
      <c r="CA29" s="186"/>
      <c r="CB29" s="186">
        <v>10</v>
      </c>
      <c r="CC29" s="184" t="s">
        <v>337</v>
      </c>
      <c r="CD29" s="186"/>
      <c r="CE29" s="186"/>
      <c r="CF29" s="186"/>
      <c r="CG29" s="186"/>
      <c r="CH29" s="186"/>
      <c r="CI29" s="186"/>
      <c r="CJ29" s="156"/>
      <c r="CK29" s="163"/>
      <c r="CL29" s="163"/>
      <c r="CM29" s="163"/>
      <c r="CN29" s="163"/>
      <c r="CO29" s="163"/>
      <c r="CP29" s="163"/>
      <c r="CQ29" s="239"/>
      <c r="CR29" s="239"/>
      <c r="CS29" s="163">
        <f t="shared" si="4"/>
        <v>257.7</v>
      </c>
      <c r="CT29" s="163">
        <f t="shared" si="5"/>
        <v>10</v>
      </c>
      <c r="CU29" s="163">
        <f t="shared" si="6"/>
        <v>267.7</v>
      </c>
      <c r="CV29" s="183"/>
      <c r="CW29" s="183"/>
    </row>
    <row r="30" spans="1:101" ht="18.75">
      <c r="A30" s="23"/>
      <c r="B30" s="143"/>
      <c r="C30" s="184" t="s">
        <v>338</v>
      </c>
      <c r="D30" s="177"/>
      <c r="E30" s="179"/>
      <c r="F30" s="177"/>
      <c r="G30" s="179"/>
      <c r="H30" s="185"/>
      <c r="I30" s="165"/>
      <c r="J30" s="187"/>
      <c r="K30" s="187"/>
      <c r="L30" s="187"/>
      <c r="M30" s="187"/>
      <c r="N30" s="187"/>
      <c r="O30" s="187"/>
      <c r="P30" s="156">
        <v>1.39</v>
      </c>
      <c r="Q30" s="156"/>
      <c r="R30" s="146">
        <f t="shared" si="0"/>
        <v>121.61</v>
      </c>
      <c r="S30" s="156"/>
      <c r="T30" s="156"/>
      <c r="U30" s="156"/>
      <c r="V30" s="156"/>
      <c r="W30" s="156"/>
      <c r="X30" s="146"/>
      <c r="Y30" s="156"/>
      <c r="Z30" s="156"/>
      <c r="AA30" s="156"/>
      <c r="AB30" s="156"/>
      <c r="AC30" s="156"/>
      <c r="AD30" s="156"/>
      <c r="AE30" s="156"/>
      <c r="AF30" s="156"/>
      <c r="AG30" s="156"/>
      <c r="AH30" s="163"/>
      <c r="AI30" s="163"/>
      <c r="AJ30" s="156"/>
      <c r="AK30" s="156"/>
      <c r="AL30" s="156"/>
      <c r="AM30" s="156"/>
      <c r="AN30" s="156"/>
      <c r="AO30" s="156"/>
      <c r="AP30" s="156"/>
      <c r="AQ30" s="156"/>
      <c r="AR30" s="156"/>
      <c r="AS30" s="156"/>
      <c r="AT30" s="156"/>
      <c r="AU30" s="156"/>
      <c r="AV30" s="156"/>
      <c r="AW30" s="156"/>
      <c r="AX30" s="156"/>
      <c r="AY30" s="156"/>
      <c r="AZ30" s="163"/>
      <c r="BA30" s="156">
        <v>52.61</v>
      </c>
      <c r="BB30" s="156">
        <v>50</v>
      </c>
      <c r="BC30" s="245">
        <v>45</v>
      </c>
      <c r="BD30" s="163"/>
      <c r="BE30" s="163"/>
      <c r="BF30" s="163">
        <v>4</v>
      </c>
      <c r="BG30" s="163">
        <v>15</v>
      </c>
      <c r="BH30" s="163"/>
      <c r="BI30" s="163"/>
      <c r="BJ30" s="163"/>
      <c r="BK30" s="184" t="s">
        <v>338</v>
      </c>
      <c r="BL30" s="186">
        <f t="shared" si="1"/>
        <v>0</v>
      </c>
      <c r="BM30" s="186"/>
      <c r="BN30" s="186"/>
      <c r="BO30" s="186">
        <f t="shared" si="2"/>
        <v>1.5</v>
      </c>
      <c r="BP30" s="186"/>
      <c r="BQ30" s="186">
        <v>1.5</v>
      </c>
      <c r="BR30" s="186"/>
      <c r="BS30" s="186"/>
      <c r="BT30" s="186"/>
      <c r="BU30" s="186"/>
      <c r="BV30" s="186">
        <f t="shared" si="3"/>
        <v>124.5</v>
      </c>
      <c r="BW30" s="186"/>
      <c r="BX30" s="186"/>
      <c r="BY30" s="186"/>
      <c r="BZ30" s="186"/>
      <c r="CA30" s="186"/>
      <c r="CB30" s="186"/>
      <c r="CC30" s="184" t="s">
        <v>338</v>
      </c>
      <c r="CD30" s="186"/>
      <c r="CE30" s="186"/>
      <c r="CF30" s="186"/>
      <c r="CG30" s="186"/>
      <c r="CH30" s="186"/>
      <c r="CI30" s="186"/>
      <c r="CJ30" s="156"/>
      <c r="CK30" s="163"/>
      <c r="CL30" s="163"/>
      <c r="CM30" s="163"/>
      <c r="CN30" s="163"/>
      <c r="CO30" s="163"/>
      <c r="CP30" s="163"/>
      <c r="CQ30" s="239"/>
      <c r="CR30" s="239"/>
      <c r="CS30" s="163">
        <f t="shared" si="4"/>
        <v>124.5</v>
      </c>
      <c r="CT30" s="163">
        <f t="shared" si="5"/>
        <v>0</v>
      </c>
      <c r="CU30" s="163">
        <f t="shared" si="6"/>
        <v>124.5</v>
      </c>
      <c r="CV30" s="183"/>
      <c r="CW30" s="183"/>
    </row>
    <row r="31" spans="1:101" ht="18.75">
      <c r="A31" s="23"/>
      <c r="B31" s="143"/>
      <c r="C31" s="184" t="s">
        <v>339</v>
      </c>
      <c r="D31" s="177"/>
      <c r="E31" s="179"/>
      <c r="F31" s="177"/>
      <c r="G31" s="179"/>
      <c r="H31" s="185"/>
      <c r="I31" s="165"/>
      <c r="J31" s="187"/>
      <c r="K31" s="187"/>
      <c r="L31" s="187"/>
      <c r="M31" s="187"/>
      <c r="N31" s="187"/>
      <c r="O31" s="187"/>
      <c r="P31" s="156">
        <v>4</v>
      </c>
      <c r="Q31" s="156"/>
      <c r="R31" s="146">
        <f t="shared" si="0"/>
        <v>39.64</v>
      </c>
      <c r="S31" s="156"/>
      <c r="T31" s="156"/>
      <c r="U31" s="156"/>
      <c r="V31" s="156"/>
      <c r="W31" s="156"/>
      <c r="X31" s="146"/>
      <c r="Y31" s="156"/>
      <c r="Z31" s="156"/>
      <c r="AA31" s="156"/>
      <c r="AB31" s="156"/>
      <c r="AC31" s="156"/>
      <c r="AD31" s="156"/>
      <c r="AE31" s="156"/>
      <c r="AF31" s="156"/>
      <c r="AG31" s="156"/>
      <c r="AH31" s="163"/>
      <c r="AI31" s="163"/>
      <c r="AJ31" s="156"/>
      <c r="AK31" s="156"/>
      <c r="AL31" s="156"/>
      <c r="AM31" s="156"/>
      <c r="AN31" s="156"/>
      <c r="AO31" s="156"/>
      <c r="AP31" s="156"/>
      <c r="AQ31" s="156"/>
      <c r="AR31" s="156"/>
      <c r="AS31" s="156"/>
      <c r="AT31" s="156"/>
      <c r="AU31" s="156"/>
      <c r="AV31" s="156"/>
      <c r="AW31" s="156"/>
      <c r="AX31" s="156"/>
      <c r="AY31" s="156"/>
      <c r="AZ31" s="163"/>
      <c r="BA31" s="156">
        <v>10</v>
      </c>
      <c r="BB31" s="156">
        <v>10</v>
      </c>
      <c r="BC31" s="245">
        <v>10</v>
      </c>
      <c r="BD31" s="163"/>
      <c r="BE31" s="163"/>
      <c r="BF31" s="163">
        <v>4.446</v>
      </c>
      <c r="BG31" s="163">
        <v>15.194</v>
      </c>
      <c r="BH31" s="163"/>
      <c r="BI31" s="163"/>
      <c r="BJ31" s="163"/>
      <c r="BK31" s="184" t="s">
        <v>339</v>
      </c>
      <c r="BL31" s="186">
        <f t="shared" si="1"/>
        <v>0</v>
      </c>
      <c r="BM31" s="186"/>
      <c r="BN31" s="186"/>
      <c r="BO31" s="186">
        <f t="shared" si="2"/>
        <v>0.55</v>
      </c>
      <c r="BP31" s="186"/>
      <c r="BQ31" s="186">
        <v>0.55</v>
      </c>
      <c r="BR31" s="186"/>
      <c r="BS31" s="186"/>
      <c r="BT31" s="186"/>
      <c r="BU31" s="186"/>
      <c r="BV31" s="186">
        <f t="shared" si="3"/>
        <v>44.19</v>
      </c>
      <c r="BW31" s="186"/>
      <c r="BX31" s="186"/>
      <c r="BY31" s="186"/>
      <c r="BZ31" s="186"/>
      <c r="CA31" s="186"/>
      <c r="CB31" s="186"/>
      <c r="CC31" s="184" t="s">
        <v>339</v>
      </c>
      <c r="CD31" s="186"/>
      <c r="CE31" s="186"/>
      <c r="CF31" s="186"/>
      <c r="CG31" s="186"/>
      <c r="CH31" s="186"/>
      <c r="CI31" s="186"/>
      <c r="CJ31" s="156"/>
      <c r="CK31" s="163"/>
      <c r="CL31" s="163"/>
      <c r="CM31" s="163"/>
      <c r="CN31" s="163"/>
      <c r="CO31" s="163"/>
      <c r="CP31" s="163"/>
      <c r="CQ31" s="239"/>
      <c r="CR31" s="239"/>
      <c r="CS31" s="163">
        <f t="shared" si="4"/>
        <v>44.19</v>
      </c>
      <c r="CT31" s="163">
        <f t="shared" si="5"/>
        <v>0</v>
      </c>
      <c r="CU31" s="163">
        <f t="shared" si="6"/>
        <v>44.19</v>
      </c>
      <c r="CV31" s="183"/>
      <c r="CW31" s="183"/>
    </row>
    <row r="32" spans="1:101" ht="18.75">
      <c r="A32" s="23"/>
      <c r="B32" s="143"/>
      <c r="C32" s="184" t="s">
        <v>340</v>
      </c>
      <c r="D32" s="177"/>
      <c r="E32" s="179"/>
      <c r="F32" s="177"/>
      <c r="G32" s="179"/>
      <c r="H32" s="185"/>
      <c r="I32" s="165"/>
      <c r="J32" s="187"/>
      <c r="K32" s="187"/>
      <c r="L32" s="187"/>
      <c r="M32" s="187"/>
      <c r="N32" s="187"/>
      <c r="O32" s="187"/>
      <c r="P32" s="156">
        <v>5</v>
      </c>
      <c r="Q32" s="156"/>
      <c r="R32" s="146">
        <f t="shared" si="0"/>
        <v>58.144999999999996</v>
      </c>
      <c r="S32" s="156"/>
      <c r="T32" s="156"/>
      <c r="U32" s="156"/>
      <c r="V32" s="156"/>
      <c r="W32" s="156"/>
      <c r="X32" s="146"/>
      <c r="Y32" s="156"/>
      <c r="Z32" s="156"/>
      <c r="AA32" s="156"/>
      <c r="AB32" s="156"/>
      <c r="AC32" s="156"/>
      <c r="AD32" s="156"/>
      <c r="AE32" s="156"/>
      <c r="AF32" s="156"/>
      <c r="AG32" s="156"/>
      <c r="AH32" s="163"/>
      <c r="AI32" s="163"/>
      <c r="AJ32" s="156"/>
      <c r="AK32" s="156"/>
      <c r="AL32" s="156"/>
      <c r="AM32" s="156"/>
      <c r="AN32" s="156"/>
      <c r="AO32" s="156"/>
      <c r="AP32" s="156"/>
      <c r="AQ32" s="156"/>
      <c r="AR32" s="156"/>
      <c r="AS32" s="156"/>
      <c r="AT32" s="156"/>
      <c r="AU32" s="156"/>
      <c r="AV32" s="156"/>
      <c r="AW32" s="156"/>
      <c r="AX32" s="156"/>
      <c r="AY32" s="156"/>
      <c r="AZ32" s="163"/>
      <c r="BA32" s="156">
        <v>6.2</v>
      </c>
      <c r="BB32" s="156"/>
      <c r="BC32" s="245"/>
      <c r="BD32" s="163"/>
      <c r="BE32" s="163"/>
      <c r="BF32" s="163">
        <v>3.314</v>
      </c>
      <c r="BG32" s="163">
        <v>48.631</v>
      </c>
      <c r="BH32" s="163"/>
      <c r="BI32" s="163"/>
      <c r="BJ32" s="163"/>
      <c r="BK32" s="184" t="s">
        <v>340</v>
      </c>
      <c r="BL32" s="186">
        <f t="shared" si="1"/>
        <v>3</v>
      </c>
      <c r="BM32" s="186">
        <v>3</v>
      </c>
      <c r="BN32" s="186"/>
      <c r="BO32" s="186">
        <f t="shared" si="2"/>
        <v>0</v>
      </c>
      <c r="BP32" s="186"/>
      <c r="BQ32" s="186"/>
      <c r="BR32" s="186"/>
      <c r="BS32" s="186"/>
      <c r="BT32" s="186"/>
      <c r="BU32" s="186"/>
      <c r="BV32" s="186">
        <f t="shared" si="3"/>
        <v>66.145</v>
      </c>
      <c r="BW32" s="186"/>
      <c r="BX32" s="186"/>
      <c r="BY32" s="186">
        <v>14.056</v>
      </c>
      <c r="BZ32" s="257">
        <v>14.056</v>
      </c>
      <c r="CA32" s="257"/>
      <c r="CB32" s="186"/>
      <c r="CC32" s="184" t="s">
        <v>340</v>
      </c>
      <c r="CD32" s="186"/>
      <c r="CE32" s="186"/>
      <c r="CF32" s="186"/>
      <c r="CG32" s="186"/>
      <c r="CH32" s="186"/>
      <c r="CI32" s="186"/>
      <c r="CJ32" s="156"/>
      <c r="CK32" s="163"/>
      <c r="CL32" s="163"/>
      <c r="CM32" s="163"/>
      <c r="CN32" s="163"/>
      <c r="CO32" s="163"/>
      <c r="CP32" s="163"/>
      <c r="CQ32" s="239"/>
      <c r="CR32" s="239"/>
      <c r="CS32" s="163">
        <f t="shared" si="4"/>
        <v>66.145</v>
      </c>
      <c r="CT32" s="163">
        <f t="shared" si="5"/>
        <v>14.056</v>
      </c>
      <c r="CU32" s="163">
        <f t="shared" si="6"/>
        <v>80.201</v>
      </c>
      <c r="CV32" s="183"/>
      <c r="CW32" s="183"/>
    </row>
    <row r="33" spans="1:101" ht="18.75">
      <c r="A33" s="23"/>
      <c r="B33" s="143"/>
      <c r="C33" s="184" t="s">
        <v>341</v>
      </c>
      <c r="D33" s="177"/>
      <c r="E33" s="179"/>
      <c r="F33" s="177"/>
      <c r="G33" s="179"/>
      <c r="H33" s="185"/>
      <c r="I33" s="165"/>
      <c r="J33" s="187"/>
      <c r="K33" s="187"/>
      <c r="L33" s="187"/>
      <c r="M33" s="187"/>
      <c r="N33" s="187"/>
      <c r="O33" s="187"/>
      <c r="P33" s="156">
        <v>22</v>
      </c>
      <c r="Q33" s="156"/>
      <c r="R33" s="146">
        <f t="shared" si="0"/>
        <v>210.02100000000002</v>
      </c>
      <c r="S33" s="156"/>
      <c r="T33" s="156"/>
      <c r="U33" s="156"/>
      <c r="V33" s="156"/>
      <c r="W33" s="156"/>
      <c r="X33" s="146"/>
      <c r="Y33" s="156"/>
      <c r="Z33" s="156"/>
      <c r="AA33" s="156"/>
      <c r="AB33" s="156"/>
      <c r="AC33" s="156"/>
      <c r="AD33" s="156"/>
      <c r="AE33" s="156"/>
      <c r="AF33" s="156"/>
      <c r="AG33" s="156"/>
      <c r="AH33" s="163"/>
      <c r="AI33" s="163"/>
      <c r="AJ33" s="156"/>
      <c r="AK33" s="156"/>
      <c r="AL33" s="156"/>
      <c r="AM33" s="156"/>
      <c r="AN33" s="156"/>
      <c r="AO33" s="156"/>
      <c r="AP33" s="156"/>
      <c r="AQ33" s="156"/>
      <c r="AR33" s="156"/>
      <c r="AS33" s="156"/>
      <c r="AT33" s="156"/>
      <c r="AU33" s="156"/>
      <c r="AV33" s="156"/>
      <c r="AW33" s="156"/>
      <c r="AX33" s="156"/>
      <c r="AY33" s="156"/>
      <c r="AZ33" s="163"/>
      <c r="BA33" s="156">
        <v>111</v>
      </c>
      <c r="BB33" s="156">
        <v>30.5</v>
      </c>
      <c r="BC33" s="245">
        <v>30</v>
      </c>
      <c r="BD33" s="163"/>
      <c r="BE33" s="163"/>
      <c r="BF33" s="163">
        <v>6.467</v>
      </c>
      <c r="BG33" s="163">
        <v>62.054</v>
      </c>
      <c r="BH33" s="163"/>
      <c r="BI33" s="163"/>
      <c r="BJ33" s="163"/>
      <c r="BK33" s="184" t="s">
        <v>341</v>
      </c>
      <c r="BL33" s="186">
        <f t="shared" si="1"/>
        <v>0</v>
      </c>
      <c r="BM33" s="186"/>
      <c r="BN33" s="186"/>
      <c r="BO33" s="186">
        <f t="shared" si="2"/>
        <v>0</v>
      </c>
      <c r="BP33" s="186"/>
      <c r="BQ33" s="186"/>
      <c r="BR33" s="186">
        <v>5.6</v>
      </c>
      <c r="BS33" s="186"/>
      <c r="BT33" s="186"/>
      <c r="BU33" s="186">
        <v>12.19</v>
      </c>
      <c r="BV33" s="186">
        <f t="shared" si="3"/>
        <v>249.811</v>
      </c>
      <c r="BW33" s="186">
        <v>3</v>
      </c>
      <c r="BX33" s="186"/>
      <c r="BY33" s="186">
        <v>18.302</v>
      </c>
      <c r="BZ33" s="257">
        <v>18.302</v>
      </c>
      <c r="CA33" s="257"/>
      <c r="CB33" s="186"/>
      <c r="CC33" s="184" t="s">
        <v>341</v>
      </c>
      <c r="CD33" s="186"/>
      <c r="CE33" s="186">
        <v>40</v>
      </c>
      <c r="CF33" s="186"/>
      <c r="CG33" s="186"/>
      <c r="CH33" s="186"/>
      <c r="CI33" s="186"/>
      <c r="CJ33" s="156"/>
      <c r="CK33" s="163"/>
      <c r="CL33" s="163"/>
      <c r="CM33" s="163"/>
      <c r="CN33" s="163"/>
      <c r="CO33" s="163">
        <v>1.5</v>
      </c>
      <c r="CP33" s="163">
        <v>25</v>
      </c>
      <c r="CQ33" s="239">
        <v>25</v>
      </c>
      <c r="CR33" s="239"/>
      <c r="CS33" s="163">
        <f t="shared" si="4"/>
        <v>249.811</v>
      </c>
      <c r="CT33" s="163">
        <f t="shared" si="5"/>
        <v>87.80199999999999</v>
      </c>
      <c r="CU33" s="163">
        <f t="shared" si="6"/>
        <v>337.613</v>
      </c>
      <c r="CV33" s="183"/>
      <c r="CW33" s="183"/>
    </row>
    <row r="34" spans="1:101" ht="18.75">
      <c r="A34" s="23"/>
      <c r="B34" s="143"/>
      <c r="C34" s="184" t="s">
        <v>342</v>
      </c>
      <c r="D34" s="177"/>
      <c r="E34" s="179"/>
      <c r="F34" s="177"/>
      <c r="G34" s="179"/>
      <c r="H34" s="185"/>
      <c r="I34" s="165"/>
      <c r="J34" s="187"/>
      <c r="K34" s="187"/>
      <c r="L34" s="187"/>
      <c r="M34" s="187"/>
      <c r="N34" s="187"/>
      <c r="O34" s="187"/>
      <c r="P34" s="156">
        <v>25</v>
      </c>
      <c r="Q34" s="156"/>
      <c r="R34" s="146">
        <f t="shared" si="0"/>
        <v>141.6</v>
      </c>
      <c r="S34" s="156"/>
      <c r="T34" s="156"/>
      <c r="U34" s="156"/>
      <c r="V34" s="156"/>
      <c r="W34" s="156"/>
      <c r="X34" s="146"/>
      <c r="Y34" s="156"/>
      <c r="Z34" s="156"/>
      <c r="AA34" s="156"/>
      <c r="AB34" s="156"/>
      <c r="AC34" s="156"/>
      <c r="AD34" s="156"/>
      <c r="AE34" s="156"/>
      <c r="AF34" s="156"/>
      <c r="AG34" s="156"/>
      <c r="AH34" s="163"/>
      <c r="AI34" s="163"/>
      <c r="AJ34" s="156"/>
      <c r="AK34" s="156"/>
      <c r="AL34" s="156"/>
      <c r="AM34" s="156"/>
      <c r="AN34" s="156"/>
      <c r="AO34" s="156"/>
      <c r="AP34" s="156"/>
      <c r="AQ34" s="156"/>
      <c r="AR34" s="156"/>
      <c r="AS34" s="156"/>
      <c r="AT34" s="156"/>
      <c r="AU34" s="156"/>
      <c r="AV34" s="156"/>
      <c r="AW34" s="156"/>
      <c r="AX34" s="156"/>
      <c r="AY34" s="156"/>
      <c r="AZ34" s="163"/>
      <c r="BA34" s="156">
        <v>37</v>
      </c>
      <c r="BB34" s="156">
        <v>95</v>
      </c>
      <c r="BC34" s="245"/>
      <c r="BD34" s="163"/>
      <c r="BE34" s="163"/>
      <c r="BF34" s="163">
        <v>9</v>
      </c>
      <c r="BG34" s="163">
        <v>0.6</v>
      </c>
      <c r="BH34" s="163"/>
      <c r="BI34" s="163"/>
      <c r="BJ34" s="163"/>
      <c r="BK34" s="184" t="s">
        <v>342</v>
      </c>
      <c r="BL34" s="186">
        <f t="shared" si="1"/>
        <v>0</v>
      </c>
      <c r="BM34" s="186"/>
      <c r="BN34" s="186"/>
      <c r="BO34" s="186">
        <f t="shared" si="2"/>
        <v>0.45</v>
      </c>
      <c r="BP34" s="186"/>
      <c r="BQ34" s="186">
        <v>0.45</v>
      </c>
      <c r="BR34" s="186"/>
      <c r="BS34" s="186"/>
      <c r="BT34" s="186"/>
      <c r="BU34" s="186">
        <v>5</v>
      </c>
      <c r="BV34" s="186">
        <f t="shared" si="3"/>
        <v>172.04999999999998</v>
      </c>
      <c r="BW34" s="186"/>
      <c r="BX34" s="186"/>
      <c r="BY34" s="186">
        <v>19.155</v>
      </c>
      <c r="BZ34" s="257">
        <v>19.155</v>
      </c>
      <c r="CA34" s="257"/>
      <c r="CB34" s="186"/>
      <c r="CC34" s="184" t="s">
        <v>342</v>
      </c>
      <c r="CD34" s="186"/>
      <c r="CE34" s="186"/>
      <c r="CF34" s="186"/>
      <c r="CG34" s="186"/>
      <c r="CH34" s="186"/>
      <c r="CI34" s="186"/>
      <c r="CJ34" s="156">
        <v>40</v>
      </c>
      <c r="CK34" s="163"/>
      <c r="CL34" s="163"/>
      <c r="CM34" s="163"/>
      <c r="CN34" s="163"/>
      <c r="CO34" s="163"/>
      <c r="CP34" s="163">
        <v>30.823</v>
      </c>
      <c r="CQ34" s="239">
        <v>30.823</v>
      </c>
      <c r="CR34" s="239"/>
      <c r="CS34" s="163">
        <f t="shared" si="4"/>
        <v>172.04999999999998</v>
      </c>
      <c r="CT34" s="163">
        <f t="shared" si="5"/>
        <v>89.97800000000001</v>
      </c>
      <c r="CU34" s="163">
        <f t="shared" si="6"/>
        <v>262.028</v>
      </c>
      <c r="CV34" s="183"/>
      <c r="CW34" s="183"/>
    </row>
    <row r="35" spans="1:101" ht="18.75">
      <c r="A35" s="23"/>
      <c r="B35" s="143"/>
      <c r="C35" s="184" t="s">
        <v>343</v>
      </c>
      <c r="D35" s="177"/>
      <c r="E35" s="179"/>
      <c r="F35" s="177"/>
      <c r="G35" s="179"/>
      <c r="H35" s="185"/>
      <c r="I35" s="165"/>
      <c r="J35" s="187"/>
      <c r="K35" s="187"/>
      <c r="L35" s="187"/>
      <c r="M35" s="187"/>
      <c r="N35" s="187"/>
      <c r="O35" s="187"/>
      <c r="P35" s="156">
        <v>0</v>
      </c>
      <c r="Q35" s="156"/>
      <c r="R35" s="146">
        <f t="shared" si="0"/>
        <v>1.5</v>
      </c>
      <c r="S35" s="156"/>
      <c r="T35" s="156"/>
      <c r="U35" s="156"/>
      <c r="V35" s="156"/>
      <c r="W35" s="156"/>
      <c r="X35" s="146"/>
      <c r="Y35" s="156"/>
      <c r="Z35" s="156"/>
      <c r="AA35" s="156"/>
      <c r="AB35" s="156"/>
      <c r="AC35" s="156"/>
      <c r="AD35" s="156"/>
      <c r="AE35" s="156"/>
      <c r="AF35" s="156"/>
      <c r="AG35" s="156"/>
      <c r="AH35" s="163"/>
      <c r="AI35" s="163"/>
      <c r="AJ35" s="156"/>
      <c r="AK35" s="156"/>
      <c r="AL35" s="156"/>
      <c r="AM35" s="156"/>
      <c r="AN35" s="156"/>
      <c r="AO35" s="156"/>
      <c r="AP35" s="156"/>
      <c r="AQ35" s="156"/>
      <c r="AR35" s="156"/>
      <c r="AS35" s="156"/>
      <c r="AT35" s="156"/>
      <c r="AU35" s="156"/>
      <c r="AV35" s="156"/>
      <c r="AW35" s="156"/>
      <c r="AX35" s="156"/>
      <c r="AY35" s="156"/>
      <c r="AZ35" s="163"/>
      <c r="BA35" s="156"/>
      <c r="BB35" s="156"/>
      <c r="BC35" s="245"/>
      <c r="BD35" s="163"/>
      <c r="BE35" s="163"/>
      <c r="BF35" s="163">
        <v>1.5</v>
      </c>
      <c r="BG35" s="163"/>
      <c r="BH35" s="163"/>
      <c r="BI35" s="163"/>
      <c r="BJ35" s="163"/>
      <c r="BK35" s="184" t="s">
        <v>343</v>
      </c>
      <c r="BL35" s="186">
        <f t="shared" si="1"/>
        <v>0</v>
      </c>
      <c r="BM35" s="186"/>
      <c r="BN35" s="186"/>
      <c r="BO35" s="186">
        <f t="shared" si="2"/>
        <v>0</v>
      </c>
      <c r="BP35" s="186"/>
      <c r="BQ35" s="186"/>
      <c r="BR35" s="186"/>
      <c r="BS35" s="186"/>
      <c r="BT35" s="186"/>
      <c r="BU35" s="186"/>
      <c r="BV35" s="186">
        <f t="shared" si="3"/>
        <v>1.5</v>
      </c>
      <c r="BW35" s="186"/>
      <c r="BX35" s="186"/>
      <c r="BY35" s="186"/>
      <c r="BZ35" s="257"/>
      <c r="CA35" s="257"/>
      <c r="CB35" s="186"/>
      <c r="CC35" s="184" t="s">
        <v>343</v>
      </c>
      <c r="CD35" s="186"/>
      <c r="CE35" s="186"/>
      <c r="CF35" s="186"/>
      <c r="CG35" s="186"/>
      <c r="CH35" s="186"/>
      <c r="CI35" s="186"/>
      <c r="CJ35" s="156"/>
      <c r="CK35" s="163"/>
      <c r="CL35" s="163"/>
      <c r="CM35" s="163"/>
      <c r="CN35" s="163"/>
      <c r="CO35" s="163"/>
      <c r="CP35" s="163"/>
      <c r="CQ35" s="239"/>
      <c r="CR35" s="239"/>
      <c r="CS35" s="163">
        <f t="shared" si="4"/>
        <v>1.5</v>
      </c>
      <c r="CT35" s="163">
        <f t="shared" si="5"/>
        <v>0</v>
      </c>
      <c r="CU35" s="163">
        <f t="shared" si="6"/>
        <v>1.5</v>
      </c>
      <c r="CV35" s="183"/>
      <c r="CW35" s="183"/>
    </row>
    <row r="36" spans="1:101" ht="18.75">
      <c r="A36" s="23"/>
      <c r="B36" s="143"/>
      <c r="C36" s="184" t="s">
        <v>344</v>
      </c>
      <c r="D36" s="177"/>
      <c r="E36" s="179"/>
      <c r="F36" s="177"/>
      <c r="G36" s="179"/>
      <c r="H36" s="185"/>
      <c r="I36" s="165"/>
      <c r="J36" s="187"/>
      <c r="K36" s="187"/>
      <c r="L36" s="187"/>
      <c r="M36" s="187"/>
      <c r="N36" s="187"/>
      <c r="O36" s="187"/>
      <c r="P36" s="156">
        <v>15</v>
      </c>
      <c r="Q36" s="156"/>
      <c r="R36" s="146">
        <f t="shared" si="0"/>
        <v>93.88</v>
      </c>
      <c r="S36" s="156"/>
      <c r="T36" s="156"/>
      <c r="U36" s="156"/>
      <c r="V36" s="156"/>
      <c r="W36" s="156"/>
      <c r="X36" s="146"/>
      <c r="Y36" s="156"/>
      <c r="Z36" s="156"/>
      <c r="AA36" s="156"/>
      <c r="AB36" s="156"/>
      <c r="AC36" s="156"/>
      <c r="AD36" s="156"/>
      <c r="AE36" s="156"/>
      <c r="AF36" s="156"/>
      <c r="AG36" s="156"/>
      <c r="AH36" s="163"/>
      <c r="AI36" s="163"/>
      <c r="AJ36" s="156"/>
      <c r="AK36" s="156"/>
      <c r="AL36" s="156"/>
      <c r="AM36" s="156"/>
      <c r="AN36" s="156"/>
      <c r="AO36" s="156"/>
      <c r="AP36" s="156"/>
      <c r="AQ36" s="156"/>
      <c r="AR36" s="156"/>
      <c r="AS36" s="156"/>
      <c r="AT36" s="156"/>
      <c r="AU36" s="156"/>
      <c r="AV36" s="156"/>
      <c r="AW36" s="156"/>
      <c r="AX36" s="156"/>
      <c r="AY36" s="156"/>
      <c r="AZ36" s="163"/>
      <c r="BA36" s="156">
        <v>90</v>
      </c>
      <c r="BB36" s="156"/>
      <c r="BC36" s="245"/>
      <c r="BD36" s="163"/>
      <c r="BE36" s="163"/>
      <c r="BF36" s="163">
        <v>3.88</v>
      </c>
      <c r="BG36" s="163"/>
      <c r="BH36" s="163"/>
      <c r="BI36" s="163"/>
      <c r="BJ36" s="163"/>
      <c r="BK36" s="184" t="s">
        <v>344</v>
      </c>
      <c r="BL36" s="186">
        <f t="shared" si="1"/>
        <v>0</v>
      </c>
      <c r="BM36" s="186"/>
      <c r="BN36" s="186"/>
      <c r="BO36" s="186">
        <f t="shared" si="2"/>
        <v>0.45</v>
      </c>
      <c r="BP36" s="186"/>
      <c r="BQ36" s="186">
        <v>0.45</v>
      </c>
      <c r="BR36" s="186"/>
      <c r="BS36" s="186"/>
      <c r="BT36" s="186"/>
      <c r="BU36" s="186"/>
      <c r="BV36" s="186">
        <f t="shared" si="3"/>
        <v>109.33</v>
      </c>
      <c r="BW36" s="186"/>
      <c r="BX36" s="186"/>
      <c r="BY36" s="186"/>
      <c r="BZ36" s="257"/>
      <c r="CA36" s="257"/>
      <c r="CB36" s="186"/>
      <c r="CC36" s="184" t="s">
        <v>344</v>
      </c>
      <c r="CD36" s="186"/>
      <c r="CE36" s="186"/>
      <c r="CF36" s="186"/>
      <c r="CG36" s="186"/>
      <c r="CH36" s="186"/>
      <c r="CI36" s="186"/>
      <c r="CJ36" s="156"/>
      <c r="CK36" s="163"/>
      <c r="CL36" s="163"/>
      <c r="CM36" s="163"/>
      <c r="CN36" s="163"/>
      <c r="CO36" s="163"/>
      <c r="CP36" s="163"/>
      <c r="CQ36" s="239"/>
      <c r="CR36" s="239"/>
      <c r="CS36" s="163">
        <f t="shared" si="4"/>
        <v>109.33</v>
      </c>
      <c r="CT36" s="163">
        <f t="shared" si="5"/>
        <v>0</v>
      </c>
      <c r="CU36" s="163">
        <f t="shared" si="6"/>
        <v>109.33</v>
      </c>
      <c r="CV36" s="183"/>
      <c r="CW36" s="183"/>
    </row>
    <row r="37" spans="1:101" ht="18.75">
      <c r="A37" s="23"/>
      <c r="B37" s="143"/>
      <c r="C37" s="184" t="s">
        <v>345</v>
      </c>
      <c r="D37" s="177"/>
      <c r="E37" s="179"/>
      <c r="F37" s="177"/>
      <c r="G37" s="179"/>
      <c r="H37" s="185"/>
      <c r="I37" s="165"/>
      <c r="J37" s="187"/>
      <c r="K37" s="187"/>
      <c r="L37" s="187"/>
      <c r="M37" s="187"/>
      <c r="N37" s="187"/>
      <c r="O37" s="187"/>
      <c r="P37" s="156">
        <v>10</v>
      </c>
      <c r="Q37" s="156"/>
      <c r="R37" s="146">
        <f t="shared" si="0"/>
        <v>109.2</v>
      </c>
      <c r="S37" s="156"/>
      <c r="T37" s="156"/>
      <c r="U37" s="156"/>
      <c r="V37" s="156"/>
      <c r="W37" s="156"/>
      <c r="X37" s="146"/>
      <c r="Y37" s="156"/>
      <c r="Z37" s="156"/>
      <c r="AA37" s="156"/>
      <c r="AB37" s="156"/>
      <c r="AC37" s="156"/>
      <c r="AD37" s="156"/>
      <c r="AE37" s="156"/>
      <c r="AF37" s="156"/>
      <c r="AG37" s="156"/>
      <c r="AH37" s="163"/>
      <c r="AI37" s="163"/>
      <c r="AJ37" s="156"/>
      <c r="AK37" s="156"/>
      <c r="AL37" s="156"/>
      <c r="AM37" s="156"/>
      <c r="AN37" s="156"/>
      <c r="AO37" s="156"/>
      <c r="AP37" s="156"/>
      <c r="AQ37" s="156"/>
      <c r="AR37" s="156"/>
      <c r="AS37" s="156"/>
      <c r="AT37" s="156"/>
      <c r="AU37" s="156"/>
      <c r="AV37" s="156"/>
      <c r="AW37" s="156"/>
      <c r="AX37" s="156"/>
      <c r="AY37" s="156"/>
      <c r="AZ37" s="163"/>
      <c r="BA37" s="156">
        <v>74.2</v>
      </c>
      <c r="BB37" s="156">
        <v>31</v>
      </c>
      <c r="BC37" s="245">
        <v>23</v>
      </c>
      <c r="BD37" s="163"/>
      <c r="BE37" s="163"/>
      <c r="BF37" s="163">
        <v>4</v>
      </c>
      <c r="BG37" s="163"/>
      <c r="BH37" s="163"/>
      <c r="BI37" s="163"/>
      <c r="BJ37" s="163"/>
      <c r="BK37" s="184" t="s">
        <v>345</v>
      </c>
      <c r="BL37" s="186">
        <f t="shared" si="1"/>
        <v>30</v>
      </c>
      <c r="BM37" s="186"/>
      <c r="BN37" s="186">
        <v>30</v>
      </c>
      <c r="BO37" s="186">
        <f t="shared" si="2"/>
        <v>0</v>
      </c>
      <c r="BP37" s="186"/>
      <c r="BQ37" s="186"/>
      <c r="BR37" s="186"/>
      <c r="BS37" s="186"/>
      <c r="BT37" s="186"/>
      <c r="BU37" s="186"/>
      <c r="BV37" s="186">
        <f t="shared" si="3"/>
        <v>149.2</v>
      </c>
      <c r="BW37" s="186"/>
      <c r="BX37" s="186">
        <v>7</v>
      </c>
      <c r="BY37" s="186"/>
      <c r="BZ37" s="257"/>
      <c r="CA37" s="257"/>
      <c r="CB37" s="186"/>
      <c r="CC37" s="184" t="s">
        <v>345</v>
      </c>
      <c r="CD37" s="186"/>
      <c r="CE37" s="186"/>
      <c r="CF37" s="186"/>
      <c r="CG37" s="186"/>
      <c r="CH37" s="186"/>
      <c r="CI37" s="186"/>
      <c r="CJ37" s="156"/>
      <c r="CK37" s="163"/>
      <c r="CL37" s="163"/>
      <c r="CM37" s="163"/>
      <c r="CN37" s="163"/>
      <c r="CO37" s="163"/>
      <c r="CP37" s="163"/>
      <c r="CQ37" s="239"/>
      <c r="CR37" s="239"/>
      <c r="CS37" s="163">
        <f t="shared" si="4"/>
        <v>149.2</v>
      </c>
      <c r="CT37" s="163">
        <f t="shared" si="5"/>
        <v>7</v>
      </c>
      <c r="CU37" s="163">
        <f t="shared" si="6"/>
        <v>156.2</v>
      </c>
      <c r="CV37" s="183"/>
      <c r="CW37" s="183"/>
    </row>
    <row r="38" spans="1:101" ht="18.75">
      <c r="A38" s="23"/>
      <c r="B38" s="143"/>
      <c r="C38" s="184" t="s">
        <v>346</v>
      </c>
      <c r="D38" s="177"/>
      <c r="E38" s="179"/>
      <c r="F38" s="177"/>
      <c r="G38" s="179"/>
      <c r="H38" s="185"/>
      <c r="I38" s="165"/>
      <c r="J38" s="187"/>
      <c r="K38" s="187"/>
      <c r="L38" s="187"/>
      <c r="M38" s="187"/>
      <c r="N38" s="186">
        <v>16</v>
      </c>
      <c r="O38" s="187"/>
      <c r="P38" s="156">
        <v>2</v>
      </c>
      <c r="Q38" s="156"/>
      <c r="R38" s="146">
        <f t="shared" si="0"/>
        <v>1</v>
      </c>
      <c r="S38" s="156"/>
      <c r="T38" s="156"/>
      <c r="U38" s="156"/>
      <c r="V38" s="156"/>
      <c r="W38" s="156"/>
      <c r="X38" s="146"/>
      <c r="Y38" s="156"/>
      <c r="Z38" s="156"/>
      <c r="AA38" s="156"/>
      <c r="AB38" s="156"/>
      <c r="AC38" s="156"/>
      <c r="AD38" s="156"/>
      <c r="AE38" s="156"/>
      <c r="AF38" s="156"/>
      <c r="AG38" s="156"/>
      <c r="AH38" s="163"/>
      <c r="AI38" s="163"/>
      <c r="AJ38" s="156"/>
      <c r="AK38" s="156"/>
      <c r="AL38" s="156"/>
      <c r="AM38" s="156"/>
      <c r="AN38" s="156"/>
      <c r="AO38" s="156"/>
      <c r="AP38" s="156"/>
      <c r="AQ38" s="156"/>
      <c r="AR38" s="156"/>
      <c r="AS38" s="156"/>
      <c r="AT38" s="156"/>
      <c r="AU38" s="156"/>
      <c r="AV38" s="156"/>
      <c r="AW38" s="156"/>
      <c r="AX38" s="156"/>
      <c r="AY38" s="156"/>
      <c r="AZ38" s="163"/>
      <c r="BA38" s="156"/>
      <c r="BB38" s="156"/>
      <c r="BC38" s="245"/>
      <c r="BD38" s="163"/>
      <c r="BE38" s="163"/>
      <c r="BF38" s="163">
        <v>1</v>
      </c>
      <c r="BG38" s="163"/>
      <c r="BH38" s="163"/>
      <c r="BI38" s="163"/>
      <c r="BJ38" s="163"/>
      <c r="BK38" s="184" t="s">
        <v>346</v>
      </c>
      <c r="BL38" s="186">
        <f t="shared" si="1"/>
        <v>0</v>
      </c>
      <c r="BM38" s="186"/>
      <c r="BN38" s="186"/>
      <c r="BO38" s="186">
        <f t="shared" si="2"/>
        <v>0</v>
      </c>
      <c r="BP38" s="186"/>
      <c r="BQ38" s="186"/>
      <c r="BR38" s="186"/>
      <c r="BS38" s="186"/>
      <c r="BT38" s="186"/>
      <c r="BU38" s="186"/>
      <c r="BV38" s="186">
        <f t="shared" si="3"/>
        <v>3</v>
      </c>
      <c r="BW38" s="186"/>
      <c r="BX38" s="186"/>
      <c r="BY38" s="186"/>
      <c r="BZ38" s="257"/>
      <c r="CA38" s="257"/>
      <c r="CB38" s="186"/>
      <c r="CC38" s="184" t="s">
        <v>346</v>
      </c>
      <c r="CD38" s="186"/>
      <c r="CE38" s="186"/>
      <c r="CF38" s="186"/>
      <c r="CG38" s="186">
        <v>37</v>
      </c>
      <c r="CH38" s="186"/>
      <c r="CI38" s="186"/>
      <c r="CJ38" s="156"/>
      <c r="CK38" s="163"/>
      <c r="CL38" s="163"/>
      <c r="CM38" s="163"/>
      <c r="CN38" s="163">
        <v>5.5</v>
      </c>
      <c r="CO38" s="163"/>
      <c r="CP38" s="163"/>
      <c r="CQ38" s="239"/>
      <c r="CR38" s="239"/>
      <c r="CS38" s="163">
        <f t="shared" si="4"/>
        <v>19</v>
      </c>
      <c r="CT38" s="163">
        <f t="shared" si="5"/>
        <v>42.5</v>
      </c>
      <c r="CU38" s="163">
        <f t="shared" si="6"/>
        <v>61.5</v>
      </c>
      <c r="CV38" s="183"/>
      <c r="CW38" s="183"/>
    </row>
    <row r="39" spans="1:101" ht="18.75">
      <c r="A39" s="23"/>
      <c r="B39" s="143"/>
      <c r="C39" s="184" t="s">
        <v>347</v>
      </c>
      <c r="D39" s="177"/>
      <c r="E39" s="179"/>
      <c r="F39" s="177"/>
      <c r="G39" s="179"/>
      <c r="H39" s="185"/>
      <c r="I39" s="165"/>
      <c r="J39" s="187"/>
      <c r="K39" s="187"/>
      <c r="L39" s="187"/>
      <c r="M39" s="187"/>
      <c r="N39" s="187"/>
      <c r="O39" s="187"/>
      <c r="P39" s="156">
        <v>3</v>
      </c>
      <c r="Q39" s="156"/>
      <c r="R39" s="146">
        <f t="shared" si="0"/>
        <v>64.5</v>
      </c>
      <c r="S39" s="156"/>
      <c r="T39" s="156"/>
      <c r="U39" s="156"/>
      <c r="V39" s="156"/>
      <c r="W39" s="156"/>
      <c r="X39" s="146"/>
      <c r="Y39" s="156"/>
      <c r="Z39" s="156"/>
      <c r="AA39" s="156"/>
      <c r="AB39" s="156"/>
      <c r="AC39" s="156"/>
      <c r="AD39" s="156"/>
      <c r="AE39" s="156"/>
      <c r="AF39" s="156"/>
      <c r="AG39" s="156"/>
      <c r="AH39" s="163"/>
      <c r="AI39" s="163"/>
      <c r="AJ39" s="156"/>
      <c r="AK39" s="156"/>
      <c r="AL39" s="156"/>
      <c r="AM39" s="156"/>
      <c r="AN39" s="156"/>
      <c r="AO39" s="156"/>
      <c r="AP39" s="156"/>
      <c r="AQ39" s="156"/>
      <c r="AR39" s="156"/>
      <c r="AS39" s="156"/>
      <c r="AT39" s="156"/>
      <c r="AU39" s="156"/>
      <c r="AV39" s="156"/>
      <c r="AW39" s="156"/>
      <c r="AX39" s="156"/>
      <c r="AY39" s="156"/>
      <c r="AZ39" s="163"/>
      <c r="BA39" s="156"/>
      <c r="BB39" s="156">
        <v>27.5</v>
      </c>
      <c r="BC39" s="245">
        <v>10</v>
      </c>
      <c r="BD39" s="163">
        <v>14.6</v>
      </c>
      <c r="BE39" s="163"/>
      <c r="BF39" s="163">
        <v>1.9</v>
      </c>
      <c r="BG39" s="163">
        <v>20.5</v>
      </c>
      <c r="BH39" s="163"/>
      <c r="BI39" s="163"/>
      <c r="BJ39" s="163"/>
      <c r="BK39" s="184" t="s">
        <v>347</v>
      </c>
      <c r="BL39" s="186">
        <f t="shared" si="1"/>
        <v>0</v>
      </c>
      <c r="BM39" s="186"/>
      <c r="BN39" s="186"/>
      <c r="BO39" s="186">
        <f t="shared" si="2"/>
        <v>0.45</v>
      </c>
      <c r="BP39" s="186"/>
      <c r="BQ39" s="186">
        <v>0.45</v>
      </c>
      <c r="BR39" s="186"/>
      <c r="BS39" s="186"/>
      <c r="BT39" s="186"/>
      <c r="BU39" s="186">
        <v>6.5</v>
      </c>
      <c r="BV39" s="186">
        <f t="shared" si="3"/>
        <v>74.45</v>
      </c>
      <c r="BW39" s="186"/>
      <c r="BX39" s="186"/>
      <c r="BY39" s="186"/>
      <c r="BZ39" s="257"/>
      <c r="CA39" s="257"/>
      <c r="CB39" s="186"/>
      <c r="CC39" s="184" t="s">
        <v>347</v>
      </c>
      <c r="CD39" s="186"/>
      <c r="CE39" s="186"/>
      <c r="CF39" s="186"/>
      <c r="CG39" s="186"/>
      <c r="CH39" s="186"/>
      <c r="CI39" s="186"/>
      <c r="CJ39" s="156"/>
      <c r="CK39" s="163"/>
      <c r="CL39" s="163"/>
      <c r="CM39" s="163"/>
      <c r="CN39" s="163"/>
      <c r="CO39" s="163"/>
      <c r="CP39" s="163"/>
      <c r="CQ39" s="239"/>
      <c r="CR39" s="239"/>
      <c r="CS39" s="163">
        <f t="shared" si="4"/>
        <v>74.45</v>
      </c>
      <c r="CT39" s="163">
        <f t="shared" si="5"/>
        <v>0</v>
      </c>
      <c r="CU39" s="163">
        <f t="shared" si="6"/>
        <v>74.45</v>
      </c>
      <c r="CV39" s="183"/>
      <c r="CW39" s="183"/>
    </row>
    <row r="40" spans="1:101" ht="18.75">
      <c r="A40" s="23"/>
      <c r="B40" s="143"/>
      <c r="C40" s="184" t="s">
        <v>348</v>
      </c>
      <c r="D40" s="177"/>
      <c r="E40" s="179"/>
      <c r="F40" s="177"/>
      <c r="G40" s="179"/>
      <c r="H40" s="185"/>
      <c r="I40" s="165"/>
      <c r="J40" s="187"/>
      <c r="K40" s="187"/>
      <c r="L40" s="187"/>
      <c r="M40" s="187"/>
      <c r="N40" s="187"/>
      <c r="O40" s="186">
        <v>57</v>
      </c>
      <c r="P40" s="156">
        <v>0</v>
      </c>
      <c r="Q40" s="156"/>
      <c r="R40" s="146">
        <f t="shared" si="0"/>
        <v>0.5</v>
      </c>
      <c r="S40" s="156"/>
      <c r="T40" s="156"/>
      <c r="U40" s="156"/>
      <c r="V40" s="156"/>
      <c r="W40" s="156"/>
      <c r="X40" s="146"/>
      <c r="Y40" s="156"/>
      <c r="Z40" s="156"/>
      <c r="AA40" s="156"/>
      <c r="AB40" s="156"/>
      <c r="AC40" s="156"/>
      <c r="AD40" s="156"/>
      <c r="AE40" s="156"/>
      <c r="AF40" s="156"/>
      <c r="AG40" s="156"/>
      <c r="AH40" s="163"/>
      <c r="AI40" s="163"/>
      <c r="AJ40" s="156"/>
      <c r="AK40" s="156"/>
      <c r="AL40" s="156"/>
      <c r="AM40" s="156"/>
      <c r="AN40" s="156"/>
      <c r="AO40" s="156"/>
      <c r="AP40" s="156"/>
      <c r="AQ40" s="156"/>
      <c r="AR40" s="156"/>
      <c r="AS40" s="156"/>
      <c r="AT40" s="156"/>
      <c r="AU40" s="156"/>
      <c r="AV40" s="156"/>
      <c r="AW40" s="156"/>
      <c r="AX40" s="156"/>
      <c r="AY40" s="156"/>
      <c r="AZ40" s="163"/>
      <c r="BA40" s="156"/>
      <c r="BB40" s="156"/>
      <c r="BC40" s="245"/>
      <c r="BD40" s="163"/>
      <c r="BE40" s="163"/>
      <c r="BF40" s="163">
        <v>0.5</v>
      </c>
      <c r="BG40" s="163"/>
      <c r="BH40" s="163"/>
      <c r="BI40" s="163"/>
      <c r="BJ40" s="163"/>
      <c r="BK40" s="184" t="s">
        <v>348</v>
      </c>
      <c r="BL40" s="186">
        <f t="shared" si="1"/>
        <v>0</v>
      </c>
      <c r="BM40" s="186"/>
      <c r="BN40" s="186"/>
      <c r="BO40" s="186">
        <f t="shared" si="2"/>
        <v>0</v>
      </c>
      <c r="BP40" s="186"/>
      <c r="BQ40" s="186"/>
      <c r="BR40" s="186"/>
      <c r="BS40" s="186"/>
      <c r="BT40" s="186"/>
      <c r="BU40" s="186"/>
      <c r="BV40" s="186">
        <f t="shared" si="3"/>
        <v>0.5</v>
      </c>
      <c r="BW40" s="186"/>
      <c r="BX40" s="186"/>
      <c r="BY40" s="186">
        <v>11.214</v>
      </c>
      <c r="BZ40" s="257">
        <v>11.214</v>
      </c>
      <c r="CA40" s="257"/>
      <c r="CB40" s="186"/>
      <c r="CC40" s="184" t="s">
        <v>348</v>
      </c>
      <c r="CD40" s="186"/>
      <c r="CE40" s="186"/>
      <c r="CF40" s="186"/>
      <c r="CG40" s="186"/>
      <c r="CH40" s="186"/>
      <c r="CI40" s="186"/>
      <c r="CJ40" s="156"/>
      <c r="CK40" s="163"/>
      <c r="CL40" s="163"/>
      <c r="CM40" s="163"/>
      <c r="CN40" s="163"/>
      <c r="CO40" s="163">
        <v>6</v>
      </c>
      <c r="CP40" s="163"/>
      <c r="CQ40" s="239"/>
      <c r="CR40" s="239"/>
      <c r="CS40" s="163">
        <f t="shared" si="4"/>
        <v>57.5</v>
      </c>
      <c r="CT40" s="163">
        <f t="shared" si="5"/>
        <v>17.214</v>
      </c>
      <c r="CU40" s="163">
        <f t="shared" si="6"/>
        <v>74.714</v>
      </c>
      <c r="CV40" s="183"/>
      <c r="CW40" s="183"/>
    </row>
    <row r="41" spans="1:101" ht="18.75">
      <c r="A41" s="23"/>
      <c r="B41" s="143"/>
      <c r="C41" s="184" t="s">
        <v>349</v>
      </c>
      <c r="D41" s="177"/>
      <c r="E41" s="179"/>
      <c r="F41" s="177"/>
      <c r="G41" s="179"/>
      <c r="H41" s="185"/>
      <c r="I41" s="165"/>
      <c r="J41" s="187"/>
      <c r="K41" s="187"/>
      <c r="L41" s="187"/>
      <c r="M41" s="187"/>
      <c r="N41" s="187"/>
      <c r="O41" s="187"/>
      <c r="P41" s="156">
        <v>15</v>
      </c>
      <c r="Q41" s="156"/>
      <c r="R41" s="146">
        <f t="shared" si="0"/>
        <v>317.2</v>
      </c>
      <c r="S41" s="156"/>
      <c r="T41" s="156"/>
      <c r="U41" s="156"/>
      <c r="V41" s="156"/>
      <c r="W41" s="156"/>
      <c r="X41" s="146"/>
      <c r="Y41" s="156"/>
      <c r="Z41" s="156"/>
      <c r="AA41" s="156"/>
      <c r="AB41" s="156"/>
      <c r="AC41" s="156"/>
      <c r="AD41" s="156"/>
      <c r="AE41" s="156"/>
      <c r="AF41" s="156"/>
      <c r="AG41" s="156"/>
      <c r="AH41" s="163"/>
      <c r="AI41" s="163"/>
      <c r="AJ41" s="156"/>
      <c r="AK41" s="156"/>
      <c r="AL41" s="156"/>
      <c r="AM41" s="156"/>
      <c r="AN41" s="156"/>
      <c r="AO41" s="156"/>
      <c r="AP41" s="156"/>
      <c r="AQ41" s="156"/>
      <c r="AR41" s="156"/>
      <c r="AS41" s="156"/>
      <c r="AT41" s="156"/>
      <c r="AU41" s="156"/>
      <c r="AV41" s="156"/>
      <c r="AW41" s="156"/>
      <c r="AX41" s="156"/>
      <c r="AY41" s="156"/>
      <c r="AZ41" s="163"/>
      <c r="BA41" s="156">
        <v>212.8</v>
      </c>
      <c r="BB41" s="156">
        <v>50</v>
      </c>
      <c r="BC41" s="245">
        <v>20</v>
      </c>
      <c r="BD41" s="163"/>
      <c r="BE41" s="163"/>
      <c r="BF41" s="163">
        <v>9</v>
      </c>
      <c r="BG41" s="163">
        <v>45.4</v>
      </c>
      <c r="BH41" s="163"/>
      <c r="BI41" s="163"/>
      <c r="BJ41" s="163"/>
      <c r="BK41" s="184" t="s">
        <v>349</v>
      </c>
      <c r="BL41" s="186">
        <f t="shared" si="1"/>
        <v>0</v>
      </c>
      <c r="BM41" s="186"/>
      <c r="BN41" s="186"/>
      <c r="BO41" s="186">
        <f t="shared" si="2"/>
        <v>0</v>
      </c>
      <c r="BP41" s="186"/>
      <c r="BQ41" s="186"/>
      <c r="BR41" s="186"/>
      <c r="BS41" s="186"/>
      <c r="BT41" s="186"/>
      <c r="BU41" s="186">
        <v>9</v>
      </c>
      <c r="BV41" s="186">
        <f t="shared" si="3"/>
        <v>341.2</v>
      </c>
      <c r="BW41" s="186"/>
      <c r="BX41" s="186"/>
      <c r="BY41" s="186"/>
      <c r="BZ41" s="257"/>
      <c r="CA41" s="257"/>
      <c r="CB41" s="186"/>
      <c r="CC41" s="184" t="s">
        <v>349</v>
      </c>
      <c r="CD41" s="186"/>
      <c r="CE41" s="186"/>
      <c r="CF41" s="186"/>
      <c r="CG41" s="186"/>
      <c r="CH41" s="186"/>
      <c r="CI41" s="186"/>
      <c r="CJ41" s="156"/>
      <c r="CK41" s="163"/>
      <c r="CL41" s="163"/>
      <c r="CM41" s="163"/>
      <c r="CN41" s="163"/>
      <c r="CO41" s="163"/>
      <c r="CP41" s="163">
        <v>12.75</v>
      </c>
      <c r="CQ41" s="239">
        <v>12.75</v>
      </c>
      <c r="CR41" s="239"/>
      <c r="CS41" s="163">
        <f t="shared" si="4"/>
        <v>341.2</v>
      </c>
      <c r="CT41" s="163">
        <f t="shared" si="5"/>
        <v>12.75</v>
      </c>
      <c r="CU41" s="163">
        <f t="shared" si="6"/>
        <v>353.95</v>
      </c>
      <c r="CV41" s="183"/>
      <c r="CW41" s="183"/>
    </row>
    <row r="42" spans="1:101" ht="18.75">
      <c r="A42" s="23"/>
      <c r="B42" s="143"/>
      <c r="C42" s="184" t="s">
        <v>350</v>
      </c>
      <c r="D42" s="177"/>
      <c r="E42" s="179"/>
      <c r="F42" s="177"/>
      <c r="G42" s="179"/>
      <c r="H42" s="185"/>
      <c r="I42" s="165"/>
      <c r="J42" s="165"/>
      <c r="K42" s="165"/>
      <c r="L42" s="165"/>
      <c r="M42" s="165"/>
      <c r="N42" s="165"/>
      <c r="O42" s="165"/>
      <c r="P42" s="163">
        <v>0</v>
      </c>
      <c r="Q42" s="163"/>
      <c r="R42" s="146">
        <f t="shared" si="0"/>
        <v>16.15</v>
      </c>
      <c r="S42" s="156"/>
      <c r="T42" s="156"/>
      <c r="U42" s="156"/>
      <c r="V42" s="156"/>
      <c r="W42" s="156"/>
      <c r="X42" s="146"/>
      <c r="Y42" s="156"/>
      <c r="Z42" s="156"/>
      <c r="AA42" s="156"/>
      <c r="AB42" s="156"/>
      <c r="AC42" s="156"/>
      <c r="AD42" s="156"/>
      <c r="AE42" s="156"/>
      <c r="AF42" s="156"/>
      <c r="AG42" s="156"/>
      <c r="AH42" s="163"/>
      <c r="AI42" s="163"/>
      <c r="AJ42" s="156"/>
      <c r="AK42" s="156"/>
      <c r="AL42" s="156"/>
      <c r="AM42" s="156"/>
      <c r="AN42" s="156"/>
      <c r="AO42" s="156"/>
      <c r="AP42" s="156"/>
      <c r="AQ42" s="156"/>
      <c r="AR42" s="156"/>
      <c r="AS42" s="156"/>
      <c r="AT42" s="156"/>
      <c r="AU42" s="156"/>
      <c r="AV42" s="156"/>
      <c r="AW42" s="156"/>
      <c r="AX42" s="156"/>
      <c r="AY42" s="156"/>
      <c r="AZ42" s="163"/>
      <c r="BA42" s="163"/>
      <c r="BB42" s="163">
        <v>15</v>
      </c>
      <c r="BC42" s="239">
        <v>15</v>
      </c>
      <c r="BD42" s="163"/>
      <c r="BE42" s="163"/>
      <c r="BF42" s="163">
        <v>1.15</v>
      </c>
      <c r="BG42" s="163"/>
      <c r="BH42" s="163"/>
      <c r="BI42" s="163"/>
      <c r="BJ42" s="163"/>
      <c r="BK42" s="184" t="s">
        <v>350</v>
      </c>
      <c r="BL42" s="186">
        <f t="shared" si="1"/>
        <v>0</v>
      </c>
      <c r="BM42" s="186"/>
      <c r="BN42" s="186"/>
      <c r="BO42" s="186">
        <f t="shared" si="2"/>
        <v>0</v>
      </c>
      <c r="BP42" s="186"/>
      <c r="BQ42" s="186"/>
      <c r="BR42" s="186"/>
      <c r="BS42" s="186"/>
      <c r="BT42" s="186"/>
      <c r="BU42" s="186"/>
      <c r="BV42" s="186">
        <f t="shared" si="3"/>
        <v>16.15</v>
      </c>
      <c r="BW42" s="186"/>
      <c r="BX42" s="186"/>
      <c r="BY42" s="186"/>
      <c r="BZ42" s="186"/>
      <c r="CA42" s="186"/>
      <c r="CB42" s="186"/>
      <c r="CC42" s="184" t="s">
        <v>350</v>
      </c>
      <c r="CD42" s="186"/>
      <c r="CE42" s="186"/>
      <c r="CF42" s="186"/>
      <c r="CG42" s="186"/>
      <c r="CH42" s="186"/>
      <c r="CI42" s="186"/>
      <c r="CJ42" s="156"/>
      <c r="CK42" s="163"/>
      <c r="CL42" s="163"/>
      <c r="CM42" s="163"/>
      <c r="CN42" s="163"/>
      <c r="CO42" s="163"/>
      <c r="CP42" s="163"/>
      <c r="CQ42" s="239"/>
      <c r="CR42" s="239"/>
      <c r="CS42" s="163">
        <f t="shared" si="4"/>
        <v>16.15</v>
      </c>
      <c r="CT42" s="163">
        <f t="shared" si="5"/>
        <v>0</v>
      </c>
      <c r="CU42" s="163">
        <f t="shared" si="6"/>
        <v>16.15</v>
      </c>
      <c r="CV42" s="183"/>
      <c r="CW42" s="183"/>
    </row>
    <row r="43" spans="1:101" ht="18.75">
      <c r="A43" s="23"/>
      <c r="B43" s="143"/>
      <c r="C43" s="184" t="s">
        <v>351</v>
      </c>
      <c r="D43" s="177"/>
      <c r="E43" s="179"/>
      <c r="F43" s="177"/>
      <c r="G43" s="179"/>
      <c r="H43" s="185"/>
      <c r="I43" s="165"/>
      <c r="J43" s="165"/>
      <c r="K43" s="165"/>
      <c r="L43" s="165"/>
      <c r="M43" s="165"/>
      <c r="N43" s="165"/>
      <c r="O43" s="165"/>
      <c r="P43" s="163">
        <v>15</v>
      </c>
      <c r="Q43" s="163"/>
      <c r="R43" s="146">
        <f t="shared" si="0"/>
        <v>178.79999999999998</v>
      </c>
      <c r="S43" s="156"/>
      <c r="T43" s="156"/>
      <c r="U43" s="156"/>
      <c r="V43" s="156"/>
      <c r="W43" s="156"/>
      <c r="X43" s="146"/>
      <c r="Y43" s="156"/>
      <c r="Z43" s="156"/>
      <c r="AA43" s="156"/>
      <c r="AB43" s="156"/>
      <c r="AC43" s="156"/>
      <c r="AD43" s="156"/>
      <c r="AE43" s="156"/>
      <c r="AF43" s="156"/>
      <c r="AG43" s="156"/>
      <c r="AH43" s="163"/>
      <c r="AI43" s="163"/>
      <c r="AJ43" s="156"/>
      <c r="AK43" s="156"/>
      <c r="AL43" s="156"/>
      <c r="AM43" s="156"/>
      <c r="AN43" s="156"/>
      <c r="AO43" s="156"/>
      <c r="AP43" s="156"/>
      <c r="AQ43" s="156"/>
      <c r="AR43" s="156"/>
      <c r="AS43" s="156"/>
      <c r="AT43" s="156"/>
      <c r="AU43" s="156"/>
      <c r="AV43" s="156"/>
      <c r="AW43" s="156"/>
      <c r="AX43" s="156"/>
      <c r="AY43" s="156"/>
      <c r="AZ43" s="163"/>
      <c r="BA43" s="163">
        <v>93.5</v>
      </c>
      <c r="BB43" s="163">
        <v>20</v>
      </c>
      <c r="BC43" s="239">
        <v>20</v>
      </c>
      <c r="BD43" s="163">
        <v>61.1</v>
      </c>
      <c r="BE43" s="163"/>
      <c r="BF43" s="163">
        <v>4.2</v>
      </c>
      <c r="BG43" s="163"/>
      <c r="BH43" s="163"/>
      <c r="BI43" s="163"/>
      <c r="BJ43" s="163"/>
      <c r="BK43" s="184" t="s">
        <v>351</v>
      </c>
      <c r="BL43" s="186">
        <f t="shared" si="1"/>
        <v>0</v>
      </c>
      <c r="BM43" s="186"/>
      <c r="BN43" s="186"/>
      <c r="BO43" s="186">
        <f t="shared" si="2"/>
        <v>0</v>
      </c>
      <c r="BP43" s="186"/>
      <c r="BQ43" s="186"/>
      <c r="BR43" s="186"/>
      <c r="BS43" s="186"/>
      <c r="BT43" s="186"/>
      <c r="BU43" s="186"/>
      <c r="BV43" s="186">
        <f t="shared" si="3"/>
        <v>193.79999999999998</v>
      </c>
      <c r="BW43" s="186"/>
      <c r="BX43" s="186"/>
      <c r="BY43" s="186"/>
      <c r="BZ43" s="186"/>
      <c r="CA43" s="186"/>
      <c r="CB43" s="186"/>
      <c r="CC43" s="184" t="s">
        <v>351</v>
      </c>
      <c r="CD43" s="186"/>
      <c r="CE43" s="186"/>
      <c r="CF43" s="186"/>
      <c r="CG43" s="186"/>
      <c r="CH43" s="186"/>
      <c r="CI43" s="186"/>
      <c r="CJ43" s="156"/>
      <c r="CK43" s="163"/>
      <c r="CL43" s="163"/>
      <c r="CM43" s="163"/>
      <c r="CN43" s="163"/>
      <c r="CO43" s="163"/>
      <c r="CP43" s="163"/>
      <c r="CQ43" s="239"/>
      <c r="CR43" s="239"/>
      <c r="CS43" s="163">
        <f t="shared" si="4"/>
        <v>193.79999999999998</v>
      </c>
      <c r="CT43" s="163">
        <f t="shared" si="5"/>
        <v>0</v>
      </c>
      <c r="CU43" s="163">
        <f t="shared" si="6"/>
        <v>193.79999999999998</v>
      </c>
      <c r="CV43" s="183"/>
      <c r="CW43" s="183"/>
    </row>
    <row r="44" spans="1:101" ht="18.75">
      <c r="A44" s="23"/>
      <c r="B44" s="143"/>
      <c r="C44" s="184" t="s">
        <v>352</v>
      </c>
      <c r="D44" s="177"/>
      <c r="E44" s="179"/>
      <c r="F44" s="177"/>
      <c r="G44" s="179"/>
      <c r="H44" s="185"/>
      <c r="I44" s="165"/>
      <c r="J44" s="165"/>
      <c r="K44" s="165"/>
      <c r="L44" s="165"/>
      <c r="M44" s="165"/>
      <c r="N44" s="165"/>
      <c r="O44" s="165"/>
      <c r="P44" s="163">
        <v>1</v>
      </c>
      <c r="Q44" s="163"/>
      <c r="R44" s="146">
        <f t="shared" si="0"/>
        <v>17</v>
      </c>
      <c r="S44" s="156"/>
      <c r="T44" s="156"/>
      <c r="U44" s="156"/>
      <c r="V44" s="156"/>
      <c r="W44" s="156"/>
      <c r="X44" s="146"/>
      <c r="Y44" s="156"/>
      <c r="Z44" s="156"/>
      <c r="AA44" s="156"/>
      <c r="AB44" s="156"/>
      <c r="AC44" s="156"/>
      <c r="AD44" s="156"/>
      <c r="AE44" s="156"/>
      <c r="AF44" s="156"/>
      <c r="AG44" s="156"/>
      <c r="AH44" s="163"/>
      <c r="AI44" s="163"/>
      <c r="AJ44" s="156"/>
      <c r="AK44" s="156"/>
      <c r="AL44" s="156"/>
      <c r="AM44" s="156"/>
      <c r="AN44" s="156"/>
      <c r="AO44" s="156"/>
      <c r="AP44" s="156"/>
      <c r="AQ44" s="156"/>
      <c r="AR44" s="156"/>
      <c r="AS44" s="156"/>
      <c r="AT44" s="156"/>
      <c r="AU44" s="156"/>
      <c r="AV44" s="156"/>
      <c r="AW44" s="156"/>
      <c r="AX44" s="156"/>
      <c r="AY44" s="156"/>
      <c r="AZ44" s="163"/>
      <c r="BA44" s="163"/>
      <c r="BB44" s="163"/>
      <c r="BC44" s="239"/>
      <c r="BD44" s="163"/>
      <c r="BE44" s="163"/>
      <c r="BF44" s="163">
        <v>0.6</v>
      </c>
      <c r="BG44" s="163">
        <v>16.4</v>
      </c>
      <c r="BH44" s="163"/>
      <c r="BI44" s="163"/>
      <c r="BJ44" s="163"/>
      <c r="BK44" s="184" t="s">
        <v>352</v>
      </c>
      <c r="BL44" s="186">
        <f t="shared" si="1"/>
        <v>70</v>
      </c>
      <c r="BM44" s="186"/>
      <c r="BN44" s="186">
        <v>70</v>
      </c>
      <c r="BO44" s="186">
        <f t="shared" si="2"/>
        <v>20</v>
      </c>
      <c r="BP44" s="186">
        <v>20</v>
      </c>
      <c r="BQ44" s="186"/>
      <c r="BR44" s="186"/>
      <c r="BS44" s="186"/>
      <c r="BT44" s="186"/>
      <c r="BU44" s="186"/>
      <c r="BV44" s="186">
        <f t="shared" si="3"/>
        <v>108</v>
      </c>
      <c r="BW44" s="186"/>
      <c r="BX44" s="186"/>
      <c r="BY44" s="186"/>
      <c r="BZ44" s="186"/>
      <c r="CA44" s="186"/>
      <c r="CB44" s="186"/>
      <c r="CC44" s="184" t="s">
        <v>352</v>
      </c>
      <c r="CD44" s="186"/>
      <c r="CE44" s="186"/>
      <c r="CF44" s="186"/>
      <c r="CG44" s="186"/>
      <c r="CH44" s="186"/>
      <c r="CI44" s="186"/>
      <c r="CJ44" s="156"/>
      <c r="CK44" s="163"/>
      <c r="CL44" s="163"/>
      <c r="CM44" s="163"/>
      <c r="CN44" s="163"/>
      <c r="CO44" s="163"/>
      <c r="CP44" s="163"/>
      <c r="CQ44" s="239"/>
      <c r="CR44" s="239"/>
      <c r="CS44" s="163">
        <f t="shared" si="4"/>
        <v>108</v>
      </c>
      <c r="CT44" s="163">
        <f t="shared" si="5"/>
        <v>0</v>
      </c>
      <c r="CU44" s="163">
        <f t="shared" si="6"/>
        <v>108</v>
      </c>
      <c r="CV44" s="183"/>
      <c r="CW44" s="183"/>
    </row>
    <row r="45" spans="1:101" ht="16.5" customHeight="1" hidden="1">
      <c r="A45" s="23"/>
      <c r="B45" s="143"/>
      <c r="C45" s="188"/>
      <c r="D45" s="177"/>
      <c r="E45" s="179"/>
      <c r="F45" s="177"/>
      <c r="G45" s="179"/>
      <c r="H45" s="185"/>
      <c r="I45" s="165"/>
      <c r="J45" s="165"/>
      <c r="K45" s="165"/>
      <c r="L45" s="165"/>
      <c r="M45" s="165"/>
      <c r="N45" s="165"/>
      <c r="O45" s="165"/>
      <c r="P45" s="163"/>
      <c r="Q45" s="163"/>
      <c r="R45" s="146">
        <f t="shared" si="0"/>
        <v>0</v>
      </c>
      <c r="S45" s="156"/>
      <c r="T45" s="156"/>
      <c r="U45" s="156"/>
      <c r="V45" s="156"/>
      <c r="W45" s="156"/>
      <c r="X45" s="146"/>
      <c r="Y45" s="156"/>
      <c r="Z45" s="156"/>
      <c r="AA45" s="156"/>
      <c r="AB45" s="156"/>
      <c r="AC45" s="156"/>
      <c r="AD45" s="156"/>
      <c r="AE45" s="156"/>
      <c r="AF45" s="156"/>
      <c r="AG45" s="156"/>
      <c r="AH45" s="163"/>
      <c r="AI45" s="163"/>
      <c r="AJ45" s="156"/>
      <c r="AK45" s="156"/>
      <c r="AL45" s="156"/>
      <c r="AM45" s="156"/>
      <c r="AN45" s="156"/>
      <c r="AO45" s="156"/>
      <c r="AP45" s="156"/>
      <c r="AQ45" s="156"/>
      <c r="AR45" s="156"/>
      <c r="AS45" s="156"/>
      <c r="AT45" s="156"/>
      <c r="AU45" s="156"/>
      <c r="AV45" s="156"/>
      <c r="AW45" s="156"/>
      <c r="AX45" s="156"/>
      <c r="AY45" s="156"/>
      <c r="AZ45" s="163"/>
      <c r="BA45" s="163"/>
      <c r="BB45" s="163"/>
      <c r="BC45" s="239"/>
      <c r="BD45" s="163"/>
      <c r="BE45" s="163"/>
      <c r="BF45" s="163"/>
      <c r="BG45" s="163"/>
      <c r="BH45" s="163"/>
      <c r="BI45" s="163"/>
      <c r="BJ45" s="163"/>
      <c r="BK45" s="188"/>
      <c r="BL45" s="186">
        <f t="shared" si="1"/>
        <v>0</v>
      </c>
      <c r="BM45" s="186"/>
      <c r="BN45" s="186"/>
      <c r="BO45" s="186">
        <f t="shared" si="2"/>
        <v>0</v>
      </c>
      <c r="BP45" s="186"/>
      <c r="BQ45" s="186"/>
      <c r="BR45" s="186"/>
      <c r="BS45" s="186"/>
      <c r="BT45" s="186"/>
      <c r="BU45" s="186"/>
      <c r="BV45" s="186">
        <f t="shared" si="3"/>
        <v>0</v>
      </c>
      <c r="BW45" s="186"/>
      <c r="BX45" s="186"/>
      <c r="BY45" s="186"/>
      <c r="BZ45" s="186"/>
      <c r="CA45" s="186"/>
      <c r="CB45" s="186"/>
      <c r="CC45" s="188"/>
      <c r="CD45" s="186"/>
      <c r="CE45" s="186"/>
      <c r="CF45" s="186"/>
      <c r="CG45" s="186"/>
      <c r="CH45" s="186"/>
      <c r="CI45" s="186"/>
      <c r="CJ45" s="156"/>
      <c r="CK45" s="163"/>
      <c r="CL45" s="163"/>
      <c r="CM45" s="163"/>
      <c r="CN45" s="163"/>
      <c r="CO45" s="163"/>
      <c r="CP45" s="163"/>
      <c r="CQ45" s="239"/>
      <c r="CR45" s="239"/>
      <c r="CS45" s="163">
        <f t="shared" si="4"/>
        <v>0</v>
      </c>
      <c r="CT45" s="163">
        <f t="shared" si="5"/>
        <v>0</v>
      </c>
      <c r="CU45" s="163">
        <f t="shared" si="6"/>
        <v>0</v>
      </c>
      <c r="CV45" s="183"/>
      <c r="CW45" s="183"/>
    </row>
    <row r="46" spans="1:101" ht="23.25" customHeight="1" hidden="1">
      <c r="A46" s="23"/>
      <c r="B46" s="143"/>
      <c r="C46" s="188"/>
      <c r="D46" s="177"/>
      <c r="E46" s="179"/>
      <c r="F46" s="177"/>
      <c r="G46" s="179"/>
      <c r="H46" s="185"/>
      <c r="I46" s="165"/>
      <c r="J46" s="165"/>
      <c r="K46" s="165"/>
      <c r="L46" s="165"/>
      <c r="M46" s="165"/>
      <c r="N46" s="165"/>
      <c r="O46" s="165"/>
      <c r="P46" s="163"/>
      <c r="Q46" s="163"/>
      <c r="R46" s="146">
        <f t="shared" si="0"/>
        <v>0</v>
      </c>
      <c r="S46" s="156"/>
      <c r="T46" s="156"/>
      <c r="U46" s="156"/>
      <c r="V46" s="156"/>
      <c r="W46" s="156"/>
      <c r="X46" s="146"/>
      <c r="Y46" s="156"/>
      <c r="Z46" s="156"/>
      <c r="AA46" s="156"/>
      <c r="AB46" s="156"/>
      <c r="AC46" s="156"/>
      <c r="AD46" s="156"/>
      <c r="AE46" s="156"/>
      <c r="AF46" s="156"/>
      <c r="AG46" s="156"/>
      <c r="AH46" s="163"/>
      <c r="AI46" s="163"/>
      <c r="AJ46" s="156"/>
      <c r="AK46" s="156"/>
      <c r="AL46" s="156"/>
      <c r="AM46" s="156"/>
      <c r="AN46" s="156"/>
      <c r="AO46" s="156"/>
      <c r="AP46" s="156"/>
      <c r="AQ46" s="156"/>
      <c r="AR46" s="156"/>
      <c r="AS46" s="156"/>
      <c r="AT46" s="156"/>
      <c r="AU46" s="156"/>
      <c r="AV46" s="156"/>
      <c r="AW46" s="156"/>
      <c r="AX46" s="156"/>
      <c r="AY46" s="156"/>
      <c r="AZ46" s="163"/>
      <c r="BA46" s="163"/>
      <c r="BB46" s="163"/>
      <c r="BC46" s="239"/>
      <c r="BD46" s="163"/>
      <c r="BE46" s="163"/>
      <c r="BF46" s="163"/>
      <c r="BG46" s="163"/>
      <c r="BH46" s="163"/>
      <c r="BI46" s="163"/>
      <c r="BJ46" s="163"/>
      <c r="BK46" s="188"/>
      <c r="BL46" s="186">
        <f t="shared" si="1"/>
        <v>0</v>
      </c>
      <c r="BM46" s="186"/>
      <c r="BN46" s="186"/>
      <c r="BO46" s="186">
        <f t="shared" si="2"/>
        <v>0</v>
      </c>
      <c r="BP46" s="186"/>
      <c r="BQ46" s="186"/>
      <c r="BR46" s="186"/>
      <c r="BS46" s="186"/>
      <c r="BT46" s="186"/>
      <c r="BU46" s="186"/>
      <c r="BV46" s="186">
        <f t="shared" si="3"/>
        <v>0</v>
      </c>
      <c r="BW46" s="186"/>
      <c r="BX46" s="186"/>
      <c r="BY46" s="186"/>
      <c r="BZ46" s="186"/>
      <c r="CA46" s="186"/>
      <c r="CB46" s="186"/>
      <c r="CC46" s="188"/>
      <c r="CD46" s="186"/>
      <c r="CE46" s="186"/>
      <c r="CF46" s="186"/>
      <c r="CG46" s="186"/>
      <c r="CH46" s="186"/>
      <c r="CI46" s="186"/>
      <c r="CJ46" s="156"/>
      <c r="CK46" s="163"/>
      <c r="CL46" s="163"/>
      <c r="CM46" s="163"/>
      <c r="CN46" s="163"/>
      <c r="CO46" s="163"/>
      <c r="CP46" s="163"/>
      <c r="CQ46" s="239"/>
      <c r="CR46" s="239"/>
      <c r="CS46" s="163">
        <f t="shared" si="4"/>
        <v>0</v>
      </c>
      <c r="CT46" s="163">
        <f t="shared" si="5"/>
        <v>0</v>
      </c>
      <c r="CU46" s="163">
        <f t="shared" si="6"/>
        <v>0</v>
      </c>
      <c r="CV46" s="183"/>
      <c r="CW46" s="183"/>
    </row>
    <row r="47" spans="1:101" ht="20.25" customHeight="1" hidden="1">
      <c r="A47" s="23"/>
      <c r="B47" s="143"/>
      <c r="C47" s="188"/>
      <c r="D47" s="177"/>
      <c r="E47" s="179"/>
      <c r="F47" s="177"/>
      <c r="G47" s="179"/>
      <c r="H47" s="185"/>
      <c r="I47" s="165"/>
      <c r="J47" s="165"/>
      <c r="K47" s="165"/>
      <c r="L47" s="165"/>
      <c r="M47" s="165"/>
      <c r="N47" s="165"/>
      <c r="O47" s="165"/>
      <c r="P47" s="163"/>
      <c r="Q47" s="163"/>
      <c r="R47" s="146">
        <f t="shared" si="0"/>
        <v>0</v>
      </c>
      <c r="S47" s="156"/>
      <c r="T47" s="156"/>
      <c r="U47" s="156"/>
      <c r="V47" s="156"/>
      <c r="W47" s="156"/>
      <c r="X47" s="146"/>
      <c r="Y47" s="156"/>
      <c r="Z47" s="156"/>
      <c r="AA47" s="156"/>
      <c r="AB47" s="156"/>
      <c r="AC47" s="156"/>
      <c r="AD47" s="156"/>
      <c r="AE47" s="156"/>
      <c r="AF47" s="156"/>
      <c r="AG47" s="156"/>
      <c r="AH47" s="163"/>
      <c r="AI47" s="163"/>
      <c r="AJ47" s="156"/>
      <c r="AK47" s="156"/>
      <c r="AL47" s="156"/>
      <c r="AM47" s="156"/>
      <c r="AN47" s="156"/>
      <c r="AO47" s="156"/>
      <c r="AP47" s="156"/>
      <c r="AQ47" s="156"/>
      <c r="AR47" s="156"/>
      <c r="AS47" s="156"/>
      <c r="AT47" s="156"/>
      <c r="AU47" s="156"/>
      <c r="AV47" s="156"/>
      <c r="AW47" s="156"/>
      <c r="AX47" s="156"/>
      <c r="AY47" s="156"/>
      <c r="AZ47" s="163"/>
      <c r="BA47" s="163"/>
      <c r="BB47" s="163"/>
      <c r="BC47" s="239"/>
      <c r="BD47" s="163"/>
      <c r="BE47" s="163"/>
      <c r="BF47" s="163"/>
      <c r="BG47" s="163"/>
      <c r="BH47" s="163"/>
      <c r="BI47" s="163"/>
      <c r="BJ47" s="163"/>
      <c r="BK47" s="188"/>
      <c r="BL47" s="186">
        <f t="shared" si="1"/>
        <v>0</v>
      </c>
      <c r="BM47" s="186"/>
      <c r="BN47" s="186"/>
      <c r="BO47" s="186">
        <f t="shared" si="2"/>
        <v>0</v>
      </c>
      <c r="BP47" s="186"/>
      <c r="BQ47" s="186"/>
      <c r="BR47" s="186"/>
      <c r="BS47" s="186"/>
      <c r="BT47" s="186"/>
      <c r="BU47" s="186"/>
      <c r="BV47" s="186">
        <f t="shared" si="3"/>
        <v>0</v>
      </c>
      <c r="BW47" s="186"/>
      <c r="BX47" s="186"/>
      <c r="BY47" s="186"/>
      <c r="BZ47" s="186"/>
      <c r="CA47" s="186"/>
      <c r="CB47" s="186"/>
      <c r="CC47" s="188"/>
      <c r="CD47" s="186"/>
      <c r="CE47" s="186"/>
      <c r="CF47" s="186"/>
      <c r="CG47" s="186"/>
      <c r="CH47" s="186"/>
      <c r="CI47" s="186"/>
      <c r="CJ47" s="156"/>
      <c r="CK47" s="163"/>
      <c r="CL47" s="163"/>
      <c r="CM47" s="163"/>
      <c r="CN47" s="163"/>
      <c r="CO47" s="163"/>
      <c r="CP47" s="163"/>
      <c r="CQ47" s="239"/>
      <c r="CR47" s="239"/>
      <c r="CS47" s="163">
        <f t="shared" si="4"/>
        <v>0</v>
      </c>
      <c r="CT47" s="163">
        <f t="shared" si="5"/>
        <v>0</v>
      </c>
      <c r="CU47" s="163">
        <f t="shared" si="6"/>
        <v>0</v>
      </c>
      <c r="CV47" s="183"/>
      <c r="CW47" s="183"/>
    </row>
    <row r="48" spans="1:101" ht="19.5" customHeight="1" hidden="1">
      <c r="A48" s="23"/>
      <c r="B48" s="143"/>
      <c r="C48" s="188"/>
      <c r="D48" s="177"/>
      <c r="E48" s="179"/>
      <c r="F48" s="177"/>
      <c r="G48" s="179"/>
      <c r="H48" s="185"/>
      <c r="I48" s="165"/>
      <c r="J48" s="165"/>
      <c r="K48" s="165"/>
      <c r="L48" s="165"/>
      <c r="M48" s="165"/>
      <c r="N48" s="165"/>
      <c r="O48" s="165"/>
      <c r="P48" s="163"/>
      <c r="Q48" s="163"/>
      <c r="R48" s="146">
        <f t="shared" si="0"/>
        <v>0</v>
      </c>
      <c r="S48" s="156"/>
      <c r="T48" s="156"/>
      <c r="U48" s="156"/>
      <c r="V48" s="156"/>
      <c r="W48" s="156"/>
      <c r="X48" s="146"/>
      <c r="Y48" s="156"/>
      <c r="Z48" s="156"/>
      <c r="AA48" s="156"/>
      <c r="AB48" s="156"/>
      <c r="AC48" s="156"/>
      <c r="AD48" s="156"/>
      <c r="AE48" s="156"/>
      <c r="AF48" s="156"/>
      <c r="AG48" s="156"/>
      <c r="AH48" s="163"/>
      <c r="AI48" s="163"/>
      <c r="AJ48" s="156"/>
      <c r="AK48" s="156"/>
      <c r="AL48" s="156"/>
      <c r="AM48" s="156"/>
      <c r="AN48" s="156"/>
      <c r="AO48" s="156"/>
      <c r="AP48" s="156"/>
      <c r="AQ48" s="156"/>
      <c r="AR48" s="156"/>
      <c r="AS48" s="156"/>
      <c r="AT48" s="156"/>
      <c r="AU48" s="156"/>
      <c r="AV48" s="156"/>
      <c r="AW48" s="156"/>
      <c r="AX48" s="156"/>
      <c r="AY48" s="156"/>
      <c r="AZ48" s="163"/>
      <c r="BA48" s="163"/>
      <c r="BB48" s="163"/>
      <c r="BC48" s="239"/>
      <c r="BD48" s="163"/>
      <c r="BE48" s="163"/>
      <c r="BF48" s="163"/>
      <c r="BG48" s="163"/>
      <c r="BH48" s="163"/>
      <c r="BI48" s="163"/>
      <c r="BJ48" s="163"/>
      <c r="BK48" s="188"/>
      <c r="BL48" s="186">
        <f t="shared" si="1"/>
        <v>0</v>
      </c>
      <c r="BM48" s="186"/>
      <c r="BN48" s="186"/>
      <c r="BO48" s="186">
        <f t="shared" si="2"/>
        <v>0</v>
      </c>
      <c r="BP48" s="186"/>
      <c r="BQ48" s="186"/>
      <c r="BR48" s="186"/>
      <c r="BS48" s="186"/>
      <c r="BT48" s="186"/>
      <c r="BU48" s="186"/>
      <c r="BV48" s="186">
        <f t="shared" si="3"/>
        <v>0</v>
      </c>
      <c r="BW48" s="186"/>
      <c r="BX48" s="186"/>
      <c r="BY48" s="186"/>
      <c r="BZ48" s="186"/>
      <c r="CA48" s="186"/>
      <c r="CB48" s="186"/>
      <c r="CC48" s="188"/>
      <c r="CD48" s="186"/>
      <c r="CE48" s="186"/>
      <c r="CF48" s="186"/>
      <c r="CG48" s="186"/>
      <c r="CH48" s="186"/>
      <c r="CI48" s="186"/>
      <c r="CJ48" s="156"/>
      <c r="CK48" s="163"/>
      <c r="CL48" s="163"/>
      <c r="CM48" s="163"/>
      <c r="CN48" s="163"/>
      <c r="CO48" s="163"/>
      <c r="CP48" s="163"/>
      <c r="CQ48" s="239"/>
      <c r="CR48" s="239"/>
      <c r="CS48" s="163">
        <f t="shared" si="4"/>
        <v>0</v>
      </c>
      <c r="CT48" s="163">
        <f t="shared" si="5"/>
        <v>0</v>
      </c>
      <c r="CU48" s="163">
        <f t="shared" si="6"/>
        <v>0</v>
      </c>
      <c r="CV48" s="183"/>
      <c r="CW48" s="183"/>
    </row>
    <row r="49" spans="1:101" ht="20.25" customHeight="1" hidden="1">
      <c r="A49" s="23"/>
      <c r="B49" s="143"/>
      <c r="C49" s="188"/>
      <c r="D49" s="177"/>
      <c r="E49" s="179"/>
      <c r="F49" s="177"/>
      <c r="G49" s="179"/>
      <c r="H49" s="185"/>
      <c r="I49" s="165"/>
      <c r="J49" s="165"/>
      <c r="K49" s="165"/>
      <c r="L49" s="165"/>
      <c r="M49" s="165"/>
      <c r="N49" s="165"/>
      <c r="O49" s="165"/>
      <c r="P49" s="163"/>
      <c r="Q49" s="163"/>
      <c r="R49" s="146">
        <f t="shared" si="0"/>
        <v>0</v>
      </c>
      <c r="S49" s="156"/>
      <c r="T49" s="156"/>
      <c r="U49" s="156"/>
      <c r="V49" s="156"/>
      <c r="W49" s="156"/>
      <c r="X49" s="146"/>
      <c r="Y49" s="156"/>
      <c r="Z49" s="156"/>
      <c r="AA49" s="156"/>
      <c r="AB49" s="156"/>
      <c r="AC49" s="156"/>
      <c r="AD49" s="156"/>
      <c r="AE49" s="156"/>
      <c r="AF49" s="156"/>
      <c r="AG49" s="156"/>
      <c r="AH49" s="163"/>
      <c r="AI49" s="163"/>
      <c r="AJ49" s="156"/>
      <c r="AK49" s="156"/>
      <c r="AL49" s="156"/>
      <c r="AM49" s="156"/>
      <c r="AN49" s="156"/>
      <c r="AO49" s="156"/>
      <c r="AP49" s="156"/>
      <c r="AQ49" s="156"/>
      <c r="AR49" s="156"/>
      <c r="AS49" s="156"/>
      <c r="AT49" s="156"/>
      <c r="AU49" s="156"/>
      <c r="AV49" s="156"/>
      <c r="AW49" s="156"/>
      <c r="AX49" s="156"/>
      <c r="AY49" s="156"/>
      <c r="AZ49" s="163"/>
      <c r="BA49" s="163"/>
      <c r="BB49" s="163"/>
      <c r="BC49" s="239"/>
      <c r="BD49" s="163"/>
      <c r="BE49" s="163"/>
      <c r="BF49" s="163"/>
      <c r="BG49" s="163"/>
      <c r="BH49" s="163"/>
      <c r="BI49" s="163"/>
      <c r="BJ49" s="163"/>
      <c r="BK49" s="188"/>
      <c r="BL49" s="186">
        <f t="shared" si="1"/>
        <v>0</v>
      </c>
      <c r="BM49" s="186"/>
      <c r="BN49" s="186"/>
      <c r="BO49" s="186">
        <f t="shared" si="2"/>
        <v>0</v>
      </c>
      <c r="BP49" s="186"/>
      <c r="BQ49" s="186"/>
      <c r="BR49" s="186"/>
      <c r="BS49" s="186"/>
      <c r="BT49" s="186"/>
      <c r="BU49" s="186"/>
      <c r="BV49" s="186">
        <f t="shared" si="3"/>
        <v>0</v>
      </c>
      <c r="BW49" s="186"/>
      <c r="BX49" s="186"/>
      <c r="BY49" s="186"/>
      <c r="BZ49" s="186"/>
      <c r="CA49" s="186"/>
      <c r="CB49" s="186"/>
      <c r="CC49" s="188"/>
      <c r="CD49" s="186"/>
      <c r="CE49" s="186"/>
      <c r="CF49" s="186"/>
      <c r="CG49" s="186"/>
      <c r="CH49" s="186"/>
      <c r="CI49" s="186"/>
      <c r="CJ49" s="156"/>
      <c r="CK49" s="163"/>
      <c r="CL49" s="163"/>
      <c r="CM49" s="163"/>
      <c r="CN49" s="163"/>
      <c r="CO49" s="163"/>
      <c r="CP49" s="163"/>
      <c r="CQ49" s="239"/>
      <c r="CR49" s="239"/>
      <c r="CS49" s="163">
        <f t="shared" si="4"/>
        <v>0</v>
      </c>
      <c r="CT49" s="163">
        <f t="shared" si="5"/>
        <v>0</v>
      </c>
      <c r="CU49" s="163">
        <f t="shared" si="6"/>
        <v>0</v>
      </c>
      <c r="CV49" s="183"/>
      <c r="CW49" s="183"/>
    </row>
    <row r="50" spans="1:101" ht="22.5" customHeight="1" hidden="1">
      <c r="A50" s="23"/>
      <c r="B50" s="143"/>
      <c r="C50" s="188"/>
      <c r="D50" s="177"/>
      <c r="E50" s="179"/>
      <c r="F50" s="177"/>
      <c r="G50" s="179"/>
      <c r="H50" s="185"/>
      <c r="I50" s="165"/>
      <c r="J50" s="165"/>
      <c r="K50" s="165"/>
      <c r="L50" s="165"/>
      <c r="M50" s="165"/>
      <c r="N50" s="165"/>
      <c r="O50" s="165"/>
      <c r="P50" s="163"/>
      <c r="Q50" s="163"/>
      <c r="R50" s="146">
        <f t="shared" si="0"/>
        <v>0</v>
      </c>
      <c r="S50" s="156"/>
      <c r="T50" s="156"/>
      <c r="U50" s="156"/>
      <c r="V50" s="156"/>
      <c r="W50" s="156"/>
      <c r="X50" s="146"/>
      <c r="Y50" s="156"/>
      <c r="Z50" s="156"/>
      <c r="AA50" s="156"/>
      <c r="AB50" s="156"/>
      <c r="AC50" s="156"/>
      <c r="AD50" s="156"/>
      <c r="AE50" s="156"/>
      <c r="AF50" s="156"/>
      <c r="AG50" s="156"/>
      <c r="AH50" s="163"/>
      <c r="AI50" s="163"/>
      <c r="AJ50" s="156"/>
      <c r="AK50" s="156"/>
      <c r="AL50" s="156"/>
      <c r="AM50" s="156"/>
      <c r="AN50" s="156"/>
      <c r="AO50" s="156"/>
      <c r="AP50" s="156"/>
      <c r="AQ50" s="156"/>
      <c r="AR50" s="156"/>
      <c r="AS50" s="156"/>
      <c r="AT50" s="156"/>
      <c r="AU50" s="156"/>
      <c r="AV50" s="156"/>
      <c r="AW50" s="156"/>
      <c r="AX50" s="156"/>
      <c r="AY50" s="156"/>
      <c r="AZ50" s="163"/>
      <c r="BA50" s="163"/>
      <c r="BB50" s="163"/>
      <c r="BC50" s="239"/>
      <c r="BD50" s="163"/>
      <c r="BE50" s="163"/>
      <c r="BF50" s="163"/>
      <c r="BG50" s="163"/>
      <c r="BH50" s="163"/>
      <c r="BI50" s="163"/>
      <c r="BJ50" s="163"/>
      <c r="BK50" s="188"/>
      <c r="BL50" s="186">
        <f t="shared" si="1"/>
        <v>0</v>
      </c>
      <c r="BM50" s="186"/>
      <c r="BN50" s="186"/>
      <c r="BO50" s="186">
        <f t="shared" si="2"/>
        <v>0</v>
      </c>
      <c r="BP50" s="186"/>
      <c r="BQ50" s="186"/>
      <c r="BR50" s="186"/>
      <c r="BS50" s="186"/>
      <c r="BT50" s="186"/>
      <c r="BU50" s="186"/>
      <c r="BV50" s="186">
        <f t="shared" si="3"/>
        <v>0</v>
      </c>
      <c r="BW50" s="186"/>
      <c r="BX50" s="186"/>
      <c r="BY50" s="186"/>
      <c r="BZ50" s="186"/>
      <c r="CA50" s="186"/>
      <c r="CB50" s="186"/>
      <c r="CC50" s="188"/>
      <c r="CD50" s="186"/>
      <c r="CE50" s="186"/>
      <c r="CF50" s="186"/>
      <c r="CG50" s="186"/>
      <c r="CH50" s="186"/>
      <c r="CI50" s="186"/>
      <c r="CJ50" s="156"/>
      <c r="CK50" s="163"/>
      <c r="CL50" s="163"/>
      <c r="CM50" s="163"/>
      <c r="CN50" s="163"/>
      <c r="CO50" s="163"/>
      <c r="CP50" s="163"/>
      <c r="CQ50" s="239"/>
      <c r="CR50" s="239"/>
      <c r="CS50" s="163">
        <f t="shared" si="4"/>
        <v>0</v>
      </c>
      <c r="CT50" s="163">
        <f t="shared" si="5"/>
        <v>0</v>
      </c>
      <c r="CU50" s="163">
        <f t="shared" si="6"/>
        <v>0</v>
      </c>
      <c r="CV50" s="183"/>
      <c r="CW50" s="183"/>
    </row>
    <row r="51" spans="1:101" ht="24.75" customHeight="1" hidden="1">
      <c r="A51" s="23"/>
      <c r="B51" s="143"/>
      <c r="C51" s="188"/>
      <c r="D51" s="177"/>
      <c r="E51" s="179"/>
      <c r="F51" s="177"/>
      <c r="G51" s="179"/>
      <c r="H51" s="185"/>
      <c r="I51" s="165"/>
      <c r="J51" s="165"/>
      <c r="K51" s="165"/>
      <c r="L51" s="165"/>
      <c r="M51" s="165"/>
      <c r="N51" s="165"/>
      <c r="O51" s="165"/>
      <c r="P51" s="163"/>
      <c r="Q51" s="163"/>
      <c r="R51" s="146">
        <f t="shared" si="0"/>
        <v>0</v>
      </c>
      <c r="S51" s="156"/>
      <c r="T51" s="156"/>
      <c r="U51" s="156"/>
      <c r="V51" s="156"/>
      <c r="W51" s="156"/>
      <c r="X51" s="146"/>
      <c r="Y51" s="156"/>
      <c r="Z51" s="156"/>
      <c r="AA51" s="156"/>
      <c r="AB51" s="156"/>
      <c r="AC51" s="156"/>
      <c r="AD51" s="156"/>
      <c r="AE51" s="156"/>
      <c r="AF51" s="156"/>
      <c r="AG51" s="156"/>
      <c r="AH51" s="163"/>
      <c r="AI51" s="163"/>
      <c r="AJ51" s="156"/>
      <c r="AK51" s="156"/>
      <c r="AL51" s="156"/>
      <c r="AM51" s="156"/>
      <c r="AN51" s="156"/>
      <c r="AO51" s="156"/>
      <c r="AP51" s="156"/>
      <c r="AQ51" s="156"/>
      <c r="AR51" s="156"/>
      <c r="AS51" s="156"/>
      <c r="AT51" s="156"/>
      <c r="AU51" s="156"/>
      <c r="AV51" s="156"/>
      <c r="AW51" s="156"/>
      <c r="AX51" s="156"/>
      <c r="AY51" s="156"/>
      <c r="AZ51" s="163"/>
      <c r="BA51" s="163"/>
      <c r="BB51" s="163"/>
      <c r="BC51" s="239"/>
      <c r="BD51" s="163"/>
      <c r="BE51" s="163"/>
      <c r="BF51" s="163"/>
      <c r="BG51" s="163"/>
      <c r="BH51" s="163"/>
      <c r="BI51" s="163"/>
      <c r="BJ51" s="163"/>
      <c r="BK51" s="188"/>
      <c r="BL51" s="186">
        <f t="shared" si="1"/>
        <v>0</v>
      </c>
      <c r="BM51" s="186"/>
      <c r="BN51" s="186"/>
      <c r="BO51" s="186">
        <f t="shared" si="2"/>
        <v>0</v>
      </c>
      <c r="BP51" s="186"/>
      <c r="BQ51" s="186"/>
      <c r="BR51" s="186"/>
      <c r="BS51" s="186"/>
      <c r="BT51" s="186"/>
      <c r="BU51" s="186"/>
      <c r="BV51" s="186">
        <f t="shared" si="3"/>
        <v>0</v>
      </c>
      <c r="BW51" s="186"/>
      <c r="BX51" s="186"/>
      <c r="BY51" s="186"/>
      <c r="BZ51" s="186"/>
      <c r="CA51" s="186"/>
      <c r="CB51" s="186"/>
      <c r="CC51" s="188"/>
      <c r="CD51" s="186"/>
      <c r="CE51" s="186"/>
      <c r="CF51" s="186"/>
      <c r="CG51" s="186"/>
      <c r="CH51" s="186"/>
      <c r="CI51" s="186"/>
      <c r="CJ51" s="156"/>
      <c r="CK51" s="163"/>
      <c r="CL51" s="163"/>
      <c r="CM51" s="163"/>
      <c r="CN51" s="163"/>
      <c r="CO51" s="163"/>
      <c r="CP51" s="163"/>
      <c r="CQ51" s="239"/>
      <c r="CR51" s="239"/>
      <c r="CS51" s="163">
        <f t="shared" si="4"/>
        <v>0</v>
      </c>
      <c r="CT51" s="163">
        <f t="shared" si="5"/>
        <v>0</v>
      </c>
      <c r="CU51" s="163">
        <f t="shared" si="6"/>
        <v>0</v>
      </c>
      <c r="CV51" s="183"/>
      <c r="CW51" s="183"/>
    </row>
    <row r="52" spans="1:101" ht="21" customHeight="1" hidden="1">
      <c r="A52" s="23"/>
      <c r="B52" s="143"/>
      <c r="C52" s="189" t="s">
        <v>353</v>
      </c>
      <c r="D52" s="165"/>
      <c r="E52" s="23"/>
      <c r="F52" s="165"/>
      <c r="G52" s="23"/>
      <c r="H52" s="158"/>
      <c r="I52" s="165"/>
      <c r="J52" s="165"/>
      <c r="K52" s="165"/>
      <c r="L52" s="165"/>
      <c r="M52" s="165"/>
      <c r="N52" s="165"/>
      <c r="O52" s="165"/>
      <c r="P52" s="163"/>
      <c r="Q52" s="163"/>
      <c r="R52" s="146">
        <f t="shared" si="0"/>
        <v>0</v>
      </c>
      <c r="S52" s="156"/>
      <c r="T52" s="156"/>
      <c r="U52" s="156"/>
      <c r="V52" s="156"/>
      <c r="W52" s="156"/>
      <c r="X52" s="146"/>
      <c r="Y52" s="156"/>
      <c r="Z52" s="156"/>
      <c r="AA52" s="156"/>
      <c r="AB52" s="156"/>
      <c r="AC52" s="156"/>
      <c r="AD52" s="156"/>
      <c r="AE52" s="156"/>
      <c r="AF52" s="156"/>
      <c r="AG52" s="156"/>
      <c r="AH52" s="163"/>
      <c r="AI52" s="163"/>
      <c r="AJ52" s="156"/>
      <c r="AK52" s="156"/>
      <c r="AL52" s="156"/>
      <c r="AM52" s="156"/>
      <c r="AN52" s="156"/>
      <c r="AO52" s="156"/>
      <c r="AP52" s="156"/>
      <c r="AQ52" s="156"/>
      <c r="AR52" s="156"/>
      <c r="AS52" s="156"/>
      <c r="AT52" s="156"/>
      <c r="AU52" s="156"/>
      <c r="AV52" s="156"/>
      <c r="AW52" s="156"/>
      <c r="AX52" s="156"/>
      <c r="AY52" s="156"/>
      <c r="AZ52" s="163"/>
      <c r="BA52" s="163"/>
      <c r="BB52" s="163"/>
      <c r="BC52" s="239"/>
      <c r="BD52" s="163"/>
      <c r="BE52" s="163"/>
      <c r="BF52" s="163"/>
      <c r="BG52" s="163"/>
      <c r="BH52" s="163"/>
      <c r="BI52" s="163"/>
      <c r="BJ52" s="163"/>
      <c r="BK52" s="189" t="s">
        <v>353</v>
      </c>
      <c r="BL52" s="186">
        <f t="shared" si="1"/>
        <v>0</v>
      </c>
      <c r="BM52" s="163"/>
      <c r="BN52" s="163"/>
      <c r="BO52" s="186">
        <f t="shared" si="2"/>
        <v>0</v>
      </c>
      <c r="BP52" s="163"/>
      <c r="BQ52" s="163"/>
      <c r="BR52" s="163"/>
      <c r="BS52" s="163"/>
      <c r="BT52" s="163"/>
      <c r="BU52" s="163"/>
      <c r="BV52" s="186">
        <f t="shared" si="3"/>
        <v>0</v>
      </c>
      <c r="BW52" s="186"/>
      <c r="BX52" s="186"/>
      <c r="BY52" s="186"/>
      <c r="BZ52" s="186"/>
      <c r="CA52" s="186"/>
      <c r="CB52" s="186"/>
      <c r="CC52" s="189" t="s">
        <v>353</v>
      </c>
      <c r="CD52" s="186"/>
      <c r="CE52" s="186"/>
      <c r="CF52" s="186"/>
      <c r="CG52" s="186"/>
      <c r="CH52" s="186"/>
      <c r="CI52" s="186"/>
      <c r="CJ52" s="163"/>
      <c r="CK52" s="163"/>
      <c r="CL52" s="163"/>
      <c r="CM52" s="163"/>
      <c r="CN52" s="163"/>
      <c r="CO52" s="163"/>
      <c r="CP52" s="163"/>
      <c r="CQ52" s="239"/>
      <c r="CR52" s="239"/>
      <c r="CS52" s="163">
        <f t="shared" si="4"/>
        <v>0</v>
      </c>
      <c r="CT52" s="163">
        <f t="shared" si="5"/>
        <v>0</v>
      </c>
      <c r="CU52" s="163">
        <f t="shared" si="6"/>
        <v>0</v>
      </c>
      <c r="CV52" s="183"/>
      <c r="CW52" s="183"/>
    </row>
    <row r="53" spans="1:99" ht="18.75" hidden="1">
      <c r="A53" s="143"/>
      <c r="B53" s="143"/>
      <c r="C53" s="190" t="s">
        <v>321</v>
      </c>
      <c r="D53" s="191"/>
      <c r="E53" s="163"/>
      <c r="F53" s="163"/>
      <c r="G53" s="192"/>
      <c r="H53" s="163"/>
      <c r="I53" s="163"/>
      <c r="J53" s="163"/>
      <c r="K53" s="163"/>
      <c r="L53" s="163"/>
      <c r="M53" s="163"/>
      <c r="N53" s="163"/>
      <c r="O53" s="163"/>
      <c r="P53" s="163"/>
      <c r="Q53" s="163"/>
      <c r="R53" s="146">
        <f t="shared" si="0"/>
        <v>0</v>
      </c>
      <c r="S53" s="163"/>
      <c r="T53" s="156"/>
      <c r="U53" s="156"/>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239"/>
      <c r="BD53" s="163"/>
      <c r="BE53" s="163"/>
      <c r="BF53" s="163"/>
      <c r="BG53" s="163"/>
      <c r="BH53" s="163"/>
      <c r="BI53" s="163"/>
      <c r="BJ53" s="163"/>
      <c r="BK53" s="190" t="s">
        <v>321</v>
      </c>
      <c r="BL53" s="186">
        <f t="shared" si="1"/>
        <v>0</v>
      </c>
      <c r="BM53" s="163"/>
      <c r="BN53" s="163"/>
      <c r="BO53" s="186">
        <f t="shared" si="2"/>
        <v>0</v>
      </c>
      <c r="BP53" s="163"/>
      <c r="BQ53" s="163"/>
      <c r="BR53" s="163"/>
      <c r="BS53" s="163"/>
      <c r="BT53" s="163"/>
      <c r="BU53" s="163"/>
      <c r="BV53" s="186">
        <f t="shared" si="3"/>
        <v>0</v>
      </c>
      <c r="BW53" s="186"/>
      <c r="BX53" s="186"/>
      <c r="BY53" s="186"/>
      <c r="BZ53" s="186"/>
      <c r="CA53" s="186"/>
      <c r="CB53" s="186"/>
      <c r="CC53" s="190" t="s">
        <v>321</v>
      </c>
      <c r="CD53" s="186"/>
      <c r="CE53" s="186"/>
      <c r="CF53" s="186"/>
      <c r="CG53" s="186"/>
      <c r="CH53" s="186"/>
      <c r="CI53" s="186"/>
      <c r="CJ53" s="163"/>
      <c r="CK53" s="163">
        <f>SUM(CL53:CM53)</f>
        <v>0</v>
      </c>
      <c r="CL53" s="163"/>
      <c r="CM53" s="163"/>
      <c r="CN53" s="163"/>
      <c r="CO53" s="163"/>
      <c r="CP53" s="163"/>
      <c r="CQ53" s="239"/>
      <c r="CR53" s="239"/>
      <c r="CS53" s="163">
        <f t="shared" si="4"/>
        <v>0</v>
      </c>
      <c r="CT53" s="163">
        <f t="shared" si="5"/>
        <v>0</v>
      </c>
      <c r="CU53" s="163">
        <f t="shared" si="6"/>
        <v>0</v>
      </c>
    </row>
    <row r="54" spans="1:99" ht="18.75" hidden="1">
      <c r="A54" s="143"/>
      <c r="B54" s="143"/>
      <c r="C54" s="190"/>
      <c r="D54" s="163"/>
      <c r="E54" s="192"/>
      <c r="F54" s="163"/>
      <c r="G54" s="163"/>
      <c r="H54" s="163"/>
      <c r="I54" s="163"/>
      <c r="J54" s="163"/>
      <c r="K54" s="163"/>
      <c r="L54" s="163"/>
      <c r="M54" s="163"/>
      <c r="N54" s="163"/>
      <c r="O54" s="163"/>
      <c r="P54" s="163"/>
      <c r="Q54" s="163"/>
      <c r="R54" s="146">
        <f t="shared" si="0"/>
        <v>0</v>
      </c>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239"/>
      <c r="BD54" s="163"/>
      <c r="BE54" s="163"/>
      <c r="BF54" s="163"/>
      <c r="BG54" s="163"/>
      <c r="BH54" s="163"/>
      <c r="BI54" s="163"/>
      <c r="BJ54" s="163"/>
      <c r="BK54" s="190"/>
      <c r="BL54" s="186">
        <f t="shared" si="1"/>
        <v>0</v>
      </c>
      <c r="BM54" s="163"/>
      <c r="BN54" s="163"/>
      <c r="BO54" s="186">
        <f t="shared" si="2"/>
        <v>0</v>
      </c>
      <c r="BP54" s="163"/>
      <c r="BQ54" s="163"/>
      <c r="BR54" s="163"/>
      <c r="BS54" s="163"/>
      <c r="BT54" s="163"/>
      <c r="BU54" s="163"/>
      <c r="BV54" s="186">
        <f t="shared" si="3"/>
        <v>0</v>
      </c>
      <c r="BW54" s="186"/>
      <c r="BX54" s="186"/>
      <c r="BY54" s="186"/>
      <c r="BZ54" s="186"/>
      <c r="CA54" s="186"/>
      <c r="CB54" s="186"/>
      <c r="CC54" s="190"/>
      <c r="CD54" s="186"/>
      <c r="CE54" s="186"/>
      <c r="CF54" s="186"/>
      <c r="CG54" s="186"/>
      <c r="CH54" s="186"/>
      <c r="CI54" s="186"/>
      <c r="CJ54" s="163"/>
      <c r="CK54" s="163"/>
      <c r="CL54" s="163"/>
      <c r="CM54" s="163"/>
      <c r="CN54" s="163"/>
      <c r="CO54" s="163"/>
      <c r="CP54" s="163"/>
      <c r="CQ54" s="239"/>
      <c r="CR54" s="239"/>
      <c r="CS54" s="163">
        <f t="shared" si="4"/>
        <v>0</v>
      </c>
      <c r="CT54" s="163">
        <f t="shared" si="5"/>
        <v>0</v>
      </c>
      <c r="CU54" s="163">
        <f t="shared" si="6"/>
        <v>0</v>
      </c>
    </row>
    <row r="55" spans="1:99" ht="18.75" hidden="1">
      <c r="A55" s="143"/>
      <c r="B55" s="143"/>
      <c r="C55" s="190" t="s">
        <v>339</v>
      </c>
      <c r="D55" s="163"/>
      <c r="E55" s="192"/>
      <c r="F55" s="163"/>
      <c r="G55" s="163"/>
      <c r="H55" s="163"/>
      <c r="I55" s="163"/>
      <c r="J55" s="163"/>
      <c r="K55" s="163"/>
      <c r="L55" s="163"/>
      <c r="M55" s="163"/>
      <c r="N55" s="163"/>
      <c r="O55" s="163"/>
      <c r="P55" s="163"/>
      <c r="Q55" s="163"/>
      <c r="R55" s="146">
        <f t="shared" si="0"/>
        <v>0</v>
      </c>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239"/>
      <c r="BD55" s="163"/>
      <c r="BE55" s="163"/>
      <c r="BF55" s="163"/>
      <c r="BG55" s="163"/>
      <c r="BH55" s="163"/>
      <c r="BI55" s="163"/>
      <c r="BJ55" s="163"/>
      <c r="BK55" s="190" t="s">
        <v>339</v>
      </c>
      <c r="BL55" s="186">
        <f t="shared" si="1"/>
        <v>0</v>
      </c>
      <c r="BM55" s="163"/>
      <c r="BN55" s="163"/>
      <c r="BO55" s="186">
        <f t="shared" si="2"/>
        <v>0</v>
      </c>
      <c r="BP55" s="163"/>
      <c r="BQ55" s="163"/>
      <c r="BR55" s="163"/>
      <c r="BS55" s="163"/>
      <c r="BT55" s="163"/>
      <c r="BU55" s="163"/>
      <c r="BV55" s="186">
        <f t="shared" si="3"/>
        <v>0</v>
      </c>
      <c r="BW55" s="186"/>
      <c r="BX55" s="186"/>
      <c r="BY55" s="186"/>
      <c r="BZ55" s="186"/>
      <c r="CA55" s="186"/>
      <c r="CB55" s="186"/>
      <c r="CC55" s="190" t="s">
        <v>339</v>
      </c>
      <c r="CD55" s="186"/>
      <c r="CE55" s="186"/>
      <c r="CF55" s="186"/>
      <c r="CG55" s="186"/>
      <c r="CH55" s="186"/>
      <c r="CI55" s="186"/>
      <c r="CJ55" s="163"/>
      <c r="CK55" s="163"/>
      <c r="CL55" s="163"/>
      <c r="CM55" s="163"/>
      <c r="CN55" s="163"/>
      <c r="CO55" s="163"/>
      <c r="CP55" s="163"/>
      <c r="CQ55" s="239"/>
      <c r="CR55" s="239"/>
      <c r="CS55" s="163">
        <f t="shared" si="4"/>
        <v>0</v>
      </c>
      <c r="CT55" s="163">
        <f t="shared" si="5"/>
        <v>0</v>
      </c>
      <c r="CU55" s="163">
        <f t="shared" si="6"/>
        <v>0</v>
      </c>
    </row>
    <row r="56" spans="1:99" ht="18.75" hidden="1">
      <c r="A56" s="143"/>
      <c r="B56" s="143"/>
      <c r="C56" s="190" t="s">
        <v>354</v>
      </c>
      <c r="D56" s="163"/>
      <c r="E56" s="192"/>
      <c r="F56" s="163"/>
      <c r="G56" s="163"/>
      <c r="H56" s="163"/>
      <c r="I56" s="163"/>
      <c r="J56" s="163"/>
      <c r="K56" s="163"/>
      <c r="L56" s="163"/>
      <c r="M56" s="163"/>
      <c r="N56" s="163"/>
      <c r="O56" s="163"/>
      <c r="P56" s="163"/>
      <c r="Q56" s="163"/>
      <c r="R56" s="146">
        <f t="shared" si="0"/>
        <v>0</v>
      </c>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239"/>
      <c r="BD56" s="163"/>
      <c r="BE56" s="163"/>
      <c r="BF56" s="163"/>
      <c r="BG56" s="163"/>
      <c r="BH56" s="163"/>
      <c r="BI56" s="163"/>
      <c r="BJ56" s="163"/>
      <c r="BK56" s="190" t="s">
        <v>354</v>
      </c>
      <c r="BL56" s="186">
        <f t="shared" si="1"/>
        <v>0</v>
      </c>
      <c r="BM56" s="163"/>
      <c r="BN56" s="163"/>
      <c r="BO56" s="186">
        <f t="shared" si="2"/>
        <v>0</v>
      </c>
      <c r="BP56" s="163"/>
      <c r="BQ56" s="163"/>
      <c r="BR56" s="163"/>
      <c r="BS56" s="163"/>
      <c r="BT56" s="163"/>
      <c r="BU56" s="163"/>
      <c r="BV56" s="186">
        <f t="shared" si="3"/>
        <v>0</v>
      </c>
      <c r="BW56" s="186"/>
      <c r="BX56" s="186"/>
      <c r="BY56" s="186"/>
      <c r="BZ56" s="186"/>
      <c r="CA56" s="186"/>
      <c r="CB56" s="186"/>
      <c r="CC56" s="190" t="s">
        <v>354</v>
      </c>
      <c r="CD56" s="186"/>
      <c r="CE56" s="186"/>
      <c r="CF56" s="186"/>
      <c r="CG56" s="186"/>
      <c r="CH56" s="186"/>
      <c r="CI56" s="186"/>
      <c r="CJ56" s="163"/>
      <c r="CK56" s="163"/>
      <c r="CL56" s="163"/>
      <c r="CM56" s="163"/>
      <c r="CN56" s="163"/>
      <c r="CO56" s="163"/>
      <c r="CP56" s="163"/>
      <c r="CQ56" s="239"/>
      <c r="CR56" s="239"/>
      <c r="CS56" s="163">
        <f t="shared" si="4"/>
        <v>0</v>
      </c>
      <c r="CT56" s="163">
        <f t="shared" si="5"/>
        <v>0</v>
      </c>
      <c r="CU56" s="163">
        <f t="shared" si="6"/>
        <v>0</v>
      </c>
    </row>
    <row r="57" spans="1:99" ht="18.75" hidden="1">
      <c r="A57" s="143"/>
      <c r="B57" s="143"/>
      <c r="C57" s="190" t="s">
        <v>344</v>
      </c>
      <c r="D57" s="163"/>
      <c r="E57" s="192"/>
      <c r="F57" s="163"/>
      <c r="G57" s="163"/>
      <c r="H57" s="163"/>
      <c r="I57" s="163"/>
      <c r="J57" s="163"/>
      <c r="K57" s="163"/>
      <c r="L57" s="163"/>
      <c r="M57" s="163"/>
      <c r="N57" s="163"/>
      <c r="O57" s="163"/>
      <c r="P57" s="163"/>
      <c r="Q57" s="163"/>
      <c r="R57" s="146">
        <f t="shared" si="0"/>
        <v>0</v>
      </c>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239"/>
      <c r="BD57" s="163"/>
      <c r="BE57" s="163"/>
      <c r="BF57" s="163"/>
      <c r="BG57" s="163"/>
      <c r="BH57" s="163"/>
      <c r="BI57" s="163"/>
      <c r="BJ57" s="163"/>
      <c r="BK57" s="190" t="s">
        <v>344</v>
      </c>
      <c r="BL57" s="186">
        <f t="shared" si="1"/>
        <v>0</v>
      </c>
      <c r="BM57" s="163"/>
      <c r="BN57" s="163"/>
      <c r="BO57" s="186">
        <f t="shared" si="2"/>
        <v>0</v>
      </c>
      <c r="BP57" s="163"/>
      <c r="BQ57" s="163"/>
      <c r="BR57" s="163"/>
      <c r="BS57" s="163"/>
      <c r="BT57" s="163"/>
      <c r="BU57" s="163"/>
      <c r="BV57" s="186">
        <f t="shared" si="3"/>
        <v>0</v>
      </c>
      <c r="BW57" s="186"/>
      <c r="BX57" s="186"/>
      <c r="BY57" s="186"/>
      <c r="BZ57" s="186"/>
      <c r="CA57" s="186"/>
      <c r="CB57" s="186"/>
      <c r="CC57" s="190" t="s">
        <v>344</v>
      </c>
      <c r="CD57" s="186"/>
      <c r="CE57" s="186"/>
      <c r="CF57" s="186"/>
      <c r="CG57" s="186"/>
      <c r="CH57" s="186"/>
      <c r="CI57" s="186"/>
      <c r="CJ57" s="163"/>
      <c r="CK57" s="163"/>
      <c r="CL57" s="163"/>
      <c r="CM57" s="163"/>
      <c r="CN57" s="163"/>
      <c r="CO57" s="163"/>
      <c r="CP57" s="163"/>
      <c r="CQ57" s="239"/>
      <c r="CR57" s="239"/>
      <c r="CS57" s="163">
        <f t="shared" si="4"/>
        <v>0</v>
      </c>
      <c r="CT57" s="163">
        <f t="shared" si="5"/>
        <v>0</v>
      </c>
      <c r="CU57" s="163">
        <f t="shared" si="6"/>
        <v>0</v>
      </c>
    </row>
    <row r="58" spans="1:99" ht="18.75" hidden="1">
      <c r="A58" s="143"/>
      <c r="B58" s="143"/>
      <c r="C58" s="190" t="s">
        <v>355</v>
      </c>
      <c r="D58" s="163"/>
      <c r="E58" s="192"/>
      <c r="F58" s="163"/>
      <c r="G58" s="163"/>
      <c r="H58" s="163"/>
      <c r="I58" s="163"/>
      <c r="J58" s="163"/>
      <c r="K58" s="163"/>
      <c r="L58" s="163"/>
      <c r="M58" s="163"/>
      <c r="N58" s="163"/>
      <c r="O58" s="163"/>
      <c r="P58" s="163"/>
      <c r="Q58" s="163"/>
      <c r="R58" s="146">
        <f t="shared" si="0"/>
        <v>0</v>
      </c>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239"/>
      <c r="BD58" s="163"/>
      <c r="BE58" s="163"/>
      <c r="BF58" s="163"/>
      <c r="BG58" s="163"/>
      <c r="BH58" s="163"/>
      <c r="BI58" s="163"/>
      <c r="BJ58" s="163"/>
      <c r="BK58" s="190" t="s">
        <v>355</v>
      </c>
      <c r="BL58" s="186">
        <f t="shared" si="1"/>
        <v>0</v>
      </c>
      <c r="BM58" s="163"/>
      <c r="BN58" s="163"/>
      <c r="BO58" s="186">
        <f t="shared" si="2"/>
        <v>0</v>
      </c>
      <c r="BP58" s="163"/>
      <c r="BQ58" s="163"/>
      <c r="BR58" s="163"/>
      <c r="BS58" s="163"/>
      <c r="BT58" s="163"/>
      <c r="BU58" s="163"/>
      <c r="BV58" s="186">
        <f t="shared" si="3"/>
        <v>0</v>
      </c>
      <c r="BW58" s="186"/>
      <c r="BX58" s="186"/>
      <c r="BY58" s="186"/>
      <c r="BZ58" s="186"/>
      <c r="CA58" s="186"/>
      <c r="CB58" s="186"/>
      <c r="CC58" s="190" t="s">
        <v>355</v>
      </c>
      <c r="CD58" s="186"/>
      <c r="CE58" s="186"/>
      <c r="CF58" s="186"/>
      <c r="CG58" s="186"/>
      <c r="CH58" s="186"/>
      <c r="CI58" s="186"/>
      <c r="CJ58" s="163"/>
      <c r="CK58" s="163"/>
      <c r="CL58" s="163"/>
      <c r="CM58" s="163"/>
      <c r="CN58" s="163"/>
      <c r="CO58" s="163"/>
      <c r="CP58" s="163"/>
      <c r="CQ58" s="239"/>
      <c r="CR58" s="239"/>
      <c r="CS58" s="163">
        <f t="shared" si="4"/>
        <v>0</v>
      </c>
      <c r="CT58" s="163">
        <f t="shared" si="5"/>
        <v>0</v>
      </c>
      <c r="CU58" s="163">
        <f t="shared" si="6"/>
        <v>0</v>
      </c>
    </row>
    <row r="59" spans="1:99" ht="18.75" hidden="1">
      <c r="A59" s="143"/>
      <c r="B59" s="143"/>
      <c r="C59" s="190" t="s">
        <v>342</v>
      </c>
      <c r="D59" s="163"/>
      <c r="E59" s="192"/>
      <c r="F59" s="163"/>
      <c r="G59" s="163"/>
      <c r="H59" s="163"/>
      <c r="I59" s="163"/>
      <c r="J59" s="163"/>
      <c r="K59" s="163"/>
      <c r="L59" s="163"/>
      <c r="M59" s="163"/>
      <c r="N59" s="163"/>
      <c r="O59" s="163"/>
      <c r="P59" s="163"/>
      <c r="Q59" s="163"/>
      <c r="R59" s="146">
        <f t="shared" si="0"/>
        <v>0</v>
      </c>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239"/>
      <c r="BD59" s="163"/>
      <c r="BE59" s="163"/>
      <c r="BF59" s="163"/>
      <c r="BG59" s="163"/>
      <c r="BH59" s="163"/>
      <c r="BI59" s="163"/>
      <c r="BJ59" s="163"/>
      <c r="BK59" s="190" t="s">
        <v>342</v>
      </c>
      <c r="BL59" s="186">
        <f t="shared" si="1"/>
        <v>0</v>
      </c>
      <c r="BM59" s="163"/>
      <c r="BN59" s="163"/>
      <c r="BO59" s="186">
        <f t="shared" si="2"/>
        <v>0</v>
      </c>
      <c r="BP59" s="163"/>
      <c r="BQ59" s="163"/>
      <c r="BR59" s="163"/>
      <c r="BS59" s="163"/>
      <c r="BT59" s="163"/>
      <c r="BU59" s="163"/>
      <c r="BV59" s="186">
        <f t="shared" si="3"/>
        <v>0</v>
      </c>
      <c r="BW59" s="186"/>
      <c r="BX59" s="186"/>
      <c r="BY59" s="186"/>
      <c r="BZ59" s="186"/>
      <c r="CA59" s="186"/>
      <c r="CB59" s="186"/>
      <c r="CC59" s="190" t="s">
        <v>342</v>
      </c>
      <c r="CD59" s="186"/>
      <c r="CE59" s="186"/>
      <c r="CF59" s="186"/>
      <c r="CG59" s="186"/>
      <c r="CH59" s="186"/>
      <c r="CI59" s="186"/>
      <c r="CJ59" s="163"/>
      <c r="CK59" s="163"/>
      <c r="CL59" s="163"/>
      <c r="CM59" s="163"/>
      <c r="CN59" s="163"/>
      <c r="CO59" s="163"/>
      <c r="CP59" s="163"/>
      <c r="CQ59" s="239"/>
      <c r="CR59" s="239"/>
      <c r="CS59" s="163">
        <f t="shared" si="4"/>
        <v>0</v>
      </c>
      <c r="CT59" s="163">
        <f t="shared" si="5"/>
        <v>0</v>
      </c>
      <c r="CU59" s="163">
        <f t="shared" si="6"/>
        <v>0</v>
      </c>
    </row>
    <row r="60" spans="1:99" ht="18.75">
      <c r="A60" s="143"/>
      <c r="B60" s="143"/>
      <c r="C60" s="190" t="s">
        <v>356</v>
      </c>
      <c r="D60" s="163"/>
      <c r="E60" s="192"/>
      <c r="F60" s="163"/>
      <c r="G60" s="163"/>
      <c r="H60" s="163"/>
      <c r="I60" s="163"/>
      <c r="J60" s="163"/>
      <c r="K60" s="163">
        <v>42.991</v>
      </c>
      <c r="L60" s="256">
        <v>245.24165</v>
      </c>
      <c r="M60" s="163">
        <v>359.1</v>
      </c>
      <c r="N60" s="163"/>
      <c r="O60" s="163"/>
      <c r="P60" s="163"/>
      <c r="Q60" s="163"/>
      <c r="R60" s="146">
        <f t="shared" si="0"/>
        <v>11.43</v>
      </c>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239"/>
      <c r="BD60" s="163"/>
      <c r="BE60" s="163"/>
      <c r="BF60" s="163"/>
      <c r="BG60" s="163"/>
      <c r="BH60" s="163"/>
      <c r="BI60" s="163">
        <v>11.43</v>
      </c>
      <c r="BJ60" s="163"/>
      <c r="BK60" s="190" t="s">
        <v>356</v>
      </c>
      <c r="BL60" s="186">
        <f t="shared" si="1"/>
        <v>0</v>
      </c>
      <c r="BM60" s="163"/>
      <c r="BN60" s="163"/>
      <c r="BO60" s="186">
        <f t="shared" si="2"/>
        <v>0</v>
      </c>
      <c r="BP60" s="163"/>
      <c r="BQ60" s="163"/>
      <c r="BR60" s="163"/>
      <c r="BS60" s="163"/>
      <c r="BT60" s="256"/>
      <c r="BU60" s="163"/>
      <c r="BV60" s="186">
        <f>SUM(BU60+BR60+BO60+BL60+R60+P60)+M60+L60+K60</f>
        <v>658.76265</v>
      </c>
      <c r="BW60" s="186"/>
      <c r="BX60" s="186"/>
      <c r="BY60" s="186"/>
      <c r="BZ60" s="186"/>
      <c r="CA60" s="186">
        <v>104.1</v>
      </c>
      <c r="CB60" s="186"/>
      <c r="CC60" s="190" t="s">
        <v>356</v>
      </c>
      <c r="CD60" s="186"/>
      <c r="CE60" s="186"/>
      <c r="CF60" s="186"/>
      <c r="CG60" s="186"/>
      <c r="CH60" s="186">
        <v>305.5</v>
      </c>
      <c r="CI60" s="186">
        <v>80</v>
      </c>
      <c r="CJ60" s="163"/>
      <c r="CK60" s="163"/>
      <c r="CL60" s="163"/>
      <c r="CM60" s="163"/>
      <c r="CN60" s="163"/>
      <c r="CO60" s="163"/>
      <c r="CP60" s="163"/>
      <c r="CQ60" s="239"/>
      <c r="CR60" s="239"/>
      <c r="CS60" s="163">
        <f t="shared" si="4"/>
        <v>658.76265</v>
      </c>
      <c r="CT60" s="163">
        <f>SUM(CP60+CO60+CN60+CJ60+CI60+CG60+CF60+CE60+CD60+CB60+BY60+BX60+BW60)+CH60+CA60</f>
        <v>489.6</v>
      </c>
      <c r="CU60" s="163">
        <f t="shared" si="6"/>
        <v>1148.36265</v>
      </c>
    </row>
    <row r="61" spans="1:99" ht="18.75">
      <c r="A61" s="143"/>
      <c r="B61" s="143"/>
      <c r="C61" s="190" t="s">
        <v>357</v>
      </c>
      <c r="D61" s="163"/>
      <c r="E61" s="163"/>
      <c r="F61" s="163"/>
      <c r="G61" s="163"/>
      <c r="H61" s="163"/>
      <c r="I61" s="163" t="e">
        <f>SUM(#REF!)</f>
        <v>#REF!</v>
      </c>
      <c r="J61" s="163">
        <v>300</v>
      </c>
      <c r="K61" s="163">
        <f aca="true" t="shared" si="7" ref="K61:R61">SUM(K22:K60)</f>
        <v>42.991</v>
      </c>
      <c r="L61" s="163">
        <f t="shared" si="7"/>
        <v>245.24165</v>
      </c>
      <c r="M61" s="163">
        <f t="shared" si="7"/>
        <v>359.1</v>
      </c>
      <c r="N61" s="163">
        <f t="shared" si="7"/>
        <v>16</v>
      </c>
      <c r="O61" s="163">
        <f t="shared" si="7"/>
        <v>337</v>
      </c>
      <c r="P61" s="163">
        <f t="shared" si="7"/>
        <v>154.2</v>
      </c>
      <c r="Q61" s="163">
        <f t="shared" si="7"/>
        <v>0</v>
      </c>
      <c r="R61" s="163">
        <f t="shared" si="7"/>
        <v>2114.2670000000003</v>
      </c>
      <c r="S61" s="163">
        <f>SUM(S53:S53)</f>
        <v>0</v>
      </c>
      <c r="T61" s="163">
        <f>SUM(T53:T53)</f>
        <v>0</v>
      </c>
      <c r="U61" s="163">
        <f>SUM(U53:U53)</f>
        <v>0</v>
      </c>
      <c r="V61" s="163">
        <f>SUM(V53:V53)</f>
        <v>0</v>
      </c>
      <c r="W61" s="163">
        <v>15.194</v>
      </c>
      <c r="X61" s="163">
        <v>4.446</v>
      </c>
      <c r="Y61" s="163">
        <f aca="true" t="shared" si="8" ref="Y61:AS61">SUM(Y53:Y53)</f>
        <v>0</v>
      </c>
      <c r="Z61" s="163">
        <f t="shared" si="8"/>
        <v>0</v>
      </c>
      <c r="AA61" s="163">
        <f t="shared" si="8"/>
        <v>0</v>
      </c>
      <c r="AB61" s="163">
        <f t="shared" si="8"/>
        <v>0</v>
      </c>
      <c r="AC61" s="163">
        <f t="shared" si="8"/>
        <v>0</v>
      </c>
      <c r="AD61" s="163">
        <f t="shared" si="8"/>
        <v>0</v>
      </c>
      <c r="AE61" s="163">
        <f t="shared" si="8"/>
        <v>0</v>
      </c>
      <c r="AF61" s="163">
        <f t="shared" si="8"/>
        <v>0</v>
      </c>
      <c r="AG61" s="163">
        <f t="shared" si="8"/>
        <v>0</v>
      </c>
      <c r="AH61" s="163">
        <f t="shared" si="8"/>
        <v>0</v>
      </c>
      <c r="AI61" s="163">
        <f t="shared" si="8"/>
        <v>0</v>
      </c>
      <c r="AJ61" s="163">
        <f t="shared" si="8"/>
        <v>0</v>
      </c>
      <c r="AK61" s="163">
        <f t="shared" si="8"/>
        <v>0</v>
      </c>
      <c r="AL61" s="163">
        <f t="shared" si="8"/>
        <v>0</v>
      </c>
      <c r="AM61" s="163">
        <f t="shared" si="8"/>
        <v>0</v>
      </c>
      <c r="AN61" s="163">
        <f t="shared" si="8"/>
        <v>0</v>
      </c>
      <c r="AO61" s="163">
        <f t="shared" si="8"/>
        <v>0</v>
      </c>
      <c r="AP61" s="163">
        <f t="shared" si="8"/>
        <v>0</v>
      </c>
      <c r="AQ61" s="163">
        <f t="shared" si="8"/>
        <v>0</v>
      </c>
      <c r="AR61" s="163">
        <f t="shared" si="8"/>
        <v>0</v>
      </c>
      <c r="AS61" s="163">
        <f t="shared" si="8"/>
        <v>0</v>
      </c>
      <c r="AT61" s="163"/>
      <c r="AU61" s="163"/>
      <c r="AV61" s="163">
        <f>SUM(AV53:AV53)</f>
        <v>0</v>
      </c>
      <c r="AW61" s="163"/>
      <c r="AX61" s="163"/>
      <c r="AY61" s="163">
        <f>SUM(AY53:AY53)</f>
        <v>0</v>
      </c>
      <c r="AZ61" s="163" t="e">
        <f>SUM(#REF!)</f>
        <v>#REF!</v>
      </c>
      <c r="BA61" s="163">
        <f aca="true" t="shared" si="9" ref="BA61:BG61">SUM(BA22:BA60)</f>
        <v>908.7180000000001</v>
      </c>
      <c r="BB61" s="163">
        <f t="shared" si="9"/>
        <v>441.727</v>
      </c>
      <c r="BC61" s="239">
        <f t="shared" si="9"/>
        <v>228</v>
      </c>
      <c r="BD61" s="163">
        <f t="shared" si="9"/>
        <v>254.608</v>
      </c>
      <c r="BE61" s="163">
        <f t="shared" si="9"/>
        <v>113.8</v>
      </c>
      <c r="BF61" s="163">
        <f t="shared" si="9"/>
        <v>79.89500000000001</v>
      </c>
      <c r="BG61" s="163">
        <f t="shared" si="9"/>
        <v>304.08899999999994</v>
      </c>
      <c r="BH61" s="163"/>
      <c r="BI61" s="163">
        <v>11.43</v>
      </c>
      <c r="BJ61" s="163">
        <f>SUM(BJ52:BJ58)</f>
        <v>0</v>
      </c>
      <c r="BK61" s="190" t="s">
        <v>357</v>
      </c>
      <c r="BL61" s="163">
        <f>SUM(BL22:BL60)</f>
        <v>106</v>
      </c>
      <c r="BM61" s="163">
        <f>SUM(BM22:BM60)</f>
        <v>6</v>
      </c>
      <c r="BN61" s="163">
        <f>SUM(BN22:BN60)</f>
        <v>100</v>
      </c>
      <c r="BO61" s="186">
        <f t="shared" si="2"/>
        <v>25.25</v>
      </c>
      <c r="BP61" s="163">
        <f aca="true" t="shared" si="10" ref="BP61:BU61">SUM(BP22:BP60)</f>
        <v>20</v>
      </c>
      <c r="BQ61" s="163">
        <f t="shared" si="10"/>
        <v>5.250000000000001</v>
      </c>
      <c r="BR61" s="163">
        <f t="shared" si="10"/>
        <v>7.6</v>
      </c>
      <c r="BS61" s="163"/>
      <c r="BT61" s="256"/>
      <c r="BU61" s="163">
        <f t="shared" si="10"/>
        <v>36.239999999999995</v>
      </c>
      <c r="BV61" s="186">
        <f>SUM(BU61+BR61+BO61+BL61+R61+P61)+M61+L61+K61</f>
        <v>3090.88965</v>
      </c>
      <c r="BW61" s="163">
        <f aca="true" t="shared" si="11" ref="BW61:CG61">SUM(BW22:BW60)</f>
        <v>3</v>
      </c>
      <c r="BX61" s="163">
        <f t="shared" si="11"/>
        <v>7</v>
      </c>
      <c r="BY61" s="163">
        <f t="shared" si="11"/>
        <v>114.71600000000001</v>
      </c>
      <c r="BZ61" s="239">
        <f t="shared" si="11"/>
        <v>104.1</v>
      </c>
      <c r="CA61" s="239">
        <f t="shared" si="11"/>
        <v>104.1</v>
      </c>
      <c r="CB61" s="163">
        <f t="shared" si="11"/>
        <v>10</v>
      </c>
      <c r="CC61" s="190" t="s">
        <v>357</v>
      </c>
      <c r="CD61" s="163">
        <f>SUM(CD22:CD60)</f>
        <v>2</v>
      </c>
      <c r="CE61" s="163">
        <f>SUM(CE22:CE60)</f>
        <v>40</v>
      </c>
      <c r="CF61" s="163">
        <f t="shared" si="11"/>
        <v>860</v>
      </c>
      <c r="CG61" s="163">
        <f t="shared" si="11"/>
        <v>37</v>
      </c>
      <c r="CH61" s="163">
        <f aca="true" t="shared" si="12" ref="CH61:CT61">SUM(CH22:CH60)</f>
        <v>305.5</v>
      </c>
      <c r="CI61" s="163">
        <f t="shared" si="12"/>
        <v>80</v>
      </c>
      <c r="CJ61" s="163">
        <f t="shared" si="12"/>
        <v>80</v>
      </c>
      <c r="CK61" s="163">
        <f t="shared" si="12"/>
        <v>0</v>
      </c>
      <c r="CL61" s="163">
        <f t="shared" si="12"/>
        <v>0</v>
      </c>
      <c r="CM61" s="163">
        <f t="shared" si="12"/>
        <v>0</v>
      </c>
      <c r="CN61" s="256">
        <f t="shared" si="12"/>
        <v>33.4156</v>
      </c>
      <c r="CO61" s="163">
        <f t="shared" si="12"/>
        <v>29.4</v>
      </c>
      <c r="CP61" s="163">
        <f t="shared" si="12"/>
        <v>557.9</v>
      </c>
      <c r="CQ61" s="239">
        <f t="shared" si="12"/>
        <v>178.50000000000003</v>
      </c>
      <c r="CR61" s="239">
        <f t="shared" si="12"/>
        <v>379.4</v>
      </c>
      <c r="CS61" s="256">
        <f t="shared" si="12"/>
        <v>3743.88965</v>
      </c>
      <c r="CT61" s="256">
        <f t="shared" si="12"/>
        <v>2264.0316000000003</v>
      </c>
      <c r="CU61" s="256">
        <f t="shared" si="6"/>
        <v>6007.92125</v>
      </c>
    </row>
    <row r="62" spans="1:99" ht="18.75" hidden="1">
      <c r="A62" s="143"/>
      <c r="B62" s="143"/>
      <c r="C62" s="184" t="s">
        <v>358</v>
      </c>
      <c r="D62" s="191"/>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258"/>
      <c r="CR62" s="258"/>
      <c r="CS62" s="258"/>
      <c r="CT62" s="258"/>
      <c r="CU62" s="163">
        <f>SUM(AY62+AJ62+AD62+AC62+R62+H62+F62+D62)</f>
        <v>0</v>
      </c>
    </row>
    <row r="63" spans="1:99" ht="18.75" hidden="1">
      <c r="A63" s="143"/>
      <c r="B63" s="143"/>
      <c r="C63" s="184" t="s">
        <v>359</v>
      </c>
      <c r="D63" s="163">
        <f>SUM(D61:D62)</f>
        <v>0</v>
      </c>
      <c r="E63" s="163"/>
      <c r="F63" s="163">
        <f>SUM(F61:F62)</f>
        <v>0</v>
      </c>
      <c r="G63" s="163"/>
      <c r="H63" s="163">
        <f>SUM(H61:H62)</f>
        <v>0</v>
      </c>
      <c r="I63" s="163" t="e">
        <f>SUM(I61:I62)</f>
        <v>#REF!</v>
      </c>
      <c r="J63" s="163"/>
      <c r="K63" s="163"/>
      <c r="L63" s="163"/>
      <c r="M63" s="163"/>
      <c r="N63" s="163"/>
      <c r="O63" s="163"/>
      <c r="P63" s="163"/>
      <c r="Q63" s="163"/>
      <c r="R63" s="163">
        <f aca="true" t="shared" si="13" ref="R63:Z63">SUM(R61:R62)</f>
        <v>2114.2670000000003</v>
      </c>
      <c r="S63" s="163">
        <f t="shared" si="13"/>
        <v>0</v>
      </c>
      <c r="T63" s="163">
        <f t="shared" si="13"/>
        <v>0</v>
      </c>
      <c r="U63" s="163">
        <f t="shared" si="13"/>
        <v>0</v>
      </c>
      <c r="V63" s="163">
        <f t="shared" si="13"/>
        <v>0</v>
      </c>
      <c r="W63" s="163">
        <f t="shared" si="13"/>
        <v>15.194</v>
      </c>
      <c r="X63" s="163">
        <f t="shared" si="13"/>
        <v>4.446</v>
      </c>
      <c r="Y63" s="163">
        <f t="shared" si="13"/>
        <v>0</v>
      </c>
      <c r="Z63" s="163">
        <f t="shared" si="13"/>
        <v>0</v>
      </c>
      <c r="AA63" s="163"/>
      <c r="AB63" s="163">
        <f aca="true" t="shared" si="14" ref="AB63:AJ63">SUM(AB61:AB62)</f>
        <v>0</v>
      </c>
      <c r="AC63" s="163">
        <f t="shared" si="14"/>
        <v>0</v>
      </c>
      <c r="AD63" s="163">
        <f t="shared" si="14"/>
        <v>0</v>
      </c>
      <c r="AE63" s="163">
        <f t="shared" si="14"/>
        <v>0</v>
      </c>
      <c r="AF63" s="163">
        <f t="shared" si="14"/>
        <v>0</v>
      </c>
      <c r="AG63" s="163">
        <f t="shared" si="14"/>
        <v>0</v>
      </c>
      <c r="AH63" s="163">
        <f t="shared" si="14"/>
        <v>0</v>
      </c>
      <c r="AI63" s="163">
        <f t="shared" si="14"/>
        <v>0</v>
      </c>
      <c r="AJ63" s="163">
        <f t="shared" si="14"/>
        <v>0</v>
      </c>
      <c r="AK63" s="163"/>
      <c r="AL63" s="163"/>
      <c r="AM63" s="163"/>
      <c r="AN63" s="163"/>
      <c r="AO63" s="163"/>
      <c r="AP63" s="163"/>
      <c r="AQ63" s="163"/>
      <c r="AR63" s="163"/>
      <c r="AS63" s="163"/>
      <c r="AT63" s="163"/>
      <c r="AU63" s="163"/>
      <c r="AV63" s="163">
        <f>SUM(AV61:AV62)</f>
        <v>0</v>
      </c>
      <c r="AW63" s="163">
        <f>SUM(AW61:AW62)</f>
        <v>0</v>
      </c>
      <c r="AX63" s="163">
        <f>SUM(AX61:AX62)</f>
        <v>0</v>
      </c>
      <c r="AY63" s="163">
        <f>SUM(AY61:AY62)</f>
        <v>0</v>
      </c>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258"/>
      <c r="CR63" s="258"/>
      <c r="CS63" s="258"/>
      <c r="CT63" s="258"/>
      <c r="CU63" s="163">
        <f>SUM(AY63+AJ63+AD63+AC63+R63+H63+F63+D63)</f>
        <v>2114.2670000000003</v>
      </c>
    </row>
    <row r="64" spans="3:99" ht="18.75">
      <c r="C64" s="193"/>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6"/>
      <c r="CP64" s="196"/>
      <c r="CQ64" s="259"/>
      <c r="CR64" s="259"/>
      <c r="CS64" s="259"/>
      <c r="CT64" s="259"/>
      <c r="CU64" s="196"/>
    </row>
    <row r="65" spans="3:98" ht="18.75">
      <c r="C65" s="193"/>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CP65" s="196"/>
      <c r="CQ65" s="259"/>
      <c r="CR65" s="259"/>
      <c r="CS65" s="259"/>
      <c r="CT65" s="259"/>
    </row>
    <row r="66" spans="3:98" ht="18.75">
      <c r="C66" s="193"/>
      <c r="BI66" s="155"/>
      <c r="CP66" s="196"/>
      <c r="CQ66" s="259"/>
      <c r="CR66" s="259"/>
      <c r="CS66" s="259"/>
      <c r="CT66" s="259"/>
    </row>
    <row r="67" spans="3:98" ht="18.75">
      <c r="C67" s="193"/>
      <c r="CP67" s="196"/>
      <c r="CQ67" s="259"/>
      <c r="CR67" s="259"/>
      <c r="CS67" s="259"/>
      <c r="CT67" s="259"/>
    </row>
    <row r="68" spans="3:98" ht="18.75">
      <c r="C68" s="193"/>
      <c r="CQ68" s="259"/>
      <c r="CR68" s="259"/>
      <c r="CS68" s="259"/>
      <c r="CT68" s="259"/>
    </row>
    <row r="69" spans="3:98" ht="18.75">
      <c r="C69" s="193"/>
      <c r="CQ69" s="196"/>
      <c r="CR69" s="196"/>
      <c r="CS69" s="196"/>
      <c r="CT69" s="196"/>
    </row>
    <row r="70" spans="3:98" ht="18.75">
      <c r="C70" s="193"/>
      <c r="CQ70" s="196"/>
      <c r="CR70" s="196"/>
      <c r="CS70" s="196"/>
      <c r="CT70" s="196"/>
    </row>
    <row r="71" spans="95:98" ht="18.75">
      <c r="CQ71" s="196"/>
      <c r="CR71" s="196"/>
      <c r="CS71" s="196"/>
      <c r="CT71" s="196"/>
    </row>
    <row r="72" spans="95:98" ht="18.75">
      <c r="CQ72" s="196"/>
      <c r="CR72" s="196"/>
      <c r="CS72" s="196"/>
      <c r="CT72" s="196"/>
    </row>
    <row r="73" spans="95:98" ht="18.75">
      <c r="CQ73" s="196"/>
      <c r="CR73" s="196"/>
      <c r="CS73" s="196"/>
      <c r="CT73" s="196"/>
    </row>
    <row r="74" spans="95:98" ht="18.75">
      <c r="CQ74" s="196"/>
      <c r="CR74" s="196"/>
      <c r="CS74" s="196"/>
      <c r="CT74" s="196"/>
    </row>
    <row r="75" spans="95:98" ht="18.75">
      <c r="CQ75" s="196"/>
      <c r="CR75" s="196"/>
      <c r="CS75" s="196"/>
      <c r="CT75" s="196"/>
    </row>
  </sheetData>
  <mergeCells count="67">
    <mergeCell ref="CL18:CM18"/>
    <mergeCell ref="CF16:CF20"/>
    <mergeCell ref="CG16:CG21"/>
    <mergeCell ref="CH16:CH19"/>
    <mergeCell ref="CI16:CI21"/>
    <mergeCell ref="CJ16:CJ21"/>
    <mergeCell ref="CB16:CB19"/>
    <mergeCell ref="BY16:BY19"/>
    <mergeCell ref="CA16:CA19"/>
    <mergeCell ref="CE16:CE19"/>
    <mergeCell ref="BZ16:BZ19"/>
    <mergeCell ref="O16:O20"/>
    <mergeCell ref="BR18:BR21"/>
    <mergeCell ref="BT18:BT19"/>
    <mergeCell ref="BV16:BV19"/>
    <mergeCell ref="Q18:Q19"/>
    <mergeCell ref="R18:R19"/>
    <mergeCell ref="BI19:BI20"/>
    <mergeCell ref="BJ19:BJ20"/>
    <mergeCell ref="BW16:BW20"/>
    <mergeCell ref="A14:A21"/>
    <mergeCell ref="C14:C21"/>
    <mergeCell ref="M16:M20"/>
    <mergeCell ref="L16:L20"/>
    <mergeCell ref="K16:K20"/>
    <mergeCell ref="J16:J19"/>
    <mergeCell ref="BN19:BN20"/>
    <mergeCell ref="BM18:BN18"/>
    <mergeCell ref="N16:N21"/>
    <mergeCell ref="BA19:BA20"/>
    <mergeCell ref="J15:BI15"/>
    <mergeCell ref="BL15:BU15"/>
    <mergeCell ref="J14:BI14"/>
    <mergeCell ref="BU18:BU19"/>
    <mergeCell ref="P18:P19"/>
    <mergeCell ref="P16:BI16"/>
    <mergeCell ref="BL16:BU16"/>
    <mergeCell ref="BX16:BX21"/>
    <mergeCell ref="BO18:BO19"/>
    <mergeCell ref="BP18:BQ18"/>
    <mergeCell ref="BP19:BP20"/>
    <mergeCell ref="BF19:BF20"/>
    <mergeCell ref="BS18:BS19"/>
    <mergeCell ref="BD19:BD20"/>
    <mergeCell ref="BE1:BG1"/>
    <mergeCell ref="BE3:BH3"/>
    <mergeCell ref="C11:BI11"/>
    <mergeCell ref="BL14:CB14"/>
    <mergeCell ref="BW15:CB15"/>
    <mergeCell ref="BY10:CB10"/>
    <mergeCell ref="AG4:AI4"/>
    <mergeCell ref="CC16:CC19"/>
    <mergeCell ref="CC14:CU14"/>
    <mergeCell ref="CC15:CR15"/>
    <mergeCell ref="CD16:CD21"/>
    <mergeCell ref="BA18:BJ18"/>
    <mergeCell ref="BL18:BL19"/>
    <mergeCell ref="CK18:CK19"/>
    <mergeCell ref="CS15:CS19"/>
    <mergeCell ref="CT15:CT19"/>
    <mergeCell ref="CR1:CU1"/>
    <mergeCell ref="CP9:CS9"/>
    <mergeCell ref="CU15:CU21"/>
    <mergeCell ref="CN16:CN21"/>
    <mergeCell ref="CO16:CO21"/>
    <mergeCell ref="CP16:CP20"/>
    <mergeCell ref="CQ16:CR18"/>
  </mergeCells>
  <printOptions/>
  <pageMargins left="0.17" right="0.16" top="0.17" bottom="0.17" header="0.17" footer="0.5"/>
  <pageSetup fitToWidth="3"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S296"/>
  <sheetViews>
    <sheetView workbookViewId="0" topLeftCell="A1">
      <selection activeCell="A7" sqref="A7:O7"/>
    </sheetView>
  </sheetViews>
  <sheetFormatPr defaultColWidth="9.00390625" defaultRowHeight="12.75"/>
  <cols>
    <col min="1" max="1" width="12.00390625" style="2" customWidth="1"/>
    <col min="2" max="2" width="107.125" style="2" customWidth="1"/>
    <col min="3" max="3" width="14.00390625" style="2" customWidth="1"/>
    <col min="4" max="4" width="13.875" style="2" hidden="1" customWidth="1"/>
    <col min="5" max="5" width="11.125" style="2" customWidth="1"/>
    <col min="6" max="6" width="16.375" style="2" customWidth="1"/>
    <col min="7" max="7" width="9.375" style="2" hidden="1" customWidth="1"/>
    <col min="8" max="8" width="9.75390625" style="2" customWidth="1"/>
    <col min="9" max="9" width="15.625" style="2" customWidth="1"/>
    <col min="10" max="10" width="9.375" style="2" customWidth="1"/>
    <col min="11" max="11" width="16.625" style="2" customWidth="1"/>
    <col min="12" max="13" width="11.75390625" style="2" customWidth="1"/>
    <col min="14" max="14" width="16.875" style="2" customWidth="1"/>
    <col min="15" max="15" width="15.00390625" style="2" customWidth="1"/>
    <col min="16" max="16384" width="9.125" style="2" customWidth="1"/>
  </cols>
  <sheetData>
    <row r="1" spans="8:13" ht="18.75">
      <c r="H1" s="297" t="s">
        <v>7</v>
      </c>
      <c r="I1" s="297"/>
      <c r="J1" s="297"/>
      <c r="K1" s="297"/>
      <c r="L1" s="297"/>
      <c r="M1" s="1"/>
    </row>
    <row r="2" ht="18.75">
      <c r="H2" s="2" t="s">
        <v>42</v>
      </c>
    </row>
    <row r="3" spans="8:13" ht="20.25" customHeight="1">
      <c r="H3" s="297" t="s">
        <v>333</v>
      </c>
      <c r="I3" s="297"/>
      <c r="J3" s="297"/>
      <c r="K3" s="297"/>
      <c r="L3" s="297"/>
      <c r="M3" s="1"/>
    </row>
    <row r="4" spans="9:11" ht="18.75" hidden="1">
      <c r="I4" s="6"/>
      <c r="J4" s="6"/>
      <c r="K4" s="6"/>
    </row>
    <row r="5" ht="21.75" customHeight="1" hidden="1">
      <c r="B5" s="7"/>
    </row>
    <row r="6" ht="21.75" customHeight="1" hidden="1">
      <c r="B6" s="7"/>
    </row>
    <row r="7" spans="1:15" ht="102" customHeight="1">
      <c r="A7" s="266" t="s">
        <v>276</v>
      </c>
      <c r="B7" s="266"/>
      <c r="C7" s="266"/>
      <c r="D7" s="266"/>
      <c r="E7" s="266"/>
      <c r="F7" s="266"/>
      <c r="G7" s="266"/>
      <c r="H7" s="266"/>
      <c r="I7" s="266"/>
      <c r="J7" s="266"/>
      <c r="K7" s="266"/>
      <c r="L7" s="266"/>
      <c r="M7" s="266"/>
      <c r="N7" s="266"/>
      <c r="O7" s="266"/>
    </row>
    <row r="8" spans="1:14" ht="18.75" hidden="1">
      <c r="A8" s="8"/>
      <c r="B8" s="9"/>
      <c r="C8" s="10"/>
      <c r="D8" s="10"/>
      <c r="E8" s="10"/>
      <c r="F8" s="10"/>
      <c r="G8" s="10"/>
      <c r="H8" s="10"/>
      <c r="I8" s="10"/>
      <c r="J8" s="10"/>
      <c r="K8" s="10"/>
      <c r="L8" s="10"/>
      <c r="M8" s="10"/>
      <c r="N8" s="10"/>
    </row>
    <row r="9" spans="1:14" ht="18.75" hidden="1">
      <c r="A9" s="8"/>
      <c r="B9" s="9"/>
      <c r="C9" s="10"/>
      <c r="D9" s="10"/>
      <c r="E9" s="10"/>
      <c r="F9" s="10"/>
      <c r="G9" s="10"/>
      <c r="H9" s="10"/>
      <c r="I9" s="10"/>
      <c r="J9" s="10"/>
      <c r="K9" s="10"/>
      <c r="L9" s="10"/>
      <c r="M9" s="10"/>
      <c r="N9" s="10"/>
    </row>
    <row r="10" ht="18.75" customHeight="1">
      <c r="O10" s="2" t="s">
        <v>43</v>
      </c>
    </row>
    <row r="11" ht="12.75" customHeight="1" hidden="1"/>
    <row r="12" spans="1:15" ht="59.25" customHeight="1">
      <c r="A12" s="11" t="s">
        <v>210</v>
      </c>
      <c r="B12" s="4" t="s">
        <v>211</v>
      </c>
      <c r="C12" s="294" t="s">
        <v>46</v>
      </c>
      <c r="D12" s="294"/>
      <c r="E12" s="294"/>
      <c r="F12" s="294"/>
      <c r="G12" s="294"/>
      <c r="H12" s="294" t="s">
        <v>47</v>
      </c>
      <c r="I12" s="294"/>
      <c r="J12" s="294"/>
      <c r="K12" s="294"/>
      <c r="L12" s="294"/>
      <c r="M12" s="294"/>
      <c r="N12" s="294"/>
      <c r="O12" s="267" t="s">
        <v>12</v>
      </c>
    </row>
    <row r="13" spans="1:15" ht="20.25" customHeight="1">
      <c r="A13" s="268" t="s">
        <v>44</v>
      </c>
      <c r="B13" s="294" t="s">
        <v>45</v>
      </c>
      <c r="C13" s="294" t="s">
        <v>48</v>
      </c>
      <c r="D13" s="294" t="s">
        <v>49</v>
      </c>
      <c r="E13" s="294" t="s">
        <v>50</v>
      </c>
      <c r="F13" s="294"/>
      <c r="G13" s="294"/>
      <c r="H13" s="294" t="s">
        <v>48</v>
      </c>
      <c r="I13" s="294" t="s">
        <v>51</v>
      </c>
      <c r="J13" s="294" t="s">
        <v>50</v>
      </c>
      <c r="K13" s="294"/>
      <c r="L13" s="294" t="s">
        <v>52</v>
      </c>
      <c r="M13" s="294" t="s">
        <v>212</v>
      </c>
      <c r="N13" s="294"/>
      <c r="O13" s="267"/>
    </row>
    <row r="14" spans="1:15" ht="16.5" customHeight="1">
      <c r="A14" s="268"/>
      <c r="B14" s="294"/>
      <c r="C14" s="294"/>
      <c r="D14" s="294"/>
      <c r="E14" s="294" t="s">
        <v>54</v>
      </c>
      <c r="F14" s="294" t="s">
        <v>55</v>
      </c>
      <c r="G14" s="294"/>
      <c r="H14" s="294"/>
      <c r="I14" s="294"/>
      <c r="J14" s="294" t="s">
        <v>54</v>
      </c>
      <c r="K14" s="294" t="s">
        <v>55</v>
      </c>
      <c r="L14" s="294"/>
      <c r="M14" s="295" t="s">
        <v>58</v>
      </c>
      <c r="N14" s="3" t="s">
        <v>53</v>
      </c>
      <c r="O14" s="267"/>
    </row>
    <row r="15" spans="1:15" ht="208.5" customHeight="1">
      <c r="A15" s="268"/>
      <c r="B15" s="294"/>
      <c r="C15" s="294"/>
      <c r="D15" s="294"/>
      <c r="E15" s="294"/>
      <c r="F15" s="294"/>
      <c r="G15" s="294"/>
      <c r="H15" s="294"/>
      <c r="I15" s="294"/>
      <c r="J15" s="294"/>
      <c r="K15" s="294"/>
      <c r="L15" s="294"/>
      <c r="M15" s="296"/>
      <c r="N15" s="3" t="s">
        <v>60</v>
      </c>
      <c r="O15" s="267"/>
    </row>
    <row r="16" spans="1:15" ht="15" customHeight="1" hidden="1">
      <c r="A16" s="269"/>
      <c r="B16" s="294"/>
      <c r="C16" s="294"/>
      <c r="D16" s="294"/>
      <c r="E16" s="294"/>
      <c r="F16" s="294"/>
      <c r="G16" s="294"/>
      <c r="H16" s="294"/>
      <c r="I16" s="294"/>
      <c r="J16" s="294"/>
      <c r="K16" s="294"/>
      <c r="L16" s="294"/>
      <c r="M16" s="3"/>
      <c r="N16" s="12"/>
      <c r="O16" s="267"/>
    </row>
    <row r="17" spans="1:15" ht="13.5" customHeight="1" hidden="1">
      <c r="A17" s="13"/>
      <c r="B17" s="3"/>
      <c r="C17" s="3"/>
      <c r="D17" s="3"/>
      <c r="E17" s="3"/>
      <c r="F17" s="3"/>
      <c r="G17" s="14"/>
      <c r="H17" s="14"/>
      <c r="I17" s="14"/>
      <c r="J17" s="14"/>
      <c r="K17" s="14"/>
      <c r="L17" s="14"/>
      <c r="M17" s="14"/>
      <c r="N17" s="5"/>
      <c r="O17" s="15"/>
    </row>
    <row r="18" spans="1:15" ht="14.25" customHeight="1" hidden="1">
      <c r="A18" s="16"/>
      <c r="B18" s="3"/>
      <c r="C18" s="3"/>
      <c r="D18" s="3"/>
      <c r="E18" s="3"/>
      <c r="F18" s="3"/>
      <c r="G18" s="14"/>
      <c r="H18" s="14"/>
      <c r="I18" s="14"/>
      <c r="J18" s="14"/>
      <c r="K18" s="14"/>
      <c r="L18" s="14"/>
      <c r="M18" s="14"/>
      <c r="N18" s="17"/>
      <c r="O18" s="18"/>
    </row>
    <row r="19" spans="1:15" s="22" customFormat="1" ht="14.25" customHeight="1" hidden="1">
      <c r="A19" s="19">
        <v>1</v>
      </c>
      <c r="B19" s="3">
        <v>2</v>
      </c>
      <c r="C19" s="3">
        <v>3</v>
      </c>
      <c r="D19" s="20"/>
      <c r="E19" s="21">
        <v>5</v>
      </c>
      <c r="F19" s="21">
        <v>6</v>
      </c>
      <c r="G19" s="20">
        <v>7</v>
      </c>
      <c r="H19" s="3">
        <v>8</v>
      </c>
      <c r="I19" s="20">
        <v>9</v>
      </c>
      <c r="J19" s="21">
        <v>10</v>
      </c>
      <c r="K19" s="21">
        <v>11</v>
      </c>
      <c r="L19" s="20">
        <v>12</v>
      </c>
      <c r="M19" s="20"/>
      <c r="N19" s="3">
        <v>13</v>
      </c>
      <c r="O19" s="3" t="s">
        <v>61</v>
      </c>
    </row>
    <row r="20" spans="1:19" s="22" customFormat="1" ht="22.5" customHeight="1" hidden="1">
      <c r="A20" s="94" t="s">
        <v>213</v>
      </c>
      <c r="B20" s="95" t="s">
        <v>214</v>
      </c>
      <c r="C20" s="96"/>
      <c r="D20" s="96"/>
      <c r="E20" s="96"/>
      <c r="F20" s="96"/>
      <c r="G20" s="97"/>
      <c r="H20" s="98">
        <v>0</v>
      </c>
      <c r="I20" s="98">
        <v>0</v>
      </c>
      <c r="J20" s="98">
        <v>0</v>
      </c>
      <c r="K20" s="98">
        <v>0</v>
      </c>
      <c r="L20" s="98">
        <v>0</v>
      </c>
      <c r="M20" s="98">
        <v>0</v>
      </c>
      <c r="N20" s="98">
        <v>0</v>
      </c>
      <c r="O20" s="99">
        <f>SUM(H20+C20)</f>
        <v>0</v>
      </c>
      <c r="P20" s="100"/>
      <c r="Q20" s="100"/>
      <c r="R20" s="100"/>
      <c r="S20" s="100"/>
    </row>
    <row r="21" spans="1:19" s="22" customFormat="1" ht="24" customHeight="1" hidden="1">
      <c r="A21" s="101" t="s">
        <v>90</v>
      </c>
      <c r="B21" s="102" t="s">
        <v>91</v>
      </c>
      <c r="C21" s="103"/>
      <c r="D21" s="104"/>
      <c r="E21" s="104"/>
      <c r="F21" s="104"/>
      <c r="G21" s="97"/>
      <c r="H21" s="105"/>
      <c r="I21" s="97"/>
      <c r="J21" s="106"/>
      <c r="K21" s="106"/>
      <c r="L21" s="97"/>
      <c r="M21" s="97"/>
      <c r="N21" s="105"/>
      <c r="O21" s="99">
        <f aca="true" t="shared" si="0" ref="O21:O89">SUM(H21+C21)</f>
        <v>0</v>
      </c>
      <c r="P21" s="100"/>
      <c r="Q21" s="100"/>
      <c r="R21" s="100"/>
      <c r="S21" s="100"/>
    </row>
    <row r="22" spans="1:19" s="22" customFormat="1" ht="28.5" customHeight="1">
      <c r="A22" s="107" t="s">
        <v>215</v>
      </c>
      <c r="B22" s="95" t="s">
        <v>216</v>
      </c>
      <c r="C22" s="98">
        <f>SUM(C24+C26+C30+C34+C36+C37+C38+C39+C40+C41+C53+C61)</f>
        <v>223.5</v>
      </c>
      <c r="D22" s="108"/>
      <c r="E22" s="98">
        <f aca="true" t="shared" si="1" ref="E22:N22">SUM(E24+E26+E30+E34+E36+E37+E38+E39+E40+E41+E53+E61)</f>
        <v>187.16299999999998</v>
      </c>
      <c r="F22" s="98">
        <f t="shared" si="1"/>
        <v>0</v>
      </c>
      <c r="G22" s="98">
        <f t="shared" si="1"/>
        <v>0</v>
      </c>
      <c r="H22" s="98">
        <f t="shared" si="1"/>
        <v>0</v>
      </c>
      <c r="I22" s="98">
        <f t="shared" si="1"/>
        <v>0</v>
      </c>
      <c r="J22" s="98">
        <f t="shared" si="1"/>
        <v>0</v>
      </c>
      <c r="K22" s="98">
        <f t="shared" si="1"/>
        <v>0</v>
      </c>
      <c r="L22" s="98">
        <f t="shared" si="1"/>
        <v>0</v>
      </c>
      <c r="M22" s="98">
        <f t="shared" si="1"/>
        <v>0</v>
      </c>
      <c r="N22" s="98">
        <f t="shared" si="1"/>
        <v>0</v>
      </c>
      <c r="O22" s="99">
        <f t="shared" si="0"/>
        <v>223.5</v>
      </c>
      <c r="P22" s="100"/>
      <c r="Q22" s="100"/>
      <c r="R22" s="100"/>
      <c r="S22" s="100"/>
    </row>
    <row r="23" spans="1:19" s="22" customFormat="1" ht="14.25" customHeight="1" hidden="1">
      <c r="A23" s="105"/>
      <c r="B23" s="105"/>
      <c r="C23" s="109"/>
      <c r="D23" s="108"/>
      <c r="E23" s="104"/>
      <c r="F23" s="104"/>
      <c r="G23" s="108"/>
      <c r="H23" s="109"/>
      <c r="I23" s="108"/>
      <c r="J23" s="104"/>
      <c r="K23" s="104"/>
      <c r="L23" s="108"/>
      <c r="M23" s="108"/>
      <c r="N23" s="109"/>
      <c r="O23" s="99">
        <f t="shared" si="0"/>
        <v>0</v>
      </c>
      <c r="P23" s="100"/>
      <c r="Q23" s="100"/>
      <c r="R23" s="100"/>
      <c r="S23" s="100"/>
    </row>
    <row r="24" spans="1:19" s="22" customFormat="1" ht="20.25" customHeight="1" hidden="1">
      <c r="A24" s="110" t="s">
        <v>94</v>
      </c>
      <c r="B24" s="102" t="s">
        <v>95</v>
      </c>
      <c r="C24" s="103"/>
      <c r="D24" s="104"/>
      <c r="E24" s="104"/>
      <c r="F24" s="104"/>
      <c r="G24" s="108"/>
      <c r="H24" s="109"/>
      <c r="I24" s="108"/>
      <c r="J24" s="104"/>
      <c r="K24" s="104"/>
      <c r="L24" s="108"/>
      <c r="M24" s="108"/>
      <c r="N24" s="109"/>
      <c r="O24" s="99">
        <f t="shared" si="0"/>
        <v>0</v>
      </c>
      <c r="P24" s="100"/>
      <c r="Q24" s="100"/>
      <c r="R24" s="100"/>
      <c r="S24" s="100"/>
    </row>
    <row r="25" spans="1:19" s="22" customFormat="1" ht="19.5" customHeight="1" hidden="1">
      <c r="A25" s="110"/>
      <c r="B25" s="111" t="s">
        <v>96</v>
      </c>
      <c r="C25" s="112"/>
      <c r="D25" s="104"/>
      <c r="E25" s="113"/>
      <c r="F25" s="104"/>
      <c r="G25" s="108"/>
      <c r="H25" s="109"/>
      <c r="I25" s="108"/>
      <c r="J25" s="104"/>
      <c r="K25" s="104"/>
      <c r="L25" s="108"/>
      <c r="M25" s="108"/>
      <c r="N25" s="109"/>
      <c r="O25" s="99">
        <f t="shared" si="0"/>
        <v>0</v>
      </c>
      <c r="P25" s="100"/>
      <c r="Q25" s="100"/>
      <c r="R25" s="100"/>
      <c r="S25" s="100"/>
    </row>
    <row r="26" spans="1:19" s="22" customFormat="1" ht="23.25" customHeight="1">
      <c r="A26" s="110" t="s">
        <v>62</v>
      </c>
      <c r="B26" s="102" t="s">
        <v>161</v>
      </c>
      <c r="C26" s="104">
        <v>127.8</v>
      </c>
      <c r="D26" s="108"/>
      <c r="E26" s="104">
        <v>106</v>
      </c>
      <c r="F26" s="104"/>
      <c r="G26" s="108"/>
      <c r="H26" s="109"/>
      <c r="I26" s="108"/>
      <c r="J26" s="104"/>
      <c r="K26" s="104"/>
      <c r="L26" s="108"/>
      <c r="M26" s="108"/>
      <c r="N26" s="109"/>
      <c r="O26" s="99">
        <f t="shared" si="0"/>
        <v>127.8</v>
      </c>
      <c r="P26" s="100"/>
      <c r="Q26" s="100"/>
      <c r="R26" s="100"/>
      <c r="S26" s="100"/>
    </row>
    <row r="27" spans="1:19" s="22" customFormat="1" ht="15.75" customHeight="1">
      <c r="A27" s="110"/>
      <c r="B27" s="102" t="s">
        <v>125</v>
      </c>
      <c r="C27" s="113"/>
      <c r="D27" s="114"/>
      <c r="E27" s="113"/>
      <c r="F27" s="104"/>
      <c r="G27" s="108"/>
      <c r="H27" s="109"/>
      <c r="I27" s="108"/>
      <c r="J27" s="104"/>
      <c r="K27" s="104"/>
      <c r="L27" s="108"/>
      <c r="M27" s="108"/>
      <c r="N27" s="109"/>
      <c r="O27" s="99">
        <f t="shared" si="0"/>
        <v>0</v>
      </c>
      <c r="P27" s="100"/>
      <c r="Q27" s="100"/>
      <c r="R27" s="100"/>
      <c r="S27" s="100"/>
    </row>
    <row r="28" spans="1:19" s="22" customFormat="1" ht="38.25" customHeight="1">
      <c r="A28" s="110"/>
      <c r="B28" s="111" t="s">
        <v>162</v>
      </c>
      <c r="C28" s="113">
        <v>120</v>
      </c>
      <c r="D28" s="114"/>
      <c r="E28" s="113">
        <v>106</v>
      </c>
      <c r="F28" s="104"/>
      <c r="G28" s="108"/>
      <c r="H28" s="109"/>
      <c r="I28" s="108"/>
      <c r="J28" s="104"/>
      <c r="K28" s="104"/>
      <c r="L28" s="108"/>
      <c r="M28" s="108"/>
      <c r="N28" s="109"/>
      <c r="O28" s="99">
        <f t="shared" si="0"/>
        <v>120</v>
      </c>
      <c r="P28" s="100"/>
      <c r="Q28" s="100"/>
      <c r="R28" s="100"/>
      <c r="S28" s="100"/>
    </row>
    <row r="29" spans="1:19" s="22" customFormat="1" ht="24.75" customHeight="1" hidden="1">
      <c r="A29" s="110"/>
      <c r="B29" s="111" t="s">
        <v>163</v>
      </c>
      <c r="C29" s="113"/>
      <c r="D29" s="114"/>
      <c r="E29" s="113"/>
      <c r="F29" s="104"/>
      <c r="G29" s="108"/>
      <c r="H29" s="109"/>
      <c r="I29" s="108"/>
      <c r="J29" s="104"/>
      <c r="K29" s="104"/>
      <c r="L29" s="108"/>
      <c r="M29" s="108"/>
      <c r="N29" s="109"/>
      <c r="O29" s="99">
        <f t="shared" si="0"/>
        <v>0</v>
      </c>
      <c r="P29" s="100"/>
      <c r="Q29" s="100"/>
      <c r="R29" s="100"/>
      <c r="S29" s="100"/>
    </row>
    <row r="30" spans="1:19" s="22" customFormat="1" ht="19.5" customHeight="1">
      <c r="A30" s="110" t="s">
        <v>164</v>
      </c>
      <c r="B30" s="102" t="s">
        <v>165</v>
      </c>
      <c r="C30" s="104">
        <v>87.2</v>
      </c>
      <c r="D30" s="108"/>
      <c r="E30" s="104">
        <v>77</v>
      </c>
      <c r="F30" s="104"/>
      <c r="G30" s="108"/>
      <c r="H30" s="109"/>
      <c r="I30" s="108"/>
      <c r="J30" s="104"/>
      <c r="K30" s="104"/>
      <c r="L30" s="108"/>
      <c r="M30" s="108"/>
      <c r="N30" s="109"/>
      <c r="O30" s="99">
        <f t="shared" si="0"/>
        <v>87.2</v>
      </c>
      <c r="P30" s="100"/>
      <c r="Q30" s="100"/>
      <c r="R30" s="100"/>
      <c r="S30" s="100"/>
    </row>
    <row r="31" spans="1:19" s="22" customFormat="1" ht="21" customHeight="1">
      <c r="A31" s="110"/>
      <c r="B31" s="102" t="s">
        <v>125</v>
      </c>
      <c r="C31" s="113"/>
      <c r="D31" s="114"/>
      <c r="E31" s="113"/>
      <c r="F31" s="104"/>
      <c r="G31" s="108"/>
      <c r="H31" s="109"/>
      <c r="I31" s="108"/>
      <c r="J31" s="104"/>
      <c r="K31" s="104"/>
      <c r="L31" s="108"/>
      <c r="M31" s="108"/>
      <c r="N31" s="109"/>
      <c r="O31" s="99">
        <f t="shared" si="0"/>
        <v>0</v>
      </c>
      <c r="P31" s="100"/>
      <c r="Q31" s="100"/>
      <c r="R31" s="100"/>
      <c r="S31" s="100"/>
    </row>
    <row r="32" spans="1:19" s="22" customFormat="1" ht="41.25" customHeight="1">
      <c r="A32" s="110"/>
      <c r="B32" s="111" t="s">
        <v>162</v>
      </c>
      <c r="C32" s="113">
        <v>95</v>
      </c>
      <c r="D32" s="114"/>
      <c r="E32" s="113">
        <v>77</v>
      </c>
      <c r="F32" s="104"/>
      <c r="G32" s="108"/>
      <c r="H32" s="109"/>
      <c r="I32" s="108"/>
      <c r="J32" s="104"/>
      <c r="K32" s="104"/>
      <c r="L32" s="108"/>
      <c r="M32" s="108"/>
      <c r="N32" s="109"/>
      <c r="O32" s="99">
        <f t="shared" si="0"/>
        <v>95</v>
      </c>
      <c r="P32" s="100"/>
      <c r="Q32" s="100"/>
      <c r="R32" s="100"/>
      <c r="S32" s="100"/>
    </row>
    <row r="33" spans="1:19" s="22" customFormat="1" ht="16.5" customHeight="1" hidden="1">
      <c r="A33" s="115"/>
      <c r="B33" s="111" t="s">
        <v>163</v>
      </c>
      <c r="C33" s="113"/>
      <c r="D33" s="114"/>
      <c r="E33" s="113"/>
      <c r="F33" s="104"/>
      <c r="G33" s="108"/>
      <c r="H33" s="109"/>
      <c r="I33" s="108"/>
      <c r="J33" s="104"/>
      <c r="K33" s="104"/>
      <c r="L33" s="108"/>
      <c r="M33" s="108"/>
      <c r="N33" s="109"/>
      <c r="O33" s="99">
        <f t="shared" si="0"/>
        <v>0</v>
      </c>
      <c r="P33" s="100"/>
      <c r="Q33" s="100"/>
      <c r="R33" s="100"/>
      <c r="S33" s="100"/>
    </row>
    <row r="34" spans="1:19" s="22" customFormat="1" ht="18.75" customHeight="1">
      <c r="A34" s="110" t="s">
        <v>182</v>
      </c>
      <c r="B34" s="102" t="s">
        <v>183</v>
      </c>
      <c r="C34" s="104">
        <v>0</v>
      </c>
      <c r="D34" s="108"/>
      <c r="E34" s="104">
        <v>-2.037</v>
      </c>
      <c r="F34" s="104"/>
      <c r="G34" s="108"/>
      <c r="H34" s="109"/>
      <c r="I34" s="108"/>
      <c r="J34" s="104"/>
      <c r="K34" s="104"/>
      <c r="L34" s="108"/>
      <c r="M34" s="108"/>
      <c r="N34" s="109"/>
      <c r="O34" s="99">
        <f t="shared" si="0"/>
        <v>0</v>
      </c>
      <c r="P34" s="100"/>
      <c r="Q34" s="100"/>
      <c r="R34" s="100"/>
      <c r="S34" s="100"/>
    </row>
    <row r="35" spans="1:19" s="22" customFormat="1" ht="40.5" customHeight="1">
      <c r="A35" s="110"/>
      <c r="B35" s="111" t="s">
        <v>184</v>
      </c>
      <c r="C35" s="113">
        <v>0</v>
      </c>
      <c r="D35" s="114"/>
      <c r="E35" s="113">
        <v>-2.037</v>
      </c>
      <c r="F35" s="104"/>
      <c r="G35" s="108"/>
      <c r="H35" s="109"/>
      <c r="I35" s="108"/>
      <c r="J35" s="104"/>
      <c r="K35" s="104"/>
      <c r="L35" s="108"/>
      <c r="M35" s="108"/>
      <c r="N35" s="109"/>
      <c r="O35" s="99">
        <f t="shared" si="0"/>
        <v>0</v>
      </c>
      <c r="P35" s="100"/>
      <c r="Q35" s="100"/>
      <c r="R35" s="100"/>
      <c r="S35" s="100"/>
    </row>
    <row r="36" spans="1:19" s="22" customFormat="1" ht="24" customHeight="1" hidden="1">
      <c r="A36" s="110" t="s">
        <v>185</v>
      </c>
      <c r="B36" s="102" t="s">
        <v>186</v>
      </c>
      <c r="C36" s="104"/>
      <c r="D36" s="108"/>
      <c r="E36" s="104"/>
      <c r="F36" s="104"/>
      <c r="G36" s="108"/>
      <c r="H36" s="109"/>
      <c r="I36" s="108"/>
      <c r="J36" s="104"/>
      <c r="K36" s="104"/>
      <c r="L36" s="108"/>
      <c r="M36" s="108"/>
      <c r="N36" s="109"/>
      <c r="O36" s="99">
        <f t="shared" si="0"/>
        <v>0</v>
      </c>
      <c r="P36" s="100"/>
      <c r="Q36" s="100"/>
      <c r="R36" s="100"/>
      <c r="S36" s="100"/>
    </row>
    <row r="37" spans="1:19" s="22" customFormat="1" ht="24" customHeight="1" hidden="1">
      <c r="A37" s="110" t="s">
        <v>105</v>
      </c>
      <c r="B37" s="102" t="s">
        <v>189</v>
      </c>
      <c r="C37" s="113"/>
      <c r="D37" s="114"/>
      <c r="E37" s="113"/>
      <c r="F37" s="104"/>
      <c r="G37" s="108"/>
      <c r="H37" s="109"/>
      <c r="I37" s="108"/>
      <c r="J37" s="104"/>
      <c r="K37" s="104"/>
      <c r="L37" s="108"/>
      <c r="M37" s="108"/>
      <c r="N37" s="109"/>
      <c r="O37" s="99">
        <f t="shared" si="0"/>
        <v>0</v>
      </c>
      <c r="P37" s="100"/>
      <c r="Q37" s="100"/>
      <c r="R37" s="100"/>
      <c r="S37" s="100"/>
    </row>
    <row r="38" spans="1:19" s="22" customFormat="1" ht="24" customHeight="1">
      <c r="A38" s="110" t="s">
        <v>273</v>
      </c>
      <c r="B38" s="116" t="s">
        <v>275</v>
      </c>
      <c r="C38" s="113">
        <v>8.5</v>
      </c>
      <c r="D38" s="114"/>
      <c r="E38" s="113">
        <v>6.2</v>
      </c>
      <c r="F38" s="104"/>
      <c r="G38" s="108"/>
      <c r="H38" s="109"/>
      <c r="I38" s="108"/>
      <c r="J38" s="104"/>
      <c r="K38" s="104"/>
      <c r="L38" s="108"/>
      <c r="M38" s="108"/>
      <c r="N38" s="109"/>
      <c r="O38" s="99">
        <f t="shared" si="0"/>
        <v>8.5</v>
      </c>
      <c r="P38" s="100"/>
      <c r="Q38" s="100"/>
      <c r="R38" s="100"/>
      <c r="S38" s="100"/>
    </row>
    <row r="39" spans="1:19" s="22" customFormat="1" ht="36.75" customHeight="1" hidden="1">
      <c r="A39" s="110" t="s">
        <v>192</v>
      </c>
      <c r="B39" s="102" t="s">
        <v>193</v>
      </c>
      <c r="C39" s="104"/>
      <c r="D39" s="114"/>
      <c r="E39" s="113"/>
      <c r="F39" s="104"/>
      <c r="G39" s="108"/>
      <c r="H39" s="109"/>
      <c r="I39" s="108"/>
      <c r="J39" s="104"/>
      <c r="K39" s="104"/>
      <c r="L39" s="108"/>
      <c r="M39" s="108"/>
      <c r="N39" s="109"/>
      <c r="O39" s="99">
        <f t="shared" si="0"/>
        <v>0</v>
      </c>
      <c r="P39" s="100"/>
      <c r="Q39" s="100"/>
      <c r="R39" s="100"/>
      <c r="S39" s="100"/>
    </row>
    <row r="40" spans="1:19" s="22" customFormat="1" ht="42.75" customHeight="1" hidden="1">
      <c r="A40" s="110" t="s">
        <v>135</v>
      </c>
      <c r="B40" s="102" t="s">
        <v>136</v>
      </c>
      <c r="C40" s="104"/>
      <c r="D40" s="114"/>
      <c r="E40" s="113"/>
      <c r="F40" s="104"/>
      <c r="G40" s="108"/>
      <c r="H40" s="109"/>
      <c r="I40" s="108"/>
      <c r="J40" s="104"/>
      <c r="K40" s="104"/>
      <c r="L40" s="108"/>
      <c r="M40" s="108"/>
      <c r="N40" s="109"/>
      <c r="O40" s="99">
        <f t="shared" si="0"/>
        <v>0</v>
      </c>
      <c r="P40" s="100"/>
      <c r="Q40" s="100"/>
      <c r="R40" s="100"/>
      <c r="S40" s="100"/>
    </row>
    <row r="41" spans="1:19" s="22" customFormat="1" ht="39" customHeight="1" hidden="1">
      <c r="A41" s="110" t="s">
        <v>137</v>
      </c>
      <c r="B41" s="102" t="s">
        <v>138</v>
      </c>
      <c r="C41" s="104"/>
      <c r="D41" s="114"/>
      <c r="E41" s="113"/>
      <c r="F41" s="104"/>
      <c r="G41" s="108"/>
      <c r="H41" s="109"/>
      <c r="I41" s="108"/>
      <c r="J41" s="104"/>
      <c r="K41" s="104"/>
      <c r="L41" s="108"/>
      <c r="M41" s="108"/>
      <c r="N41" s="109"/>
      <c r="O41" s="99">
        <f t="shared" si="0"/>
        <v>0</v>
      </c>
      <c r="P41" s="100"/>
      <c r="Q41" s="100"/>
      <c r="R41" s="100"/>
      <c r="S41" s="100"/>
    </row>
    <row r="42" spans="1:19" s="22" customFormat="1" ht="24" customHeight="1" hidden="1">
      <c r="A42" s="110"/>
      <c r="B42" s="102"/>
      <c r="C42" s="113"/>
      <c r="D42" s="114"/>
      <c r="E42" s="113"/>
      <c r="F42" s="104"/>
      <c r="G42" s="108"/>
      <c r="H42" s="109"/>
      <c r="I42" s="108"/>
      <c r="J42" s="104"/>
      <c r="K42" s="104"/>
      <c r="L42" s="108"/>
      <c r="M42" s="108"/>
      <c r="N42" s="109"/>
      <c r="O42" s="99">
        <f t="shared" si="0"/>
        <v>0</v>
      </c>
      <c r="P42" s="100"/>
      <c r="Q42" s="100"/>
      <c r="R42" s="100"/>
      <c r="S42" s="100"/>
    </row>
    <row r="43" spans="1:19" s="22" customFormat="1" ht="24" customHeight="1" hidden="1">
      <c r="A43" s="110"/>
      <c r="B43" s="102"/>
      <c r="C43" s="113"/>
      <c r="D43" s="114"/>
      <c r="E43" s="113"/>
      <c r="F43" s="104"/>
      <c r="G43" s="108"/>
      <c r="H43" s="109"/>
      <c r="I43" s="108"/>
      <c r="J43" s="104"/>
      <c r="K43" s="104"/>
      <c r="L43" s="108"/>
      <c r="M43" s="108"/>
      <c r="N43" s="109"/>
      <c r="O43" s="99">
        <f t="shared" si="0"/>
        <v>0</v>
      </c>
      <c r="P43" s="100"/>
      <c r="Q43" s="100"/>
      <c r="R43" s="100"/>
      <c r="S43" s="100"/>
    </row>
    <row r="44" spans="1:19" s="22" customFormat="1" ht="24" customHeight="1" hidden="1">
      <c r="A44" s="110"/>
      <c r="B44" s="102"/>
      <c r="C44" s="113"/>
      <c r="D44" s="114"/>
      <c r="E44" s="113"/>
      <c r="F44" s="104"/>
      <c r="G44" s="108"/>
      <c r="H44" s="109"/>
      <c r="I44" s="108"/>
      <c r="J44" s="104"/>
      <c r="K44" s="104"/>
      <c r="L44" s="108"/>
      <c r="M44" s="108"/>
      <c r="N44" s="109"/>
      <c r="O44" s="99">
        <f t="shared" si="0"/>
        <v>0</v>
      </c>
      <c r="P44" s="100"/>
      <c r="Q44" s="100"/>
      <c r="R44" s="100"/>
      <c r="S44" s="100"/>
    </row>
    <row r="45" spans="1:19" s="22" customFormat="1" ht="14.25" customHeight="1" hidden="1">
      <c r="A45" s="105"/>
      <c r="B45" s="105"/>
      <c r="C45" s="109"/>
      <c r="D45" s="108"/>
      <c r="E45" s="104"/>
      <c r="F45" s="104"/>
      <c r="G45" s="108"/>
      <c r="H45" s="109"/>
      <c r="I45" s="108"/>
      <c r="J45" s="104"/>
      <c r="K45" s="104"/>
      <c r="L45" s="108"/>
      <c r="M45" s="108"/>
      <c r="N45" s="109"/>
      <c r="O45" s="99">
        <f t="shared" si="0"/>
        <v>0</v>
      </c>
      <c r="P45" s="100"/>
      <c r="Q45" s="100"/>
      <c r="R45" s="100"/>
      <c r="S45" s="100"/>
    </row>
    <row r="46" spans="1:19" s="22" customFormat="1" ht="14.25" customHeight="1" hidden="1">
      <c r="A46" s="105"/>
      <c r="B46" s="105"/>
      <c r="C46" s="109"/>
      <c r="D46" s="108"/>
      <c r="E46" s="104"/>
      <c r="F46" s="104"/>
      <c r="G46" s="108"/>
      <c r="H46" s="109"/>
      <c r="I46" s="108"/>
      <c r="J46" s="104"/>
      <c r="K46" s="104"/>
      <c r="L46" s="108"/>
      <c r="M46" s="108"/>
      <c r="N46" s="109"/>
      <c r="O46" s="99">
        <f t="shared" si="0"/>
        <v>0</v>
      </c>
      <c r="P46" s="100"/>
      <c r="Q46" s="100"/>
      <c r="R46" s="100"/>
      <c r="S46" s="100"/>
    </row>
    <row r="47" spans="1:19" s="22" customFormat="1" ht="14.25" customHeight="1" hidden="1">
      <c r="A47" s="105"/>
      <c r="B47" s="105"/>
      <c r="C47" s="109"/>
      <c r="D47" s="108"/>
      <c r="E47" s="104"/>
      <c r="F47" s="104"/>
      <c r="G47" s="108"/>
      <c r="H47" s="109"/>
      <c r="I47" s="108"/>
      <c r="J47" s="104"/>
      <c r="K47" s="104"/>
      <c r="L47" s="108"/>
      <c r="M47" s="108"/>
      <c r="N47" s="109"/>
      <c r="O47" s="99">
        <f t="shared" si="0"/>
        <v>0</v>
      </c>
      <c r="P47" s="100"/>
      <c r="Q47" s="100"/>
      <c r="R47" s="100"/>
      <c r="S47" s="100"/>
    </row>
    <row r="48" spans="1:19" s="22" customFormat="1" ht="14.25" customHeight="1" hidden="1">
      <c r="A48" s="105"/>
      <c r="B48" s="105"/>
      <c r="C48" s="109"/>
      <c r="D48" s="108"/>
      <c r="E48" s="104"/>
      <c r="F48" s="104"/>
      <c r="G48" s="108"/>
      <c r="H48" s="109"/>
      <c r="I48" s="108"/>
      <c r="J48" s="104"/>
      <c r="K48" s="104"/>
      <c r="L48" s="108"/>
      <c r="M48" s="108"/>
      <c r="N48" s="109"/>
      <c r="O48" s="99">
        <f t="shared" si="0"/>
        <v>0</v>
      </c>
      <c r="P48" s="100"/>
      <c r="Q48" s="100"/>
      <c r="R48" s="100"/>
      <c r="S48" s="100"/>
    </row>
    <row r="49" spans="1:19" s="22" customFormat="1" ht="14.25" customHeight="1" hidden="1">
      <c r="A49" s="105"/>
      <c r="B49" s="105"/>
      <c r="C49" s="109"/>
      <c r="D49" s="108"/>
      <c r="E49" s="104"/>
      <c r="F49" s="104"/>
      <c r="G49" s="108"/>
      <c r="H49" s="109"/>
      <c r="I49" s="108"/>
      <c r="J49" s="104"/>
      <c r="K49" s="104"/>
      <c r="L49" s="108"/>
      <c r="M49" s="108"/>
      <c r="N49" s="109"/>
      <c r="O49" s="99">
        <f t="shared" si="0"/>
        <v>0</v>
      </c>
      <c r="P49" s="100"/>
      <c r="Q49" s="100"/>
      <c r="R49" s="100"/>
      <c r="S49" s="100"/>
    </row>
    <row r="50" spans="1:19" s="22" customFormat="1" ht="14.25" customHeight="1" hidden="1">
      <c r="A50" s="105"/>
      <c r="B50" s="105"/>
      <c r="C50" s="109"/>
      <c r="D50" s="108"/>
      <c r="E50" s="104"/>
      <c r="F50" s="104"/>
      <c r="G50" s="108"/>
      <c r="H50" s="109"/>
      <c r="I50" s="108"/>
      <c r="J50" s="104"/>
      <c r="K50" s="104"/>
      <c r="L50" s="108"/>
      <c r="M50" s="108"/>
      <c r="N50" s="109"/>
      <c r="O50" s="99">
        <f t="shared" si="0"/>
        <v>0</v>
      </c>
      <c r="P50" s="100"/>
      <c r="Q50" s="100"/>
      <c r="R50" s="100"/>
      <c r="S50" s="100"/>
    </row>
    <row r="51" spans="1:19" s="22" customFormat="1" ht="14.25" customHeight="1" hidden="1">
      <c r="A51" s="105"/>
      <c r="B51" s="105"/>
      <c r="C51" s="109"/>
      <c r="D51" s="108"/>
      <c r="E51" s="104"/>
      <c r="F51" s="104"/>
      <c r="G51" s="108"/>
      <c r="H51" s="109"/>
      <c r="I51" s="108"/>
      <c r="J51" s="104"/>
      <c r="K51" s="104"/>
      <c r="L51" s="108"/>
      <c r="M51" s="108"/>
      <c r="N51" s="109"/>
      <c r="O51" s="99">
        <f t="shared" si="0"/>
        <v>0</v>
      </c>
      <c r="P51" s="100"/>
      <c r="Q51" s="100"/>
      <c r="R51" s="100"/>
      <c r="S51" s="100"/>
    </row>
    <row r="52" spans="1:19" s="22" customFormat="1" ht="14.25" customHeight="1" hidden="1">
      <c r="A52" s="105"/>
      <c r="B52" s="105"/>
      <c r="C52" s="109"/>
      <c r="D52" s="108"/>
      <c r="E52" s="104"/>
      <c r="F52" s="104"/>
      <c r="G52" s="108"/>
      <c r="H52" s="109"/>
      <c r="I52" s="108"/>
      <c r="J52" s="104"/>
      <c r="K52" s="104"/>
      <c r="L52" s="108"/>
      <c r="M52" s="108"/>
      <c r="N52" s="109"/>
      <c r="O52" s="99">
        <f t="shared" si="0"/>
        <v>0</v>
      </c>
      <c r="P52" s="100"/>
      <c r="Q52" s="100"/>
      <c r="R52" s="100"/>
      <c r="S52" s="100"/>
    </row>
    <row r="53" spans="1:19" s="22" customFormat="1" ht="44.25" customHeight="1" hidden="1">
      <c r="A53" s="115">
        <v>160903</v>
      </c>
      <c r="B53" s="102" t="s">
        <v>116</v>
      </c>
      <c r="C53" s="109"/>
      <c r="D53" s="108"/>
      <c r="E53" s="104"/>
      <c r="F53" s="104"/>
      <c r="G53" s="108"/>
      <c r="H53" s="109"/>
      <c r="I53" s="108"/>
      <c r="J53" s="104"/>
      <c r="K53" s="104"/>
      <c r="L53" s="109"/>
      <c r="M53" s="109"/>
      <c r="N53" s="109"/>
      <c r="O53" s="99">
        <f t="shared" si="0"/>
        <v>0</v>
      </c>
      <c r="P53" s="100"/>
      <c r="Q53" s="100"/>
      <c r="R53" s="100"/>
      <c r="S53" s="100"/>
    </row>
    <row r="54" spans="1:19" s="22" customFormat="1" ht="15.75" customHeight="1" hidden="1">
      <c r="A54" s="115"/>
      <c r="B54" s="117" t="s">
        <v>125</v>
      </c>
      <c r="C54" s="109"/>
      <c r="D54" s="108"/>
      <c r="E54" s="104"/>
      <c r="F54" s="104"/>
      <c r="G54" s="108"/>
      <c r="H54" s="109"/>
      <c r="I54" s="108"/>
      <c r="J54" s="104"/>
      <c r="K54" s="104"/>
      <c r="L54" s="109"/>
      <c r="M54" s="109"/>
      <c r="N54" s="109"/>
      <c r="O54" s="99">
        <f t="shared" si="0"/>
        <v>0</v>
      </c>
      <c r="P54" s="100"/>
      <c r="Q54" s="100"/>
      <c r="R54" s="100"/>
      <c r="S54" s="100"/>
    </row>
    <row r="55" spans="1:19" s="22" customFormat="1" ht="50.25" customHeight="1" hidden="1">
      <c r="A55" s="115"/>
      <c r="B55" s="118" t="s">
        <v>195</v>
      </c>
      <c r="C55" s="109"/>
      <c r="D55" s="108"/>
      <c r="E55" s="104"/>
      <c r="F55" s="104"/>
      <c r="G55" s="108"/>
      <c r="H55" s="109"/>
      <c r="I55" s="108"/>
      <c r="J55" s="104"/>
      <c r="K55" s="104"/>
      <c r="L55" s="109"/>
      <c r="M55" s="109"/>
      <c r="N55" s="109"/>
      <c r="O55" s="99">
        <f t="shared" si="0"/>
        <v>0</v>
      </c>
      <c r="P55" s="100"/>
      <c r="Q55" s="100"/>
      <c r="R55" s="100"/>
      <c r="S55" s="100"/>
    </row>
    <row r="56" spans="1:19" s="22" customFormat="1" ht="21" customHeight="1" hidden="1">
      <c r="A56" s="115"/>
      <c r="B56" s="111" t="s">
        <v>194</v>
      </c>
      <c r="C56" s="113"/>
      <c r="D56" s="114"/>
      <c r="E56" s="113"/>
      <c r="F56" s="104"/>
      <c r="G56" s="108"/>
      <c r="H56" s="109"/>
      <c r="I56" s="108"/>
      <c r="J56" s="104"/>
      <c r="K56" s="104"/>
      <c r="L56" s="109"/>
      <c r="M56" s="109"/>
      <c r="N56" s="109"/>
      <c r="O56" s="99">
        <f t="shared" si="0"/>
        <v>0</v>
      </c>
      <c r="P56" s="100"/>
      <c r="Q56" s="100"/>
      <c r="R56" s="100"/>
      <c r="S56" s="100"/>
    </row>
    <row r="57" spans="1:19" s="22" customFormat="1" ht="30" customHeight="1" hidden="1">
      <c r="A57" s="110"/>
      <c r="B57" s="102"/>
      <c r="C57" s="109"/>
      <c r="D57" s="108"/>
      <c r="E57" s="104"/>
      <c r="F57" s="104"/>
      <c r="G57" s="108"/>
      <c r="H57" s="109"/>
      <c r="I57" s="108"/>
      <c r="J57" s="104"/>
      <c r="K57" s="104"/>
      <c r="L57" s="108"/>
      <c r="M57" s="108"/>
      <c r="N57" s="109"/>
      <c r="O57" s="99">
        <f t="shared" si="0"/>
        <v>0</v>
      </c>
      <c r="P57" s="100"/>
      <c r="Q57" s="100"/>
      <c r="R57" s="100"/>
      <c r="S57" s="100"/>
    </row>
    <row r="58" spans="1:19" s="22" customFormat="1" ht="22.5" customHeight="1" hidden="1">
      <c r="A58" s="110"/>
      <c r="B58" s="116"/>
      <c r="C58" s="109"/>
      <c r="D58" s="108"/>
      <c r="E58" s="104"/>
      <c r="F58" s="104"/>
      <c r="G58" s="108"/>
      <c r="H58" s="109"/>
      <c r="I58" s="108"/>
      <c r="J58" s="104"/>
      <c r="K58" s="104"/>
      <c r="L58" s="108"/>
      <c r="M58" s="108"/>
      <c r="N58" s="109"/>
      <c r="O58" s="99">
        <f t="shared" si="0"/>
        <v>0</v>
      </c>
      <c r="P58" s="100"/>
      <c r="Q58" s="100"/>
      <c r="R58" s="100"/>
      <c r="S58" s="100"/>
    </row>
    <row r="59" spans="1:19" s="22" customFormat="1" ht="14.25" customHeight="1" hidden="1">
      <c r="A59" s="115"/>
      <c r="B59" s="118"/>
      <c r="C59" s="109"/>
      <c r="D59" s="108"/>
      <c r="E59" s="104"/>
      <c r="F59" s="104"/>
      <c r="G59" s="108"/>
      <c r="H59" s="109"/>
      <c r="I59" s="108"/>
      <c r="J59" s="104"/>
      <c r="K59" s="104"/>
      <c r="L59" s="108"/>
      <c r="M59" s="108"/>
      <c r="N59" s="109"/>
      <c r="O59" s="99">
        <f t="shared" si="0"/>
        <v>0</v>
      </c>
      <c r="P59" s="100"/>
      <c r="Q59" s="100"/>
      <c r="R59" s="100"/>
      <c r="S59" s="100"/>
    </row>
    <row r="60" spans="1:19" s="22" customFormat="1" ht="14.25" customHeight="1" hidden="1">
      <c r="A60" s="105"/>
      <c r="B60" s="105"/>
      <c r="C60" s="109"/>
      <c r="D60" s="108"/>
      <c r="E60" s="104"/>
      <c r="F60" s="104"/>
      <c r="G60" s="108"/>
      <c r="H60" s="109"/>
      <c r="I60" s="108"/>
      <c r="J60" s="104"/>
      <c r="K60" s="104"/>
      <c r="L60" s="108"/>
      <c r="M60" s="108"/>
      <c r="N60" s="109"/>
      <c r="O60" s="99">
        <f t="shared" si="0"/>
        <v>0</v>
      </c>
      <c r="P60" s="100"/>
      <c r="Q60" s="100"/>
      <c r="R60" s="100"/>
      <c r="S60" s="100"/>
    </row>
    <row r="61" spans="1:19" s="22" customFormat="1" ht="37.5" customHeight="1" hidden="1">
      <c r="A61" s="110" t="s">
        <v>198</v>
      </c>
      <c r="B61" s="102" t="s">
        <v>269</v>
      </c>
      <c r="C61" s="104"/>
      <c r="D61" s="108"/>
      <c r="E61" s="104"/>
      <c r="F61" s="104"/>
      <c r="G61" s="108"/>
      <c r="H61" s="109"/>
      <c r="I61" s="108"/>
      <c r="J61" s="104"/>
      <c r="K61" s="104"/>
      <c r="L61" s="108"/>
      <c r="M61" s="108"/>
      <c r="N61" s="109"/>
      <c r="O61" s="99">
        <f t="shared" si="0"/>
        <v>0</v>
      </c>
      <c r="P61" s="100"/>
      <c r="Q61" s="100"/>
      <c r="R61" s="100"/>
      <c r="S61" s="100"/>
    </row>
    <row r="62" spans="1:19" s="22" customFormat="1" ht="37.5" customHeight="1">
      <c r="A62" s="110"/>
      <c r="B62" s="111" t="s">
        <v>162</v>
      </c>
      <c r="C62" s="104">
        <v>8.5</v>
      </c>
      <c r="D62" s="108"/>
      <c r="E62" s="104">
        <v>6.2</v>
      </c>
      <c r="F62" s="104"/>
      <c r="G62" s="108"/>
      <c r="H62" s="109"/>
      <c r="I62" s="108"/>
      <c r="J62" s="104"/>
      <c r="K62" s="104"/>
      <c r="L62" s="108"/>
      <c r="M62" s="108"/>
      <c r="N62" s="109"/>
      <c r="O62" s="99"/>
      <c r="P62" s="100"/>
      <c r="Q62" s="100"/>
      <c r="R62" s="100"/>
      <c r="S62" s="100"/>
    </row>
    <row r="63" spans="1:19" ht="21.75" customHeight="1">
      <c r="A63" s="107" t="s">
        <v>217</v>
      </c>
      <c r="B63" s="95" t="s">
        <v>218</v>
      </c>
      <c r="C63" s="99">
        <f>SUM(C64+C69+C71+C72+C74+C75)</f>
        <v>266.5</v>
      </c>
      <c r="D63" s="99"/>
      <c r="E63" s="99">
        <f>SUM(E64+E69+E71+E72+E74+E75)</f>
        <v>123.82</v>
      </c>
      <c r="F63" s="99">
        <f>SUM(F64+F69+F71+F72+F74+F75)</f>
        <v>87.93100000000001</v>
      </c>
      <c r="G63" s="99">
        <f aca="true" t="shared" si="2" ref="G63:N63">G64</f>
        <v>0</v>
      </c>
      <c r="H63" s="99">
        <f t="shared" si="2"/>
        <v>0</v>
      </c>
      <c r="I63" s="99">
        <f t="shared" si="2"/>
        <v>0</v>
      </c>
      <c r="J63" s="99">
        <f t="shared" si="2"/>
        <v>0</v>
      </c>
      <c r="K63" s="99">
        <f t="shared" si="2"/>
        <v>0</v>
      </c>
      <c r="L63" s="99">
        <f t="shared" si="2"/>
        <v>0</v>
      </c>
      <c r="M63" s="99">
        <f t="shared" si="2"/>
        <v>0</v>
      </c>
      <c r="N63" s="99">
        <f t="shared" si="2"/>
        <v>0</v>
      </c>
      <c r="O63" s="99">
        <f t="shared" si="0"/>
        <v>266.5</v>
      </c>
      <c r="P63" s="119"/>
      <c r="Q63" s="119"/>
      <c r="R63" s="119"/>
      <c r="S63" s="119"/>
    </row>
    <row r="64" spans="1:19" ht="41.25" customHeight="1">
      <c r="A64" s="110" t="s">
        <v>109</v>
      </c>
      <c r="B64" s="102" t="s">
        <v>110</v>
      </c>
      <c r="C64" s="108">
        <f>SUM(C66+C67+C68)</f>
        <v>95.77999999999999</v>
      </c>
      <c r="D64" s="108"/>
      <c r="E64" s="108">
        <f>SUM(E66+E67+E68)</f>
        <v>0.3199999999999932</v>
      </c>
      <c r="F64" s="108">
        <f>SUM(F66+F67+F68)</f>
        <v>87.93100000000001</v>
      </c>
      <c r="G64" s="108"/>
      <c r="H64" s="108"/>
      <c r="I64" s="108"/>
      <c r="J64" s="108"/>
      <c r="K64" s="108"/>
      <c r="L64" s="108"/>
      <c r="M64" s="108"/>
      <c r="N64" s="108"/>
      <c r="O64" s="99">
        <f t="shared" si="0"/>
        <v>95.77999999999999</v>
      </c>
      <c r="P64" s="119"/>
      <c r="Q64" s="119"/>
      <c r="R64" s="119"/>
      <c r="S64" s="119"/>
    </row>
    <row r="65" spans="1:19" ht="17.25" customHeight="1">
      <c r="A65" s="110"/>
      <c r="B65" s="102" t="s">
        <v>125</v>
      </c>
      <c r="C65" s="114"/>
      <c r="D65" s="108"/>
      <c r="E65" s="104"/>
      <c r="F65" s="104"/>
      <c r="G65" s="108"/>
      <c r="H65" s="108"/>
      <c r="I65" s="108"/>
      <c r="J65" s="108"/>
      <c r="K65" s="108"/>
      <c r="L65" s="108"/>
      <c r="M65" s="108"/>
      <c r="N65" s="108"/>
      <c r="O65" s="99">
        <f t="shared" si="0"/>
        <v>0</v>
      </c>
      <c r="P65" s="119"/>
      <c r="Q65" s="119"/>
      <c r="R65" s="119"/>
      <c r="S65" s="119"/>
    </row>
    <row r="66" spans="1:19" ht="19.5" customHeight="1">
      <c r="A66" s="110"/>
      <c r="B66" s="111" t="s">
        <v>126</v>
      </c>
      <c r="C66" s="114">
        <v>-0.92</v>
      </c>
      <c r="D66" s="114"/>
      <c r="E66" s="113">
        <v>-99.48</v>
      </c>
      <c r="F66" s="113">
        <v>147.931</v>
      </c>
      <c r="G66" s="114"/>
      <c r="H66" s="114"/>
      <c r="I66" s="114"/>
      <c r="J66" s="114"/>
      <c r="K66" s="114"/>
      <c r="L66" s="114"/>
      <c r="M66" s="114"/>
      <c r="N66" s="108"/>
      <c r="O66" s="99">
        <f t="shared" si="0"/>
        <v>-0.92</v>
      </c>
      <c r="P66" s="119"/>
      <c r="Q66" s="119"/>
      <c r="R66" s="119"/>
      <c r="S66" s="119"/>
    </row>
    <row r="67" spans="1:19" ht="24.75" customHeight="1">
      <c r="A67" s="120"/>
      <c r="B67" s="111" t="s">
        <v>127</v>
      </c>
      <c r="C67" s="114">
        <v>-60</v>
      </c>
      <c r="D67" s="114"/>
      <c r="E67" s="114"/>
      <c r="F67" s="114">
        <v>-60</v>
      </c>
      <c r="G67" s="114"/>
      <c r="H67" s="114"/>
      <c r="I67" s="114"/>
      <c r="J67" s="114"/>
      <c r="K67" s="114"/>
      <c r="L67" s="114"/>
      <c r="M67" s="114"/>
      <c r="N67" s="108"/>
      <c r="O67" s="99">
        <f t="shared" si="0"/>
        <v>-60</v>
      </c>
      <c r="P67" s="119"/>
      <c r="Q67" s="119"/>
      <c r="R67" s="119"/>
      <c r="S67" s="119"/>
    </row>
    <row r="68" spans="1:19" ht="37.5" customHeight="1">
      <c r="A68" s="110"/>
      <c r="B68" s="111" t="s">
        <v>162</v>
      </c>
      <c r="C68" s="114">
        <v>156.7</v>
      </c>
      <c r="D68" s="114"/>
      <c r="E68" s="114">
        <v>99.8</v>
      </c>
      <c r="F68" s="114"/>
      <c r="G68" s="114"/>
      <c r="H68" s="114"/>
      <c r="I68" s="114"/>
      <c r="J68" s="114"/>
      <c r="K68" s="114"/>
      <c r="L68" s="114"/>
      <c r="M68" s="114"/>
      <c r="N68" s="108"/>
      <c r="O68" s="99">
        <f t="shared" si="0"/>
        <v>156.7</v>
      </c>
      <c r="P68" s="119"/>
      <c r="Q68" s="119"/>
      <c r="R68" s="119"/>
      <c r="S68" s="119"/>
    </row>
    <row r="69" spans="1:19" ht="19.5" customHeight="1">
      <c r="A69" s="110" t="s">
        <v>151</v>
      </c>
      <c r="B69" s="102" t="s">
        <v>274</v>
      </c>
      <c r="C69" s="104">
        <v>168.22</v>
      </c>
      <c r="D69" s="108"/>
      <c r="E69" s="104">
        <v>122.5</v>
      </c>
      <c r="F69" s="104"/>
      <c r="G69" s="108"/>
      <c r="H69" s="108"/>
      <c r="I69" s="114"/>
      <c r="J69" s="114"/>
      <c r="K69" s="114"/>
      <c r="L69" s="114"/>
      <c r="M69" s="114"/>
      <c r="N69" s="108"/>
      <c r="O69" s="99">
        <f t="shared" si="0"/>
        <v>168.22</v>
      </c>
      <c r="P69" s="119"/>
      <c r="Q69" s="119"/>
      <c r="R69" s="119"/>
      <c r="S69" s="119"/>
    </row>
    <row r="70" spans="1:19" ht="39" customHeight="1">
      <c r="A70" s="110"/>
      <c r="B70" s="111" t="s">
        <v>162</v>
      </c>
      <c r="C70" s="113">
        <v>167.3</v>
      </c>
      <c r="D70" s="114"/>
      <c r="E70" s="113">
        <v>122.5</v>
      </c>
      <c r="F70" s="104"/>
      <c r="G70" s="108"/>
      <c r="H70" s="108"/>
      <c r="I70" s="114"/>
      <c r="J70" s="114"/>
      <c r="K70" s="114"/>
      <c r="L70" s="114"/>
      <c r="M70" s="114"/>
      <c r="N70" s="108"/>
      <c r="O70" s="99"/>
      <c r="P70" s="119"/>
      <c r="Q70" s="119"/>
      <c r="R70" s="119"/>
      <c r="S70" s="119"/>
    </row>
    <row r="71" spans="1:19" ht="19.5" customHeight="1" hidden="1">
      <c r="A71" s="110" t="s">
        <v>153</v>
      </c>
      <c r="B71" s="102" t="s">
        <v>154</v>
      </c>
      <c r="C71" s="104"/>
      <c r="D71" s="108"/>
      <c r="E71" s="104"/>
      <c r="F71" s="104"/>
      <c r="G71" s="108"/>
      <c r="H71" s="108"/>
      <c r="I71" s="114"/>
      <c r="J71" s="114"/>
      <c r="K71" s="114"/>
      <c r="L71" s="114"/>
      <c r="M71" s="114"/>
      <c r="N71" s="108"/>
      <c r="O71" s="99">
        <f t="shared" si="0"/>
        <v>0</v>
      </c>
      <c r="P71" s="119"/>
      <c r="Q71" s="119"/>
      <c r="R71" s="119"/>
      <c r="S71" s="119"/>
    </row>
    <row r="72" spans="1:19" ht="19.5" customHeight="1">
      <c r="A72" s="110" t="s">
        <v>155</v>
      </c>
      <c r="B72" s="102" t="s">
        <v>156</v>
      </c>
      <c r="C72" s="104">
        <v>2.5</v>
      </c>
      <c r="D72" s="108"/>
      <c r="E72" s="104">
        <v>1</v>
      </c>
      <c r="F72" s="104"/>
      <c r="G72" s="108"/>
      <c r="H72" s="108"/>
      <c r="I72" s="114"/>
      <c r="J72" s="114"/>
      <c r="K72" s="114"/>
      <c r="L72" s="114"/>
      <c r="M72" s="114"/>
      <c r="N72" s="108"/>
      <c r="O72" s="99">
        <f t="shared" si="0"/>
        <v>2.5</v>
      </c>
      <c r="P72" s="119"/>
      <c r="Q72" s="119"/>
      <c r="R72" s="119"/>
      <c r="S72" s="119"/>
    </row>
    <row r="73" spans="1:19" ht="35.25" customHeight="1">
      <c r="A73" s="110"/>
      <c r="B73" s="111" t="s">
        <v>162</v>
      </c>
      <c r="C73" s="113">
        <v>2.5</v>
      </c>
      <c r="D73" s="114"/>
      <c r="E73" s="113">
        <v>1</v>
      </c>
      <c r="F73" s="104"/>
      <c r="G73" s="108"/>
      <c r="H73" s="108"/>
      <c r="I73" s="114"/>
      <c r="J73" s="114"/>
      <c r="K73" s="114"/>
      <c r="L73" s="114"/>
      <c r="M73" s="114"/>
      <c r="N73" s="108"/>
      <c r="O73" s="99">
        <f t="shared" si="0"/>
        <v>2.5</v>
      </c>
      <c r="P73" s="119"/>
      <c r="Q73" s="119"/>
      <c r="R73" s="119"/>
      <c r="S73" s="119"/>
    </row>
    <row r="74" spans="1:19" ht="19.5" customHeight="1" hidden="1">
      <c r="A74" s="110" t="s">
        <v>157</v>
      </c>
      <c r="B74" s="102" t="s">
        <v>158</v>
      </c>
      <c r="C74" s="104"/>
      <c r="D74" s="108"/>
      <c r="E74" s="104"/>
      <c r="F74" s="104"/>
      <c r="G74" s="108"/>
      <c r="H74" s="108"/>
      <c r="I74" s="114"/>
      <c r="J74" s="114"/>
      <c r="K74" s="114"/>
      <c r="L74" s="114"/>
      <c r="M74" s="114"/>
      <c r="N74" s="108"/>
      <c r="O74" s="99">
        <f t="shared" si="0"/>
        <v>0</v>
      </c>
      <c r="P74" s="119"/>
      <c r="Q74" s="119"/>
      <c r="R74" s="119"/>
      <c r="S74" s="119"/>
    </row>
    <row r="75" spans="1:19" ht="19.5" customHeight="1" hidden="1">
      <c r="A75" s="110" t="s">
        <v>190</v>
      </c>
      <c r="B75" s="102" t="s">
        <v>191</v>
      </c>
      <c r="C75" s="104"/>
      <c r="D75" s="108"/>
      <c r="E75" s="104"/>
      <c r="F75" s="104"/>
      <c r="G75" s="108"/>
      <c r="H75" s="108"/>
      <c r="I75" s="114"/>
      <c r="J75" s="114"/>
      <c r="K75" s="114"/>
      <c r="L75" s="114"/>
      <c r="M75" s="114"/>
      <c r="N75" s="108"/>
      <c r="O75" s="99">
        <f t="shared" si="0"/>
        <v>0</v>
      </c>
      <c r="P75" s="119"/>
      <c r="Q75" s="119"/>
      <c r="R75" s="119"/>
      <c r="S75" s="119"/>
    </row>
    <row r="76" spans="1:19" ht="19.5" customHeight="1" hidden="1">
      <c r="A76" s="110"/>
      <c r="B76" s="111"/>
      <c r="C76" s="114"/>
      <c r="D76" s="108"/>
      <c r="E76" s="108"/>
      <c r="F76" s="108"/>
      <c r="G76" s="108"/>
      <c r="H76" s="114"/>
      <c r="I76" s="114"/>
      <c r="J76" s="114"/>
      <c r="K76" s="114"/>
      <c r="L76" s="114"/>
      <c r="M76" s="114"/>
      <c r="N76" s="108"/>
      <c r="O76" s="99">
        <f t="shared" si="0"/>
        <v>0</v>
      </c>
      <c r="P76" s="119"/>
      <c r="Q76" s="119"/>
      <c r="R76" s="119"/>
      <c r="S76" s="119"/>
    </row>
    <row r="77" spans="1:19" ht="19.5" customHeight="1" hidden="1">
      <c r="A77" s="110"/>
      <c r="B77" s="111"/>
      <c r="C77" s="114"/>
      <c r="D77" s="108"/>
      <c r="E77" s="108"/>
      <c r="F77" s="108"/>
      <c r="G77" s="108"/>
      <c r="H77" s="114"/>
      <c r="I77" s="114"/>
      <c r="J77" s="114"/>
      <c r="K77" s="114"/>
      <c r="L77" s="114"/>
      <c r="M77" s="114"/>
      <c r="N77" s="108"/>
      <c r="O77" s="99">
        <f t="shared" si="0"/>
        <v>0</v>
      </c>
      <c r="P77" s="119"/>
      <c r="Q77" s="119"/>
      <c r="R77" s="119"/>
      <c r="S77" s="119"/>
    </row>
    <row r="78" spans="1:19" ht="19.5" customHeight="1" hidden="1">
      <c r="A78" s="110"/>
      <c r="B78" s="111"/>
      <c r="C78" s="114"/>
      <c r="D78" s="108"/>
      <c r="E78" s="108"/>
      <c r="F78" s="108"/>
      <c r="G78" s="108"/>
      <c r="H78" s="114"/>
      <c r="I78" s="114"/>
      <c r="J78" s="114"/>
      <c r="K78" s="114"/>
      <c r="L78" s="114"/>
      <c r="M78" s="114"/>
      <c r="N78" s="108"/>
      <c r="O78" s="99">
        <f t="shared" si="0"/>
        <v>0</v>
      </c>
      <c r="P78" s="119"/>
      <c r="Q78" s="119"/>
      <c r="R78" s="119"/>
      <c r="S78" s="119"/>
    </row>
    <row r="79" spans="1:19" ht="19.5" customHeight="1">
      <c r="A79" s="107" t="s">
        <v>219</v>
      </c>
      <c r="B79" s="95" t="s">
        <v>220</v>
      </c>
      <c r="C79" s="139">
        <f>C80+C82+C84+C86+C88+C90+C92+C94+C96+C98+C100+C102+C104+C106+C108+C110+C112+C114+C116+C118+C120+C122+C124+C126</f>
        <v>-1533.2398899999998</v>
      </c>
      <c r="D79" s="108"/>
      <c r="E79" s="139">
        <f aca="true" t="shared" si="3" ref="E79:N79">E80+E82+E84+E86+E88+E90+E92+E94+E96+E98+E100+E102+E104+E106+E108+E110+E112+E114+E116+E118+E120+E122+E124+E126</f>
        <v>0</v>
      </c>
      <c r="F79" s="139">
        <f t="shared" si="3"/>
        <v>0</v>
      </c>
      <c r="G79" s="139">
        <f t="shared" si="3"/>
        <v>0</v>
      </c>
      <c r="H79" s="139">
        <f t="shared" si="3"/>
        <v>0</v>
      </c>
      <c r="I79" s="139">
        <f t="shared" si="3"/>
        <v>0</v>
      </c>
      <c r="J79" s="139">
        <f t="shared" si="3"/>
        <v>0</v>
      </c>
      <c r="K79" s="139">
        <f t="shared" si="3"/>
        <v>0</v>
      </c>
      <c r="L79" s="139">
        <f t="shared" si="3"/>
        <v>0</v>
      </c>
      <c r="M79" s="139">
        <f t="shared" si="3"/>
        <v>0</v>
      </c>
      <c r="N79" s="139">
        <f t="shared" si="3"/>
        <v>0</v>
      </c>
      <c r="O79" s="139">
        <f t="shared" si="0"/>
        <v>-1533.2398899999998</v>
      </c>
      <c r="P79" s="119"/>
      <c r="Q79" s="119"/>
      <c r="R79" s="119"/>
      <c r="S79" s="119"/>
    </row>
    <row r="80" spans="1:19" ht="19.5" customHeight="1">
      <c r="A80" s="61" t="s">
        <v>266</v>
      </c>
      <c r="B80" s="34" t="s">
        <v>267</v>
      </c>
      <c r="C80" s="36">
        <v>20</v>
      </c>
      <c r="D80" s="108"/>
      <c r="E80" s="99"/>
      <c r="F80" s="99"/>
      <c r="G80" s="99"/>
      <c r="H80" s="99"/>
      <c r="I80" s="99"/>
      <c r="J80" s="99"/>
      <c r="K80" s="99"/>
      <c r="L80" s="99"/>
      <c r="M80" s="99"/>
      <c r="N80" s="99"/>
      <c r="O80" s="139">
        <f t="shared" si="0"/>
        <v>20</v>
      </c>
      <c r="P80" s="119"/>
      <c r="Q80" s="119"/>
      <c r="R80" s="119"/>
      <c r="S80" s="119"/>
    </row>
    <row r="81" spans="1:19" ht="19.5" customHeight="1">
      <c r="A81" s="107"/>
      <c r="B81" s="111" t="s">
        <v>122</v>
      </c>
      <c r="C81" s="36">
        <v>20</v>
      </c>
      <c r="D81" s="108"/>
      <c r="E81" s="99"/>
      <c r="F81" s="99"/>
      <c r="G81" s="99"/>
      <c r="H81" s="99"/>
      <c r="I81" s="99"/>
      <c r="J81" s="99"/>
      <c r="K81" s="99"/>
      <c r="L81" s="99"/>
      <c r="M81" s="99"/>
      <c r="N81" s="99"/>
      <c r="O81" s="139">
        <f t="shared" si="0"/>
        <v>20</v>
      </c>
      <c r="P81" s="119"/>
      <c r="Q81" s="119"/>
      <c r="R81" s="119"/>
      <c r="S81" s="119"/>
    </row>
    <row r="82" spans="1:19" ht="136.5" customHeight="1">
      <c r="A82" s="33" t="s">
        <v>228</v>
      </c>
      <c r="B82" s="63" t="s">
        <v>229</v>
      </c>
      <c r="C82" s="92">
        <v>-543.86242</v>
      </c>
      <c r="D82" s="108"/>
      <c r="E82" s="99"/>
      <c r="F82" s="99"/>
      <c r="G82" s="99"/>
      <c r="H82" s="99"/>
      <c r="I82" s="99"/>
      <c r="J82" s="99"/>
      <c r="K82" s="99"/>
      <c r="L82" s="99"/>
      <c r="M82" s="99"/>
      <c r="N82" s="99"/>
      <c r="O82" s="139">
        <f t="shared" si="0"/>
        <v>-543.86242</v>
      </c>
      <c r="P82" s="119"/>
      <c r="Q82" s="119"/>
      <c r="R82" s="119"/>
      <c r="S82" s="119"/>
    </row>
    <row r="83" spans="1:19" ht="19.5" customHeight="1">
      <c r="A83" s="50"/>
      <c r="B83" s="39" t="s">
        <v>122</v>
      </c>
      <c r="C83" s="91">
        <v>-543.86242</v>
      </c>
      <c r="D83" s="108"/>
      <c r="E83" s="99"/>
      <c r="F83" s="99"/>
      <c r="G83" s="99"/>
      <c r="H83" s="99"/>
      <c r="I83" s="99"/>
      <c r="J83" s="99"/>
      <c r="K83" s="99"/>
      <c r="L83" s="99"/>
      <c r="M83" s="99"/>
      <c r="N83" s="99"/>
      <c r="O83" s="139">
        <f t="shared" si="0"/>
        <v>-543.86242</v>
      </c>
      <c r="P83" s="119"/>
      <c r="Q83" s="119"/>
      <c r="R83" s="119"/>
      <c r="S83" s="119"/>
    </row>
    <row r="84" spans="1:19" ht="129" customHeight="1">
      <c r="A84" s="33" t="s">
        <v>230</v>
      </c>
      <c r="B84" s="63" t="s">
        <v>231</v>
      </c>
      <c r="C84" s="92">
        <v>-24.67392</v>
      </c>
      <c r="D84" s="108"/>
      <c r="E84" s="99"/>
      <c r="F84" s="99"/>
      <c r="G84" s="99"/>
      <c r="H84" s="99"/>
      <c r="I84" s="99"/>
      <c r="J84" s="99"/>
      <c r="K84" s="99"/>
      <c r="L84" s="99"/>
      <c r="M84" s="99"/>
      <c r="N84" s="99"/>
      <c r="O84" s="139">
        <f t="shared" si="0"/>
        <v>-24.67392</v>
      </c>
      <c r="P84" s="119"/>
      <c r="Q84" s="119"/>
      <c r="R84" s="119"/>
      <c r="S84" s="119"/>
    </row>
    <row r="85" spans="1:19" ht="19.5" customHeight="1">
      <c r="A85" s="50"/>
      <c r="B85" s="39" t="s">
        <v>122</v>
      </c>
      <c r="C85" s="91">
        <v>-24.67392</v>
      </c>
      <c r="D85" s="108"/>
      <c r="E85" s="99"/>
      <c r="F85" s="99"/>
      <c r="G85" s="99"/>
      <c r="H85" s="99"/>
      <c r="I85" s="99"/>
      <c r="J85" s="99"/>
      <c r="K85" s="99"/>
      <c r="L85" s="99"/>
      <c r="M85" s="99"/>
      <c r="N85" s="99"/>
      <c r="O85" s="139">
        <f t="shared" si="0"/>
        <v>-24.67392</v>
      </c>
      <c r="P85" s="119"/>
      <c r="Q85" s="119"/>
      <c r="R85" s="119"/>
      <c r="S85" s="119"/>
    </row>
    <row r="86" spans="1:19" ht="130.5" customHeight="1">
      <c r="A86" s="33" t="s">
        <v>168</v>
      </c>
      <c r="B86" s="34" t="s">
        <v>169</v>
      </c>
      <c r="C86" s="35">
        <v>-31</v>
      </c>
      <c r="D86" s="108"/>
      <c r="E86" s="99"/>
      <c r="F86" s="99"/>
      <c r="G86" s="99"/>
      <c r="H86" s="99"/>
      <c r="I86" s="99"/>
      <c r="J86" s="99"/>
      <c r="K86" s="99"/>
      <c r="L86" s="99"/>
      <c r="M86" s="99"/>
      <c r="N86" s="99"/>
      <c r="O86" s="139">
        <f t="shared" si="0"/>
        <v>-31</v>
      </c>
      <c r="P86" s="119"/>
      <c r="Q86" s="119"/>
      <c r="R86" s="119"/>
      <c r="S86" s="119"/>
    </row>
    <row r="87" spans="1:19" ht="19.5" customHeight="1">
      <c r="A87" s="33"/>
      <c r="B87" s="39" t="s">
        <v>122</v>
      </c>
      <c r="C87" s="40">
        <v>-31</v>
      </c>
      <c r="D87" s="108"/>
      <c r="E87" s="99"/>
      <c r="F87" s="99"/>
      <c r="G87" s="99"/>
      <c r="H87" s="99"/>
      <c r="I87" s="99"/>
      <c r="J87" s="99"/>
      <c r="K87" s="99"/>
      <c r="L87" s="99"/>
      <c r="M87" s="99"/>
      <c r="N87" s="99"/>
      <c r="O87" s="139">
        <f t="shared" si="0"/>
        <v>-31</v>
      </c>
      <c r="P87" s="119"/>
      <c r="Q87" s="119"/>
      <c r="R87" s="119"/>
      <c r="S87" s="119"/>
    </row>
    <row r="88" spans="1:19" ht="375.75" customHeight="1">
      <c r="A88" s="33" t="s">
        <v>232</v>
      </c>
      <c r="B88" s="25" t="s">
        <v>247</v>
      </c>
      <c r="C88" s="70">
        <v>-104.9251</v>
      </c>
      <c r="D88" s="108"/>
      <c r="E88" s="108"/>
      <c r="F88" s="108"/>
      <c r="G88" s="108"/>
      <c r="H88" s="114"/>
      <c r="I88" s="114"/>
      <c r="J88" s="114"/>
      <c r="K88" s="114"/>
      <c r="L88" s="114"/>
      <c r="M88" s="114"/>
      <c r="N88" s="108"/>
      <c r="O88" s="139">
        <f t="shared" si="0"/>
        <v>-104.9251</v>
      </c>
      <c r="P88" s="119"/>
      <c r="Q88" s="119"/>
      <c r="R88" s="119"/>
      <c r="S88" s="119"/>
    </row>
    <row r="89" spans="1:19" ht="19.5" customHeight="1">
      <c r="A89" s="33"/>
      <c r="B89" s="39" t="s">
        <v>122</v>
      </c>
      <c r="C89" s="93">
        <v>-104.9251</v>
      </c>
      <c r="D89" s="108"/>
      <c r="E89" s="108"/>
      <c r="F89" s="108"/>
      <c r="G89" s="108"/>
      <c r="H89" s="114"/>
      <c r="I89" s="114"/>
      <c r="J89" s="114"/>
      <c r="K89" s="114"/>
      <c r="L89" s="114"/>
      <c r="M89" s="114"/>
      <c r="N89" s="108"/>
      <c r="O89" s="139">
        <f t="shared" si="0"/>
        <v>-104.9251</v>
      </c>
      <c r="P89" s="119"/>
      <c r="Q89" s="119"/>
      <c r="R89" s="119"/>
      <c r="S89" s="119"/>
    </row>
    <row r="90" spans="1:19" ht="224.25" customHeight="1">
      <c r="A90" s="33" t="s">
        <v>248</v>
      </c>
      <c r="B90" s="63" t="s">
        <v>249</v>
      </c>
      <c r="C90" s="70">
        <v>-0.28568</v>
      </c>
      <c r="D90" s="108"/>
      <c r="E90" s="108"/>
      <c r="F90" s="108"/>
      <c r="G90" s="108"/>
      <c r="H90" s="114"/>
      <c r="I90" s="114"/>
      <c r="J90" s="114"/>
      <c r="K90" s="114"/>
      <c r="L90" s="114"/>
      <c r="M90" s="114"/>
      <c r="N90" s="108"/>
      <c r="O90" s="139">
        <f aca="true" t="shared" si="4" ref="O90:O115">SUM(H90+C90)</f>
        <v>-0.28568</v>
      </c>
      <c r="P90" s="119"/>
      <c r="Q90" s="119"/>
      <c r="R90" s="119"/>
      <c r="S90" s="119"/>
    </row>
    <row r="91" spans="1:19" ht="19.5" customHeight="1">
      <c r="A91" s="33"/>
      <c r="B91" s="39" t="s">
        <v>122</v>
      </c>
      <c r="C91" s="93">
        <v>-0.28568</v>
      </c>
      <c r="D91" s="108"/>
      <c r="E91" s="108"/>
      <c r="F91" s="108"/>
      <c r="G91" s="108"/>
      <c r="H91" s="114"/>
      <c r="I91" s="114"/>
      <c r="J91" s="114"/>
      <c r="K91" s="114"/>
      <c r="L91" s="114"/>
      <c r="M91" s="114"/>
      <c r="N91" s="108"/>
      <c r="O91" s="139">
        <f t="shared" si="4"/>
        <v>-0.28568</v>
      </c>
      <c r="P91" s="119"/>
      <c r="Q91" s="119"/>
      <c r="R91" s="119"/>
      <c r="S91" s="119"/>
    </row>
    <row r="92" spans="1:19" ht="96.75" customHeight="1">
      <c r="A92" s="33" t="s">
        <v>250</v>
      </c>
      <c r="B92" s="63" t="s">
        <v>251</v>
      </c>
      <c r="C92" s="70">
        <v>-91.74229</v>
      </c>
      <c r="D92" s="108"/>
      <c r="E92" s="108"/>
      <c r="F92" s="108"/>
      <c r="G92" s="108"/>
      <c r="H92" s="114"/>
      <c r="I92" s="114"/>
      <c r="J92" s="114"/>
      <c r="K92" s="114"/>
      <c r="L92" s="114"/>
      <c r="M92" s="114"/>
      <c r="N92" s="108"/>
      <c r="O92" s="139">
        <f t="shared" si="4"/>
        <v>-91.74229</v>
      </c>
      <c r="P92" s="119"/>
      <c r="Q92" s="119"/>
      <c r="R92" s="119"/>
      <c r="S92" s="119"/>
    </row>
    <row r="93" spans="1:19" ht="19.5" customHeight="1">
      <c r="A93" s="33"/>
      <c r="B93" s="39" t="s">
        <v>122</v>
      </c>
      <c r="C93" s="93">
        <v>-91.74229</v>
      </c>
      <c r="D93" s="108"/>
      <c r="E93" s="108"/>
      <c r="F93" s="108"/>
      <c r="G93" s="108"/>
      <c r="H93" s="114"/>
      <c r="I93" s="114"/>
      <c r="J93" s="114"/>
      <c r="K93" s="114"/>
      <c r="L93" s="114"/>
      <c r="M93" s="114"/>
      <c r="N93" s="108"/>
      <c r="O93" s="139">
        <f t="shared" si="4"/>
        <v>-91.74229</v>
      </c>
      <c r="P93" s="119"/>
      <c r="Q93" s="119"/>
      <c r="R93" s="119"/>
      <c r="S93" s="119"/>
    </row>
    <row r="94" spans="1:19" ht="75.75" customHeight="1">
      <c r="A94" s="33" t="s">
        <v>252</v>
      </c>
      <c r="B94" s="63" t="s">
        <v>253</v>
      </c>
      <c r="C94" s="70">
        <v>-4.26443</v>
      </c>
      <c r="D94" s="108"/>
      <c r="E94" s="108"/>
      <c r="F94" s="108"/>
      <c r="G94" s="108"/>
      <c r="H94" s="114"/>
      <c r="I94" s="114"/>
      <c r="J94" s="114"/>
      <c r="K94" s="114"/>
      <c r="L94" s="114"/>
      <c r="M94" s="114"/>
      <c r="N94" s="108"/>
      <c r="O94" s="139">
        <f t="shared" si="4"/>
        <v>-4.26443</v>
      </c>
      <c r="P94" s="119"/>
      <c r="Q94" s="119"/>
      <c r="R94" s="119"/>
      <c r="S94" s="119"/>
    </row>
    <row r="95" spans="1:19" ht="19.5" customHeight="1">
      <c r="A95" s="33"/>
      <c r="B95" s="39" t="s">
        <v>122</v>
      </c>
      <c r="C95" s="93">
        <v>-4.26443</v>
      </c>
      <c r="D95" s="108"/>
      <c r="E95" s="108"/>
      <c r="F95" s="108"/>
      <c r="G95" s="108"/>
      <c r="H95" s="114"/>
      <c r="I95" s="114"/>
      <c r="J95" s="114"/>
      <c r="K95" s="114"/>
      <c r="L95" s="114"/>
      <c r="M95" s="114"/>
      <c r="N95" s="108"/>
      <c r="O95" s="139">
        <f t="shared" si="4"/>
        <v>-4.26443</v>
      </c>
      <c r="P95" s="119"/>
      <c r="Q95" s="119"/>
      <c r="R95" s="119"/>
      <c r="S95" s="119"/>
    </row>
    <row r="96" spans="1:19" ht="75" customHeight="1">
      <c r="A96" s="33" t="s">
        <v>170</v>
      </c>
      <c r="B96" s="63" t="s">
        <v>171</v>
      </c>
      <c r="C96" s="36">
        <v>-5</v>
      </c>
      <c r="D96" s="108"/>
      <c r="E96" s="108"/>
      <c r="F96" s="108"/>
      <c r="G96" s="108"/>
      <c r="H96" s="114"/>
      <c r="I96" s="114"/>
      <c r="J96" s="114"/>
      <c r="K96" s="114"/>
      <c r="L96" s="114"/>
      <c r="M96" s="114"/>
      <c r="N96" s="108"/>
      <c r="O96" s="139">
        <f t="shared" si="4"/>
        <v>-5</v>
      </c>
      <c r="P96" s="119"/>
      <c r="Q96" s="119"/>
      <c r="R96" s="119"/>
      <c r="S96" s="119"/>
    </row>
    <row r="97" spans="1:19" ht="19.5" customHeight="1">
      <c r="A97" s="33"/>
      <c r="B97" s="39" t="s">
        <v>122</v>
      </c>
      <c r="C97" s="41">
        <v>-5</v>
      </c>
      <c r="D97" s="108"/>
      <c r="E97" s="108"/>
      <c r="F97" s="108"/>
      <c r="G97" s="108"/>
      <c r="H97" s="114"/>
      <c r="I97" s="114"/>
      <c r="J97" s="114"/>
      <c r="K97" s="114"/>
      <c r="L97" s="114"/>
      <c r="M97" s="114"/>
      <c r="N97" s="108"/>
      <c r="O97" s="139">
        <f t="shared" si="4"/>
        <v>-5</v>
      </c>
      <c r="P97" s="119"/>
      <c r="Q97" s="119"/>
      <c r="R97" s="119"/>
      <c r="S97" s="119"/>
    </row>
    <row r="98" spans="1:19" ht="111.75" customHeight="1">
      <c r="A98" s="48" t="s">
        <v>254</v>
      </c>
      <c r="B98" s="34" t="s">
        <v>255</v>
      </c>
      <c r="C98" s="70">
        <v>-278.38813</v>
      </c>
      <c r="D98" s="108"/>
      <c r="E98" s="108"/>
      <c r="F98" s="108"/>
      <c r="G98" s="108"/>
      <c r="H98" s="114"/>
      <c r="I98" s="114"/>
      <c r="J98" s="114"/>
      <c r="K98" s="114"/>
      <c r="L98" s="114"/>
      <c r="M98" s="114"/>
      <c r="N98" s="108"/>
      <c r="O98" s="139">
        <f t="shared" si="4"/>
        <v>-278.38813</v>
      </c>
      <c r="P98" s="119"/>
      <c r="Q98" s="119"/>
      <c r="R98" s="119"/>
      <c r="S98" s="119"/>
    </row>
    <row r="99" spans="1:19" ht="19.5" customHeight="1">
      <c r="A99" s="33"/>
      <c r="B99" s="39" t="s">
        <v>122</v>
      </c>
      <c r="C99" s="93">
        <v>-278.38813</v>
      </c>
      <c r="D99" s="108"/>
      <c r="E99" s="108"/>
      <c r="F99" s="108"/>
      <c r="G99" s="108"/>
      <c r="H99" s="114"/>
      <c r="I99" s="114"/>
      <c r="J99" s="114"/>
      <c r="K99" s="114"/>
      <c r="L99" s="114"/>
      <c r="M99" s="114"/>
      <c r="N99" s="108"/>
      <c r="O99" s="139">
        <f t="shared" si="4"/>
        <v>-278.38813</v>
      </c>
      <c r="P99" s="119"/>
      <c r="Q99" s="119"/>
      <c r="R99" s="119"/>
      <c r="S99" s="119"/>
    </row>
    <row r="100" spans="1:19" ht="109.5" customHeight="1">
      <c r="A100" s="48" t="s">
        <v>256</v>
      </c>
      <c r="B100" s="64" t="s">
        <v>257</v>
      </c>
      <c r="C100" s="70">
        <v>-50.7494</v>
      </c>
      <c r="D100" s="108"/>
      <c r="E100" s="108"/>
      <c r="F100" s="108"/>
      <c r="G100" s="108"/>
      <c r="H100" s="114"/>
      <c r="I100" s="114"/>
      <c r="J100" s="114"/>
      <c r="K100" s="114"/>
      <c r="L100" s="114"/>
      <c r="M100" s="114"/>
      <c r="N100" s="108"/>
      <c r="O100" s="139">
        <f t="shared" si="4"/>
        <v>-50.7494</v>
      </c>
      <c r="P100" s="119"/>
      <c r="Q100" s="119"/>
      <c r="R100" s="119"/>
      <c r="S100" s="119"/>
    </row>
    <row r="101" spans="1:19" ht="19.5" customHeight="1">
      <c r="A101" s="33"/>
      <c r="B101" s="39" t="s">
        <v>122</v>
      </c>
      <c r="C101" s="93">
        <v>-50.7494</v>
      </c>
      <c r="D101" s="108"/>
      <c r="E101" s="108"/>
      <c r="F101" s="108"/>
      <c r="G101" s="108"/>
      <c r="H101" s="114"/>
      <c r="I101" s="114"/>
      <c r="J101" s="114"/>
      <c r="K101" s="114"/>
      <c r="L101" s="114"/>
      <c r="M101" s="114"/>
      <c r="N101" s="108"/>
      <c r="O101" s="139">
        <f t="shared" si="4"/>
        <v>-50.7494</v>
      </c>
      <c r="P101" s="119"/>
      <c r="Q101" s="119"/>
      <c r="R101" s="119"/>
      <c r="S101" s="119"/>
    </row>
    <row r="102" spans="1:19" ht="41.25" customHeight="1">
      <c r="A102" s="48" t="s">
        <v>172</v>
      </c>
      <c r="B102" s="34" t="s">
        <v>173</v>
      </c>
      <c r="C102" s="36">
        <v>-54.87</v>
      </c>
      <c r="D102" s="108"/>
      <c r="E102" s="108"/>
      <c r="F102" s="108"/>
      <c r="G102" s="108"/>
      <c r="H102" s="114"/>
      <c r="I102" s="114"/>
      <c r="J102" s="114"/>
      <c r="K102" s="114"/>
      <c r="L102" s="114"/>
      <c r="M102" s="114"/>
      <c r="N102" s="108"/>
      <c r="O102" s="139">
        <f t="shared" si="4"/>
        <v>-54.87</v>
      </c>
      <c r="P102" s="119"/>
      <c r="Q102" s="119"/>
      <c r="R102" s="119"/>
      <c r="S102" s="119"/>
    </row>
    <row r="103" spans="1:19" ht="19.5" customHeight="1">
      <c r="A103" s="33"/>
      <c r="B103" s="39" t="s">
        <v>122</v>
      </c>
      <c r="C103" s="41">
        <v>-54.87</v>
      </c>
      <c r="D103" s="108"/>
      <c r="E103" s="108"/>
      <c r="F103" s="108"/>
      <c r="G103" s="108"/>
      <c r="H103" s="114"/>
      <c r="I103" s="114"/>
      <c r="J103" s="114"/>
      <c r="K103" s="114"/>
      <c r="L103" s="114"/>
      <c r="M103" s="114"/>
      <c r="N103" s="108"/>
      <c r="O103" s="139">
        <f t="shared" si="4"/>
        <v>-54.87</v>
      </c>
      <c r="P103" s="119"/>
      <c r="Q103" s="119"/>
      <c r="R103" s="119"/>
      <c r="S103" s="119"/>
    </row>
    <row r="104" spans="1:19" ht="84.75" customHeight="1">
      <c r="A104" s="48" t="s">
        <v>258</v>
      </c>
      <c r="B104" s="34" t="s">
        <v>259</v>
      </c>
      <c r="C104" s="70">
        <v>-11.37953</v>
      </c>
      <c r="D104" s="108"/>
      <c r="E104" s="108"/>
      <c r="F104" s="108"/>
      <c r="G104" s="108"/>
      <c r="H104" s="114"/>
      <c r="I104" s="114"/>
      <c r="J104" s="114"/>
      <c r="K104" s="114"/>
      <c r="L104" s="114"/>
      <c r="M104" s="114"/>
      <c r="N104" s="108"/>
      <c r="O104" s="139">
        <f t="shared" si="4"/>
        <v>-11.37953</v>
      </c>
      <c r="P104" s="119"/>
      <c r="Q104" s="119"/>
      <c r="R104" s="119"/>
      <c r="S104" s="119"/>
    </row>
    <row r="105" spans="1:19" ht="19.5" customHeight="1">
      <c r="A105" s="33"/>
      <c r="B105" s="39" t="s">
        <v>122</v>
      </c>
      <c r="C105" s="93">
        <v>-11.37953</v>
      </c>
      <c r="D105" s="108"/>
      <c r="E105" s="108"/>
      <c r="F105" s="108"/>
      <c r="G105" s="108"/>
      <c r="H105" s="114"/>
      <c r="I105" s="114"/>
      <c r="J105" s="114"/>
      <c r="K105" s="114"/>
      <c r="L105" s="114"/>
      <c r="M105" s="114"/>
      <c r="N105" s="108"/>
      <c r="O105" s="139">
        <f t="shared" si="4"/>
        <v>-11.37953</v>
      </c>
      <c r="P105" s="119"/>
      <c r="Q105" s="119"/>
      <c r="R105" s="119"/>
      <c r="S105" s="119"/>
    </row>
    <row r="106" spans="1:19" ht="94.5" customHeight="1">
      <c r="A106" s="48" t="s">
        <v>260</v>
      </c>
      <c r="B106" s="34" t="s">
        <v>261</v>
      </c>
      <c r="C106" s="70">
        <v>-26.42225</v>
      </c>
      <c r="D106" s="108"/>
      <c r="E106" s="108"/>
      <c r="F106" s="108"/>
      <c r="G106" s="108"/>
      <c r="H106" s="114"/>
      <c r="I106" s="114"/>
      <c r="J106" s="114"/>
      <c r="K106" s="114"/>
      <c r="L106" s="114"/>
      <c r="M106" s="114"/>
      <c r="N106" s="108"/>
      <c r="O106" s="139">
        <f t="shared" si="4"/>
        <v>-26.42225</v>
      </c>
      <c r="P106" s="119"/>
      <c r="Q106" s="119"/>
      <c r="R106" s="119"/>
      <c r="S106" s="119"/>
    </row>
    <row r="107" spans="1:19" ht="19.5" customHeight="1">
      <c r="A107" s="33"/>
      <c r="B107" s="39" t="s">
        <v>122</v>
      </c>
      <c r="C107" s="93">
        <v>-26.42225</v>
      </c>
      <c r="D107" s="108"/>
      <c r="E107" s="108"/>
      <c r="F107" s="108"/>
      <c r="G107" s="108"/>
      <c r="H107" s="114"/>
      <c r="I107" s="114"/>
      <c r="J107" s="114"/>
      <c r="K107" s="114"/>
      <c r="L107" s="114"/>
      <c r="M107" s="114"/>
      <c r="N107" s="108"/>
      <c r="O107" s="139">
        <f t="shared" si="4"/>
        <v>-26.42225</v>
      </c>
      <c r="P107" s="119"/>
      <c r="Q107" s="119"/>
      <c r="R107" s="119"/>
      <c r="S107" s="119"/>
    </row>
    <row r="108" spans="1:19" ht="19.5" customHeight="1">
      <c r="A108" s="48" t="s">
        <v>174</v>
      </c>
      <c r="B108" s="34" t="s">
        <v>175</v>
      </c>
      <c r="C108" s="36">
        <v>-80</v>
      </c>
      <c r="D108" s="108"/>
      <c r="E108" s="108"/>
      <c r="F108" s="108"/>
      <c r="G108" s="108"/>
      <c r="H108" s="114"/>
      <c r="I108" s="114"/>
      <c r="J108" s="114"/>
      <c r="K108" s="114"/>
      <c r="L108" s="114"/>
      <c r="M108" s="114"/>
      <c r="N108" s="108"/>
      <c r="O108" s="139">
        <f t="shared" si="4"/>
        <v>-80</v>
      </c>
      <c r="P108" s="119"/>
      <c r="Q108" s="119"/>
      <c r="R108" s="119"/>
      <c r="S108" s="119"/>
    </row>
    <row r="109" spans="1:19" ht="19.5" customHeight="1">
      <c r="A109" s="33"/>
      <c r="B109" s="39" t="s">
        <v>122</v>
      </c>
      <c r="C109" s="41">
        <v>-80</v>
      </c>
      <c r="D109" s="108"/>
      <c r="E109" s="108"/>
      <c r="F109" s="108"/>
      <c r="G109" s="108"/>
      <c r="H109" s="114"/>
      <c r="I109" s="114"/>
      <c r="J109" s="114"/>
      <c r="K109" s="114"/>
      <c r="L109" s="114"/>
      <c r="M109" s="114"/>
      <c r="N109" s="108"/>
      <c r="O109" s="139">
        <f t="shared" si="4"/>
        <v>-80</v>
      </c>
      <c r="P109" s="119"/>
      <c r="Q109" s="119"/>
      <c r="R109" s="119"/>
      <c r="S109" s="119"/>
    </row>
    <row r="110" spans="1:19" ht="19.5" customHeight="1" hidden="1">
      <c r="A110" s="48"/>
      <c r="B110" s="63"/>
      <c r="C110" s="36"/>
      <c r="D110" s="108"/>
      <c r="E110" s="108"/>
      <c r="F110" s="108"/>
      <c r="G110" s="108"/>
      <c r="H110" s="114"/>
      <c r="I110" s="114"/>
      <c r="J110" s="114"/>
      <c r="K110" s="114"/>
      <c r="L110" s="114"/>
      <c r="M110" s="114"/>
      <c r="N110" s="108"/>
      <c r="O110" s="139">
        <f t="shared" si="4"/>
        <v>0</v>
      </c>
      <c r="P110" s="119"/>
      <c r="Q110" s="119"/>
      <c r="R110" s="119"/>
      <c r="S110" s="119"/>
    </row>
    <row r="111" spans="1:19" ht="19.5" customHeight="1" hidden="1">
      <c r="A111" s="33"/>
      <c r="B111" s="39"/>
      <c r="C111" s="41"/>
      <c r="D111" s="108"/>
      <c r="E111" s="108"/>
      <c r="F111" s="108"/>
      <c r="G111" s="108"/>
      <c r="H111" s="114"/>
      <c r="I111" s="114"/>
      <c r="J111" s="114"/>
      <c r="K111" s="114"/>
      <c r="L111" s="114"/>
      <c r="M111" s="114"/>
      <c r="N111" s="108"/>
      <c r="O111" s="139">
        <f t="shared" si="4"/>
        <v>0</v>
      </c>
      <c r="P111" s="119"/>
      <c r="Q111" s="119"/>
      <c r="R111" s="119"/>
      <c r="S111" s="119"/>
    </row>
    <row r="112" spans="1:19" ht="19.5" customHeight="1">
      <c r="A112" s="48" t="s">
        <v>176</v>
      </c>
      <c r="B112" s="63" t="s">
        <v>177</v>
      </c>
      <c r="C112" s="36">
        <v>44.5</v>
      </c>
      <c r="D112" s="108"/>
      <c r="E112" s="108"/>
      <c r="F112" s="108"/>
      <c r="G112" s="108"/>
      <c r="H112" s="114"/>
      <c r="I112" s="114"/>
      <c r="J112" s="114"/>
      <c r="K112" s="114"/>
      <c r="L112" s="114"/>
      <c r="M112" s="114"/>
      <c r="N112" s="108"/>
      <c r="O112" s="139">
        <f t="shared" si="4"/>
        <v>44.5</v>
      </c>
      <c r="P112" s="119"/>
      <c r="Q112" s="119"/>
      <c r="R112" s="119"/>
      <c r="S112" s="119"/>
    </row>
    <row r="113" spans="1:19" ht="19.5" customHeight="1">
      <c r="A113" s="33"/>
      <c r="B113" s="39" t="s">
        <v>122</v>
      </c>
      <c r="C113" s="41">
        <v>44.5</v>
      </c>
      <c r="D113" s="108"/>
      <c r="E113" s="108"/>
      <c r="F113" s="108"/>
      <c r="G113" s="108"/>
      <c r="H113" s="114"/>
      <c r="I113" s="114"/>
      <c r="J113" s="114"/>
      <c r="K113" s="114"/>
      <c r="L113" s="114"/>
      <c r="M113" s="114"/>
      <c r="N113" s="108"/>
      <c r="O113" s="139">
        <f t="shared" si="4"/>
        <v>44.5</v>
      </c>
      <c r="P113" s="119"/>
      <c r="Q113" s="119"/>
      <c r="R113" s="119"/>
      <c r="S113" s="119"/>
    </row>
    <row r="114" spans="1:19" ht="19.5" customHeight="1">
      <c r="A114" s="48" t="s">
        <v>178</v>
      </c>
      <c r="B114" s="63" t="s">
        <v>179</v>
      </c>
      <c r="C114" s="36">
        <v>3.5</v>
      </c>
      <c r="D114" s="108"/>
      <c r="E114" s="108"/>
      <c r="F114" s="108"/>
      <c r="G114" s="108"/>
      <c r="H114" s="114"/>
      <c r="I114" s="114"/>
      <c r="J114" s="114"/>
      <c r="K114" s="114"/>
      <c r="L114" s="114"/>
      <c r="M114" s="114"/>
      <c r="N114" s="108"/>
      <c r="O114" s="139">
        <f t="shared" si="4"/>
        <v>3.5</v>
      </c>
      <c r="P114" s="119"/>
      <c r="Q114" s="119"/>
      <c r="R114" s="119"/>
      <c r="S114" s="119"/>
    </row>
    <row r="115" spans="1:19" ht="19.5" customHeight="1">
      <c r="A115" s="33"/>
      <c r="B115" s="39" t="s">
        <v>122</v>
      </c>
      <c r="C115" s="41">
        <v>3.5</v>
      </c>
      <c r="D115" s="108"/>
      <c r="E115" s="108"/>
      <c r="F115" s="108"/>
      <c r="G115" s="108"/>
      <c r="H115" s="114"/>
      <c r="I115" s="114"/>
      <c r="J115" s="114"/>
      <c r="K115" s="114"/>
      <c r="L115" s="114"/>
      <c r="M115" s="114"/>
      <c r="N115" s="108"/>
      <c r="O115" s="139">
        <f t="shared" si="4"/>
        <v>3.5</v>
      </c>
      <c r="P115" s="119"/>
      <c r="Q115" s="119"/>
      <c r="R115" s="119"/>
      <c r="S115" s="119"/>
    </row>
    <row r="116" spans="1:19" ht="19.5" customHeight="1">
      <c r="A116" s="48" t="s">
        <v>180</v>
      </c>
      <c r="B116" s="63" t="s">
        <v>181</v>
      </c>
      <c r="C116" s="36">
        <v>32</v>
      </c>
      <c r="D116" s="108"/>
      <c r="E116" s="108"/>
      <c r="F116" s="108"/>
      <c r="G116" s="108"/>
      <c r="H116" s="114"/>
      <c r="I116" s="114"/>
      <c r="J116" s="114"/>
      <c r="K116" s="114"/>
      <c r="L116" s="114"/>
      <c r="M116" s="114"/>
      <c r="N116" s="108"/>
      <c r="O116" s="139">
        <f aca="true" t="shared" si="5" ref="O116:O146">SUM(H116+C116)</f>
        <v>32</v>
      </c>
      <c r="P116" s="119"/>
      <c r="Q116" s="119"/>
      <c r="R116" s="119"/>
      <c r="S116" s="119"/>
    </row>
    <row r="117" spans="1:19" ht="19.5" customHeight="1">
      <c r="A117" s="33"/>
      <c r="B117" s="39" t="s">
        <v>122</v>
      </c>
      <c r="C117" s="41">
        <v>32</v>
      </c>
      <c r="D117" s="108"/>
      <c r="E117" s="108"/>
      <c r="F117" s="108"/>
      <c r="G117" s="108"/>
      <c r="H117" s="114"/>
      <c r="I117" s="114"/>
      <c r="J117" s="114"/>
      <c r="K117" s="114"/>
      <c r="L117" s="114"/>
      <c r="M117" s="114"/>
      <c r="N117" s="108"/>
      <c r="O117" s="139">
        <f t="shared" si="5"/>
        <v>32</v>
      </c>
      <c r="P117" s="119"/>
      <c r="Q117" s="119"/>
      <c r="R117" s="119"/>
      <c r="S117" s="119"/>
    </row>
    <row r="118" spans="1:19" ht="19.5" customHeight="1">
      <c r="A118" s="48" t="s">
        <v>262</v>
      </c>
      <c r="B118" s="63" t="s">
        <v>263</v>
      </c>
      <c r="C118" s="93">
        <v>-351.26693</v>
      </c>
      <c r="D118" s="108"/>
      <c r="E118" s="108"/>
      <c r="F118" s="108"/>
      <c r="G118" s="108"/>
      <c r="H118" s="114"/>
      <c r="I118" s="114"/>
      <c r="J118" s="114"/>
      <c r="K118" s="114"/>
      <c r="L118" s="114"/>
      <c r="M118" s="114"/>
      <c r="N118" s="108"/>
      <c r="O118" s="139">
        <f t="shared" si="5"/>
        <v>-351.26693</v>
      </c>
      <c r="P118" s="119"/>
      <c r="Q118" s="119"/>
      <c r="R118" s="119"/>
      <c r="S118" s="119"/>
    </row>
    <row r="119" spans="1:19" ht="19.5" customHeight="1">
      <c r="A119" s="33"/>
      <c r="B119" s="39" t="s">
        <v>122</v>
      </c>
      <c r="C119" s="93">
        <v>-351.26693</v>
      </c>
      <c r="D119" s="108"/>
      <c r="E119" s="108"/>
      <c r="F119" s="108"/>
      <c r="G119" s="108"/>
      <c r="H119" s="114"/>
      <c r="I119" s="114"/>
      <c r="J119" s="114"/>
      <c r="K119" s="114"/>
      <c r="L119" s="114"/>
      <c r="M119" s="114"/>
      <c r="N119" s="108"/>
      <c r="O119" s="139">
        <f t="shared" si="5"/>
        <v>-351.26693</v>
      </c>
      <c r="P119" s="119"/>
      <c r="Q119" s="119"/>
      <c r="R119" s="119"/>
      <c r="S119" s="119"/>
    </row>
    <row r="120" spans="1:19" ht="58.5" customHeight="1">
      <c r="A120" s="48" t="s">
        <v>264</v>
      </c>
      <c r="B120" s="63" t="s">
        <v>265</v>
      </c>
      <c r="C120" s="93">
        <v>-65.27981</v>
      </c>
      <c r="D120" s="108"/>
      <c r="E120" s="108"/>
      <c r="F120" s="108"/>
      <c r="G120" s="108"/>
      <c r="H120" s="114"/>
      <c r="I120" s="114"/>
      <c r="J120" s="114"/>
      <c r="K120" s="114"/>
      <c r="L120" s="114"/>
      <c r="M120" s="114"/>
      <c r="N120" s="108"/>
      <c r="O120" s="139">
        <f t="shared" si="5"/>
        <v>-65.27981</v>
      </c>
      <c r="P120" s="119"/>
      <c r="Q120" s="119"/>
      <c r="R120" s="119"/>
      <c r="S120" s="119"/>
    </row>
    <row r="121" spans="1:19" ht="19.5" customHeight="1">
      <c r="A121" s="33"/>
      <c r="B121" s="39" t="s">
        <v>122</v>
      </c>
      <c r="C121" s="93">
        <v>-65.27981</v>
      </c>
      <c r="D121" s="108"/>
      <c r="E121" s="108"/>
      <c r="F121" s="108"/>
      <c r="G121" s="108"/>
      <c r="H121" s="114"/>
      <c r="I121" s="114"/>
      <c r="J121" s="114"/>
      <c r="K121" s="114"/>
      <c r="L121" s="114"/>
      <c r="M121" s="114"/>
      <c r="N121" s="108"/>
      <c r="O121" s="139">
        <f t="shared" si="5"/>
        <v>-65.27981</v>
      </c>
      <c r="P121" s="119"/>
      <c r="Q121" s="119"/>
      <c r="R121" s="119"/>
      <c r="S121" s="119"/>
    </row>
    <row r="122" spans="1:19" ht="19.5" customHeight="1">
      <c r="A122" s="33" t="s">
        <v>120</v>
      </c>
      <c r="B122" s="34" t="s">
        <v>121</v>
      </c>
      <c r="C122" s="36">
        <v>96</v>
      </c>
      <c r="D122" s="108"/>
      <c r="E122" s="108"/>
      <c r="F122" s="108"/>
      <c r="G122" s="108"/>
      <c r="H122" s="114"/>
      <c r="I122" s="114"/>
      <c r="J122" s="114"/>
      <c r="K122" s="114"/>
      <c r="L122" s="114"/>
      <c r="M122" s="114"/>
      <c r="N122" s="108"/>
      <c r="O122" s="139">
        <f t="shared" si="5"/>
        <v>96</v>
      </c>
      <c r="P122" s="119"/>
      <c r="Q122" s="119"/>
      <c r="R122" s="119"/>
      <c r="S122" s="119"/>
    </row>
    <row r="123" spans="1:19" ht="19.5" customHeight="1">
      <c r="A123" s="33"/>
      <c r="B123" s="39" t="s">
        <v>122</v>
      </c>
      <c r="C123" s="41">
        <v>96</v>
      </c>
      <c r="D123" s="108"/>
      <c r="E123" s="108"/>
      <c r="F123" s="108"/>
      <c r="G123" s="108"/>
      <c r="H123" s="114"/>
      <c r="I123" s="114"/>
      <c r="J123" s="114"/>
      <c r="K123" s="114"/>
      <c r="L123" s="114"/>
      <c r="M123" s="114"/>
      <c r="N123" s="108"/>
      <c r="O123" s="139">
        <f t="shared" si="5"/>
        <v>96</v>
      </c>
      <c r="P123" s="119"/>
      <c r="Q123" s="119"/>
      <c r="R123" s="119"/>
      <c r="S123" s="119"/>
    </row>
    <row r="124" spans="1:19" ht="19.5" customHeight="1">
      <c r="A124" s="33" t="s">
        <v>123</v>
      </c>
      <c r="B124" s="34" t="s">
        <v>124</v>
      </c>
      <c r="C124" s="36">
        <v>-5.13</v>
      </c>
      <c r="D124" s="108"/>
      <c r="E124" s="108"/>
      <c r="F124" s="108"/>
      <c r="G124" s="108"/>
      <c r="H124" s="114"/>
      <c r="I124" s="114"/>
      <c r="J124" s="114"/>
      <c r="K124" s="114"/>
      <c r="L124" s="114"/>
      <c r="M124" s="114"/>
      <c r="N124" s="108"/>
      <c r="O124" s="139">
        <f t="shared" si="5"/>
        <v>-5.13</v>
      </c>
      <c r="P124" s="119"/>
      <c r="Q124" s="119"/>
      <c r="R124" s="119"/>
      <c r="S124" s="119"/>
    </row>
    <row r="125" spans="1:19" ht="19.5" customHeight="1">
      <c r="A125" s="33"/>
      <c r="B125" s="39" t="s">
        <v>122</v>
      </c>
      <c r="C125" s="41">
        <v>-5.13</v>
      </c>
      <c r="D125" s="108"/>
      <c r="E125" s="108"/>
      <c r="F125" s="108"/>
      <c r="G125" s="108"/>
      <c r="H125" s="114"/>
      <c r="I125" s="114"/>
      <c r="J125" s="114"/>
      <c r="K125" s="114"/>
      <c r="L125" s="114"/>
      <c r="M125" s="114"/>
      <c r="N125" s="108"/>
      <c r="O125" s="139">
        <f t="shared" si="5"/>
        <v>-5.13</v>
      </c>
      <c r="P125" s="119"/>
      <c r="Q125" s="119"/>
      <c r="R125" s="119"/>
      <c r="S125" s="119"/>
    </row>
    <row r="126" spans="1:19" ht="36.75" customHeight="1" hidden="1">
      <c r="A126" s="33"/>
      <c r="B126" s="34"/>
      <c r="C126" s="36"/>
      <c r="D126" s="108"/>
      <c r="E126" s="108"/>
      <c r="F126" s="108"/>
      <c r="G126" s="108"/>
      <c r="H126" s="114"/>
      <c r="I126" s="114"/>
      <c r="J126" s="114"/>
      <c r="K126" s="114"/>
      <c r="L126" s="114"/>
      <c r="M126" s="114"/>
      <c r="N126" s="108"/>
      <c r="O126" s="99">
        <f t="shared" si="5"/>
        <v>0</v>
      </c>
      <c r="P126" s="119"/>
      <c r="Q126" s="119"/>
      <c r="R126" s="119"/>
      <c r="S126" s="119"/>
    </row>
    <row r="127" spans="1:19" ht="19.5" customHeight="1" hidden="1">
      <c r="A127" s="33"/>
      <c r="B127" s="39"/>
      <c r="C127" s="41"/>
      <c r="D127" s="108"/>
      <c r="E127" s="108"/>
      <c r="F127" s="108"/>
      <c r="G127" s="108"/>
      <c r="H127" s="114"/>
      <c r="I127" s="114"/>
      <c r="J127" s="114"/>
      <c r="K127" s="114"/>
      <c r="L127" s="114"/>
      <c r="M127" s="114"/>
      <c r="N127" s="108"/>
      <c r="O127" s="99">
        <f t="shared" si="5"/>
        <v>0</v>
      </c>
      <c r="P127" s="119"/>
      <c r="Q127" s="119"/>
      <c r="R127" s="119"/>
      <c r="S127" s="119"/>
    </row>
    <row r="128" spans="1:19" ht="19.5" customHeight="1" hidden="1">
      <c r="A128" s="123">
        <v>110000</v>
      </c>
      <c r="B128" s="95" t="s">
        <v>74</v>
      </c>
      <c r="C128" s="96">
        <f>SUM(C129+C130+C131+C132+C133)</f>
        <v>0</v>
      </c>
      <c r="D128" s="99"/>
      <c r="E128" s="96">
        <f>SUM(E129+E130+E131+E132+E133)</f>
        <v>0</v>
      </c>
      <c r="F128" s="96">
        <f>SUM(F129+F130+F131+F132+F133)</f>
        <v>0</v>
      </c>
      <c r="G128" s="108"/>
      <c r="H128" s="96">
        <f aca="true" t="shared" si="6" ref="H128:N128">SUM(H129+H130+H131+H132+H133)</f>
        <v>0</v>
      </c>
      <c r="I128" s="96">
        <f t="shared" si="6"/>
        <v>0</v>
      </c>
      <c r="J128" s="96">
        <f t="shared" si="6"/>
        <v>0</v>
      </c>
      <c r="K128" s="96">
        <f t="shared" si="6"/>
        <v>0</v>
      </c>
      <c r="L128" s="96">
        <f t="shared" si="6"/>
        <v>0</v>
      </c>
      <c r="M128" s="96">
        <f t="shared" si="6"/>
        <v>0</v>
      </c>
      <c r="N128" s="96">
        <f t="shared" si="6"/>
        <v>0</v>
      </c>
      <c r="O128" s="99">
        <f t="shared" si="5"/>
        <v>0</v>
      </c>
      <c r="P128" s="124"/>
      <c r="Q128" s="119"/>
      <c r="R128" s="119"/>
      <c r="S128" s="119"/>
    </row>
    <row r="129" spans="1:19" ht="19.5" customHeight="1" hidden="1">
      <c r="A129" s="110" t="s">
        <v>75</v>
      </c>
      <c r="B129" s="102" t="s">
        <v>76</v>
      </c>
      <c r="C129" s="104"/>
      <c r="D129" s="108"/>
      <c r="E129" s="104"/>
      <c r="F129" s="104"/>
      <c r="G129" s="108"/>
      <c r="H129" s="104"/>
      <c r="I129" s="104"/>
      <c r="J129" s="104"/>
      <c r="K129" s="104"/>
      <c r="L129" s="104"/>
      <c r="M129" s="104"/>
      <c r="N129" s="104"/>
      <c r="O129" s="99">
        <f t="shared" si="5"/>
        <v>0</v>
      </c>
      <c r="P129" s="125"/>
      <c r="Q129" s="119"/>
      <c r="R129" s="119"/>
      <c r="S129" s="119"/>
    </row>
    <row r="130" spans="1:19" ht="19.5" customHeight="1" hidden="1">
      <c r="A130" s="110" t="s">
        <v>77</v>
      </c>
      <c r="B130" s="102" t="s">
        <v>78</v>
      </c>
      <c r="C130" s="104"/>
      <c r="D130" s="108"/>
      <c r="E130" s="104"/>
      <c r="F130" s="104"/>
      <c r="G130" s="108"/>
      <c r="H130" s="104"/>
      <c r="I130" s="104"/>
      <c r="J130" s="104"/>
      <c r="K130" s="104"/>
      <c r="L130" s="104"/>
      <c r="M130" s="104"/>
      <c r="N130" s="104"/>
      <c r="O130" s="99">
        <f t="shared" si="5"/>
        <v>0</v>
      </c>
      <c r="P130" s="125"/>
      <c r="Q130" s="119"/>
      <c r="R130" s="119"/>
      <c r="S130" s="119"/>
    </row>
    <row r="131" spans="1:19" ht="19.5" customHeight="1" hidden="1">
      <c r="A131" s="110" t="s">
        <v>79</v>
      </c>
      <c r="B131" s="102" t="s">
        <v>80</v>
      </c>
      <c r="C131" s="104"/>
      <c r="D131" s="108"/>
      <c r="E131" s="104"/>
      <c r="F131" s="104"/>
      <c r="G131" s="108"/>
      <c r="H131" s="104"/>
      <c r="I131" s="104"/>
      <c r="J131" s="104"/>
      <c r="K131" s="104"/>
      <c r="L131" s="104"/>
      <c r="M131" s="104"/>
      <c r="N131" s="104"/>
      <c r="O131" s="99">
        <f t="shared" si="5"/>
        <v>0</v>
      </c>
      <c r="P131" s="125"/>
      <c r="Q131" s="119"/>
      <c r="R131" s="119"/>
      <c r="S131" s="119"/>
    </row>
    <row r="132" spans="1:19" ht="19.5" customHeight="1" hidden="1">
      <c r="A132" s="110" t="s">
        <v>81</v>
      </c>
      <c r="B132" s="102" t="s">
        <v>82</v>
      </c>
      <c r="C132" s="104"/>
      <c r="D132" s="108"/>
      <c r="E132" s="104"/>
      <c r="F132" s="104"/>
      <c r="G132" s="108"/>
      <c r="H132" s="104"/>
      <c r="I132" s="104"/>
      <c r="J132" s="104"/>
      <c r="K132" s="104"/>
      <c r="L132" s="104"/>
      <c r="M132" s="104"/>
      <c r="N132" s="104"/>
      <c r="O132" s="99">
        <f t="shared" si="5"/>
        <v>0</v>
      </c>
      <c r="P132" s="125"/>
      <c r="Q132" s="119"/>
      <c r="R132" s="119"/>
      <c r="S132" s="119"/>
    </row>
    <row r="133" spans="1:19" ht="19.5" customHeight="1" hidden="1">
      <c r="A133" s="110" t="s">
        <v>83</v>
      </c>
      <c r="B133" s="102" t="s">
        <v>84</v>
      </c>
      <c r="C133" s="104"/>
      <c r="D133" s="108"/>
      <c r="E133" s="104"/>
      <c r="F133" s="104"/>
      <c r="G133" s="108"/>
      <c r="H133" s="104"/>
      <c r="I133" s="104"/>
      <c r="J133" s="104"/>
      <c r="K133" s="104"/>
      <c r="L133" s="104"/>
      <c r="M133" s="104"/>
      <c r="N133" s="104"/>
      <c r="O133" s="99">
        <f t="shared" si="5"/>
        <v>0</v>
      </c>
      <c r="P133" s="125"/>
      <c r="Q133" s="119"/>
      <c r="R133" s="119"/>
      <c r="S133" s="119"/>
    </row>
    <row r="134" spans="1:19" ht="19.5" customHeight="1" hidden="1">
      <c r="A134" s="110"/>
      <c r="B134" s="111"/>
      <c r="C134" s="113"/>
      <c r="D134" s="108"/>
      <c r="E134" s="108"/>
      <c r="F134" s="108"/>
      <c r="G134" s="108"/>
      <c r="H134" s="114"/>
      <c r="I134" s="114"/>
      <c r="J134" s="114"/>
      <c r="K134" s="114"/>
      <c r="L134" s="114"/>
      <c r="M134" s="114"/>
      <c r="N134" s="108"/>
      <c r="O134" s="99">
        <f t="shared" si="5"/>
        <v>0</v>
      </c>
      <c r="P134" s="122"/>
      <c r="Q134" s="119"/>
      <c r="R134" s="119"/>
      <c r="S134" s="119"/>
    </row>
    <row r="135" spans="1:19" ht="19.5" customHeight="1" hidden="1">
      <c r="A135" s="110"/>
      <c r="B135" s="111"/>
      <c r="C135" s="113"/>
      <c r="D135" s="108"/>
      <c r="E135" s="108"/>
      <c r="F135" s="108"/>
      <c r="G135" s="108"/>
      <c r="H135" s="114"/>
      <c r="I135" s="114"/>
      <c r="J135" s="114"/>
      <c r="K135" s="114"/>
      <c r="L135" s="114"/>
      <c r="M135" s="114"/>
      <c r="N135" s="108"/>
      <c r="O135" s="99">
        <f t="shared" si="5"/>
        <v>0</v>
      </c>
      <c r="P135" s="122"/>
      <c r="Q135" s="119"/>
      <c r="R135" s="119"/>
      <c r="S135" s="119"/>
    </row>
    <row r="136" spans="1:19" ht="19.5" customHeight="1">
      <c r="A136" s="126">
        <v>75</v>
      </c>
      <c r="B136" s="95" t="s">
        <v>221</v>
      </c>
      <c r="C136" s="99">
        <v>0</v>
      </c>
      <c r="D136" s="99"/>
      <c r="E136" s="99">
        <v>0</v>
      </c>
      <c r="F136" s="99">
        <v>0</v>
      </c>
      <c r="G136" s="108"/>
      <c r="H136" s="99">
        <v>104.1</v>
      </c>
      <c r="I136" s="99">
        <v>0</v>
      </c>
      <c r="J136" s="99">
        <v>0</v>
      </c>
      <c r="K136" s="99">
        <v>0</v>
      </c>
      <c r="L136" s="99">
        <v>104.1</v>
      </c>
      <c r="M136" s="99">
        <v>0</v>
      </c>
      <c r="N136" s="99">
        <v>0</v>
      </c>
      <c r="O136" s="99">
        <f t="shared" si="5"/>
        <v>104.1</v>
      </c>
      <c r="P136" s="122"/>
      <c r="Q136" s="119"/>
      <c r="R136" s="119"/>
      <c r="S136" s="119"/>
    </row>
    <row r="137" spans="1:19" ht="35.25" customHeight="1" hidden="1">
      <c r="A137" s="119"/>
      <c r="B137" s="119"/>
      <c r="C137" s="119"/>
      <c r="D137" s="99"/>
      <c r="E137" s="99"/>
      <c r="F137" s="99"/>
      <c r="G137" s="108"/>
      <c r="H137" s="99"/>
      <c r="I137" s="99"/>
      <c r="J137" s="99"/>
      <c r="K137" s="99"/>
      <c r="L137" s="99"/>
      <c r="M137" s="99"/>
      <c r="N137" s="99"/>
      <c r="O137" s="99">
        <f t="shared" si="5"/>
        <v>0</v>
      </c>
      <c r="P137" s="122"/>
      <c r="Q137" s="119"/>
      <c r="R137" s="119"/>
      <c r="S137" s="119"/>
    </row>
    <row r="138" spans="1:19" ht="19.5" customHeight="1" hidden="1">
      <c r="A138" s="105">
        <v>250324</v>
      </c>
      <c r="B138" s="127" t="s">
        <v>202</v>
      </c>
      <c r="C138" s="114"/>
      <c r="D138" s="108"/>
      <c r="E138" s="108"/>
      <c r="F138" s="108"/>
      <c r="G138" s="108"/>
      <c r="H138" s="108"/>
      <c r="I138" s="114"/>
      <c r="J138" s="114"/>
      <c r="K138" s="114"/>
      <c r="L138" s="108"/>
      <c r="M138" s="108"/>
      <c r="N138" s="108"/>
      <c r="O138" s="99">
        <f t="shared" si="5"/>
        <v>0</v>
      </c>
      <c r="P138" s="122"/>
      <c r="Q138" s="119"/>
      <c r="R138" s="119"/>
      <c r="S138" s="119"/>
    </row>
    <row r="139" spans="1:19" ht="19.5" customHeight="1" hidden="1">
      <c r="A139" s="105"/>
      <c r="B139" s="128" t="s">
        <v>125</v>
      </c>
      <c r="C139" s="114"/>
      <c r="D139" s="108"/>
      <c r="E139" s="108"/>
      <c r="F139" s="108"/>
      <c r="G139" s="108"/>
      <c r="H139" s="114"/>
      <c r="I139" s="114"/>
      <c r="J139" s="114"/>
      <c r="K139" s="114"/>
      <c r="L139" s="114"/>
      <c r="M139" s="114"/>
      <c r="N139" s="108"/>
      <c r="O139" s="99">
        <f t="shared" si="5"/>
        <v>0</v>
      </c>
      <c r="P139" s="119"/>
      <c r="Q139" s="119"/>
      <c r="R139" s="119"/>
      <c r="S139" s="119"/>
    </row>
    <row r="140" spans="1:19" ht="57" customHeight="1" hidden="1">
      <c r="A140" s="105"/>
      <c r="B140" s="118" t="s">
        <v>222</v>
      </c>
      <c r="C140" s="114"/>
      <c r="D140" s="108"/>
      <c r="E140" s="108"/>
      <c r="F140" s="108"/>
      <c r="G140" s="108"/>
      <c r="H140" s="114"/>
      <c r="I140" s="114"/>
      <c r="J140" s="114"/>
      <c r="K140" s="114"/>
      <c r="L140" s="114"/>
      <c r="M140" s="114"/>
      <c r="N140" s="108"/>
      <c r="O140" s="99">
        <f t="shared" si="5"/>
        <v>0</v>
      </c>
      <c r="P140" s="119"/>
      <c r="Q140" s="119"/>
      <c r="R140" s="119"/>
      <c r="S140" s="119"/>
    </row>
    <row r="141" spans="1:19" ht="19.5" customHeight="1" hidden="1">
      <c r="A141" s="110"/>
      <c r="B141" s="111"/>
      <c r="C141" s="114"/>
      <c r="D141" s="108"/>
      <c r="E141" s="108"/>
      <c r="F141" s="108"/>
      <c r="G141" s="108"/>
      <c r="H141" s="114"/>
      <c r="I141" s="114"/>
      <c r="J141" s="114"/>
      <c r="K141" s="114"/>
      <c r="L141" s="114"/>
      <c r="M141" s="114"/>
      <c r="N141" s="108"/>
      <c r="O141" s="99">
        <f t="shared" si="5"/>
        <v>0</v>
      </c>
      <c r="P141" s="119"/>
      <c r="Q141" s="119"/>
      <c r="R141" s="119"/>
      <c r="S141" s="119"/>
    </row>
    <row r="142" spans="1:19" ht="19.5" customHeight="1" hidden="1">
      <c r="A142" s="110"/>
      <c r="B142" s="111"/>
      <c r="C142" s="114"/>
      <c r="D142" s="108"/>
      <c r="E142" s="108"/>
      <c r="F142" s="108"/>
      <c r="G142" s="108"/>
      <c r="H142" s="114"/>
      <c r="I142" s="114"/>
      <c r="J142" s="114"/>
      <c r="K142" s="114"/>
      <c r="L142" s="114"/>
      <c r="M142" s="114"/>
      <c r="N142" s="108"/>
      <c r="O142" s="99">
        <f t="shared" si="5"/>
        <v>0</v>
      </c>
      <c r="P142" s="119"/>
      <c r="Q142" s="119"/>
      <c r="R142" s="119"/>
      <c r="S142" s="119"/>
    </row>
    <row r="143" spans="1:19" ht="19.5" customHeight="1">
      <c r="A143" s="115">
        <v>250380</v>
      </c>
      <c r="B143" s="102" t="s">
        <v>25</v>
      </c>
      <c r="C143" s="108"/>
      <c r="D143" s="108"/>
      <c r="E143" s="108"/>
      <c r="F143" s="108"/>
      <c r="G143" s="108"/>
      <c r="H143" s="108">
        <v>104.1</v>
      </c>
      <c r="I143" s="108"/>
      <c r="J143" s="108"/>
      <c r="K143" s="108"/>
      <c r="L143" s="108">
        <v>104.1</v>
      </c>
      <c r="M143" s="108"/>
      <c r="N143" s="108"/>
      <c r="O143" s="99">
        <f t="shared" si="5"/>
        <v>104.1</v>
      </c>
      <c r="P143" s="119"/>
      <c r="Q143" s="119"/>
      <c r="R143" s="119"/>
      <c r="S143" s="119"/>
    </row>
    <row r="144" spans="1:19" ht="19.5" customHeight="1">
      <c r="A144" s="126">
        <v>76</v>
      </c>
      <c r="B144" s="95" t="s">
        <v>221</v>
      </c>
      <c r="C144" s="99">
        <v>250</v>
      </c>
      <c r="D144" s="108"/>
      <c r="E144" s="99">
        <v>0</v>
      </c>
      <c r="F144" s="99">
        <v>0</v>
      </c>
      <c r="G144" s="99">
        <v>0</v>
      </c>
      <c r="H144" s="99">
        <v>0</v>
      </c>
      <c r="I144" s="99">
        <v>0</v>
      </c>
      <c r="J144" s="99">
        <v>0</v>
      </c>
      <c r="K144" s="99">
        <v>0</v>
      </c>
      <c r="L144" s="99">
        <v>0</v>
      </c>
      <c r="M144" s="99">
        <v>0</v>
      </c>
      <c r="N144" s="99">
        <v>0</v>
      </c>
      <c r="O144" s="99">
        <f t="shared" si="5"/>
        <v>250</v>
      </c>
      <c r="P144" s="119"/>
      <c r="Q144" s="119"/>
      <c r="R144" s="119"/>
      <c r="S144" s="119"/>
    </row>
    <row r="145" spans="1:19" ht="41.25" customHeight="1">
      <c r="A145" s="115">
        <v>250313</v>
      </c>
      <c r="B145" s="127" t="s">
        <v>201</v>
      </c>
      <c r="C145" s="108">
        <v>250</v>
      </c>
      <c r="D145" s="108"/>
      <c r="E145" s="108"/>
      <c r="F145" s="108"/>
      <c r="G145" s="108"/>
      <c r="H145" s="114"/>
      <c r="I145" s="114"/>
      <c r="J145" s="114"/>
      <c r="K145" s="114"/>
      <c r="L145" s="114"/>
      <c r="M145" s="114"/>
      <c r="N145" s="108"/>
      <c r="O145" s="99">
        <f t="shared" si="5"/>
        <v>250</v>
      </c>
      <c r="P145" s="119"/>
      <c r="Q145" s="119"/>
      <c r="R145" s="119"/>
      <c r="S145" s="119"/>
    </row>
    <row r="146" spans="1:19" ht="18.75">
      <c r="A146" s="105"/>
      <c r="B146" s="95" t="s">
        <v>223</v>
      </c>
      <c r="C146" s="139">
        <f>SUM(C144+C136+C128+C79+C63+C22+C20)</f>
        <v>-793.2398899999998</v>
      </c>
      <c r="D146" s="139"/>
      <c r="E146" s="99">
        <f aca="true" t="shared" si="7" ref="E146:N146">SUM(E144+E136+E128+E79+E63+E22+E20)</f>
        <v>310.98299999999995</v>
      </c>
      <c r="F146" s="139">
        <f t="shared" si="7"/>
        <v>87.93100000000001</v>
      </c>
      <c r="G146" s="139">
        <f t="shared" si="7"/>
        <v>0</v>
      </c>
      <c r="H146" s="99">
        <f t="shared" si="7"/>
        <v>104.1</v>
      </c>
      <c r="I146" s="99">
        <f t="shared" si="7"/>
        <v>0</v>
      </c>
      <c r="J146" s="99">
        <f t="shared" si="7"/>
        <v>0</v>
      </c>
      <c r="K146" s="99">
        <f t="shared" si="7"/>
        <v>0</v>
      </c>
      <c r="L146" s="99">
        <f t="shared" si="7"/>
        <v>104.1</v>
      </c>
      <c r="M146" s="99">
        <f t="shared" si="7"/>
        <v>0</v>
      </c>
      <c r="N146" s="99">
        <f t="shared" si="7"/>
        <v>0</v>
      </c>
      <c r="O146" s="139">
        <f t="shared" si="5"/>
        <v>-689.1398899999998</v>
      </c>
      <c r="P146" s="119"/>
      <c r="Q146" s="119"/>
      <c r="R146" s="119"/>
      <c r="S146" s="119"/>
    </row>
    <row r="147" spans="1:19" ht="18.75" hidden="1">
      <c r="A147" s="105"/>
      <c r="B147" s="105" t="s">
        <v>65</v>
      </c>
      <c r="C147" s="129"/>
      <c r="D147" s="130"/>
      <c r="E147" s="131"/>
      <c r="F147" s="131"/>
      <c r="G147" s="131"/>
      <c r="H147" s="131"/>
      <c r="I147" s="131"/>
      <c r="J147" s="131"/>
      <c r="K147" s="131"/>
      <c r="L147" s="131"/>
      <c r="M147" s="131"/>
      <c r="N147" s="131"/>
      <c r="O147" s="121">
        <f>SUM(H147+C147)</f>
        <v>0</v>
      </c>
      <c r="P147" s="119"/>
      <c r="Q147" s="119"/>
      <c r="R147" s="119"/>
      <c r="S147" s="119"/>
    </row>
    <row r="148" spans="1:19" ht="18.75">
      <c r="A148" s="132"/>
      <c r="B148" s="119"/>
      <c r="C148" s="119"/>
      <c r="D148" s="119"/>
      <c r="E148" s="119"/>
      <c r="F148" s="119"/>
      <c r="G148" s="119"/>
      <c r="H148" s="119"/>
      <c r="I148" s="119"/>
      <c r="J148" s="119"/>
      <c r="K148" s="119"/>
      <c r="L148" s="119"/>
      <c r="M148" s="119"/>
      <c r="N148" s="119"/>
      <c r="O148" s="119"/>
      <c r="P148" s="119"/>
      <c r="Q148" s="119"/>
      <c r="R148" s="119"/>
      <c r="S148" s="119"/>
    </row>
    <row r="149" spans="1:19" ht="18.75">
      <c r="A149" s="133"/>
      <c r="B149" s="134"/>
      <c r="C149" s="122"/>
      <c r="D149" s="119"/>
      <c r="E149" s="119"/>
      <c r="F149" s="119"/>
      <c r="G149" s="119"/>
      <c r="H149" s="119"/>
      <c r="I149" s="119"/>
      <c r="J149" s="119"/>
      <c r="K149" s="119"/>
      <c r="L149" s="119"/>
      <c r="M149" s="119"/>
      <c r="N149" s="119"/>
      <c r="O149" s="119"/>
      <c r="P149" s="119"/>
      <c r="Q149" s="119"/>
      <c r="R149" s="119"/>
      <c r="S149" s="119"/>
    </row>
    <row r="150" spans="1:19" ht="18.75">
      <c r="A150" s="132"/>
      <c r="B150" s="135"/>
      <c r="C150" s="122"/>
      <c r="D150" s="119"/>
      <c r="E150" s="119"/>
      <c r="F150" s="119"/>
      <c r="G150" s="119"/>
      <c r="H150" s="119"/>
      <c r="I150" s="119"/>
      <c r="J150" s="119"/>
      <c r="K150" s="119"/>
      <c r="L150" s="119"/>
      <c r="M150" s="119"/>
      <c r="N150" s="119"/>
      <c r="O150" s="119"/>
      <c r="P150" s="119"/>
      <c r="Q150" s="119"/>
      <c r="R150" s="119"/>
      <c r="S150" s="119"/>
    </row>
    <row r="151" spans="1:19" ht="18.75">
      <c r="A151" s="132"/>
      <c r="B151" s="136"/>
      <c r="C151" s="122"/>
      <c r="D151" s="119"/>
      <c r="E151" s="119"/>
      <c r="F151" s="119"/>
      <c r="G151" s="119"/>
      <c r="H151" s="119"/>
      <c r="I151" s="119"/>
      <c r="J151" s="119"/>
      <c r="K151" s="119"/>
      <c r="L151" s="119"/>
      <c r="M151" s="119"/>
      <c r="N151" s="119"/>
      <c r="O151" s="119"/>
      <c r="P151" s="119"/>
      <c r="Q151" s="119"/>
      <c r="R151" s="119"/>
      <c r="S151" s="119"/>
    </row>
    <row r="152" spans="1:19" ht="18.75">
      <c r="A152" s="132"/>
      <c r="B152" s="137"/>
      <c r="C152" s="122"/>
      <c r="D152" s="119"/>
      <c r="E152" s="119"/>
      <c r="F152" s="119"/>
      <c r="G152" s="119"/>
      <c r="H152" s="119"/>
      <c r="I152" s="119"/>
      <c r="J152" s="119"/>
      <c r="K152" s="119"/>
      <c r="L152" s="119"/>
      <c r="M152" s="119"/>
      <c r="N152" s="119"/>
      <c r="O152" s="119"/>
      <c r="P152" s="119"/>
      <c r="Q152" s="119"/>
      <c r="R152" s="119"/>
      <c r="S152" s="119"/>
    </row>
    <row r="153" spans="1:19" ht="18.75">
      <c r="A153" s="132"/>
      <c r="B153" s="132"/>
      <c r="C153" s="122"/>
      <c r="D153" s="119"/>
      <c r="E153" s="119"/>
      <c r="F153" s="119"/>
      <c r="G153" s="119"/>
      <c r="H153" s="119"/>
      <c r="I153" s="119"/>
      <c r="J153" s="119"/>
      <c r="K153" s="119"/>
      <c r="L153" s="119"/>
      <c r="M153" s="119"/>
      <c r="N153" s="119"/>
      <c r="O153" s="119"/>
      <c r="P153" s="119"/>
      <c r="Q153" s="119"/>
      <c r="R153" s="119"/>
      <c r="S153" s="119"/>
    </row>
    <row r="154" spans="1:19" ht="18.75">
      <c r="A154" s="132"/>
      <c r="B154" s="132"/>
      <c r="C154" s="122"/>
      <c r="D154" s="119"/>
      <c r="E154" s="119"/>
      <c r="F154" s="119"/>
      <c r="G154" s="119"/>
      <c r="H154" s="119"/>
      <c r="I154" s="119"/>
      <c r="J154" s="119"/>
      <c r="K154" s="119"/>
      <c r="L154" s="119"/>
      <c r="M154" s="119"/>
      <c r="N154" s="119"/>
      <c r="O154" s="119"/>
      <c r="P154" s="119"/>
      <c r="Q154" s="119"/>
      <c r="R154" s="119"/>
      <c r="S154" s="119"/>
    </row>
    <row r="155" spans="1:19" ht="18.75">
      <c r="A155" s="138"/>
      <c r="B155" s="138"/>
      <c r="C155" s="119"/>
      <c r="D155" s="119"/>
      <c r="E155" s="119"/>
      <c r="F155" s="119"/>
      <c r="G155" s="119"/>
      <c r="H155" s="119"/>
      <c r="I155" s="119"/>
      <c r="J155" s="119"/>
      <c r="K155" s="119"/>
      <c r="L155" s="119"/>
      <c r="M155" s="119"/>
      <c r="N155" s="119"/>
      <c r="O155" s="119"/>
      <c r="P155" s="119"/>
      <c r="Q155" s="119"/>
      <c r="R155" s="119"/>
      <c r="S155" s="119"/>
    </row>
    <row r="156" spans="1:19" ht="18.75">
      <c r="A156" s="138"/>
      <c r="B156" s="119"/>
      <c r="C156" s="119"/>
      <c r="D156" s="119"/>
      <c r="E156" s="119"/>
      <c r="F156" s="119"/>
      <c r="G156" s="119"/>
      <c r="H156" s="119"/>
      <c r="I156" s="119"/>
      <c r="J156" s="119"/>
      <c r="K156" s="119"/>
      <c r="L156" s="119"/>
      <c r="M156" s="119"/>
      <c r="N156" s="119"/>
      <c r="O156" s="119"/>
      <c r="P156" s="119"/>
      <c r="Q156" s="119"/>
      <c r="R156" s="119"/>
      <c r="S156" s="119"/>
    </row>
    <row r="157" spans="1:19" ht="18.75">
      <c r="A157" s="138"/>
      <c r="B157" s="119"/>
      <c r="C157" s="119"/>
      <c r="D157" s="119"/>
      <c r="E157" s="119"/>
      <c r="F157" s="119"/>
      <c r="G157" s="119"/>
      <c r="H157" s="119"/>
      <c r="I157" s="119"/>
      <c r="J157" s="119"/>
      <c r="K157" s="119"/>
      <c r="L157" s="119"/>
      <c r="M157" s="119"/>
      <c r="N157" s="119"/>
      <c r="O157" s="119"/>
      <c r="P157" s="119"/>
      <c r="Q157" s="119"/>
      <c r="R157" s="119"/>
      <c r="S157" s="119"/>
    </row>
    <row r="158" spans="1:19" ht="18.75">
      <c r="A158" s="119"/>
      <c r="B158" s="119"/>
      <c r="C158" s="119"/>
      <c r="D158" s="119"/>
      <c r="E158" s="119"/>
      <c r="F158" s="119"/>
      <c r="G158" s="119"/>
      <c r="H158" s="119"/>
      <c r="I158" s="119"/>
      <c r="J158" s="119"/>
      <c r="K158" s="119"/>
      <c r="L158" s="119"/>
      <c r="M158" s="119"/>
      <c r="N158" s="119"/>
      <c r="O158" s="119"/>
      <c r="P158" s="119"/>
      <c r="Q158" s="119"/>
      <c r="R158" s="119"/>
      <c r="S158" s="119"/>
    </row>
    <row r="159" spans="1:19" ht="18.75">
      <c r="A159" s="119"/>
      <c r="B159" s="119"/>
      <c r="C159" s="119"/>
      <c r="D159" s="119"/>
      <c r="E159" s="119"/>
      <c r="F159" s="119"/>
      <c r="G159" s="119"/>
      <c r="H159" s="119"/>
      <c r="I159" s="119"/>
      <c r="J159" s="119"/>
      <c r="K159" s="119"/>
      <c r="L159" s="119"/>
      <c r="M159" s="119"/>
      <c r="N159" s="119"/>
      <c r="O159" s="119"/>
      <c r="P159" s="119"/>
      <c r="Q159" s="119"/>
      <c r="R159" s="119"/>
      <c r="S159" s="119"/>
    </row>
    <row r="160" spans="1:19" ht="18.75">
      <c r="A160" s="119"/>
      <c r="B160" s="119"/>
      <c r="C160" s="119"/>
      <c r="D160" s="119"/>
      <c r="E160" s="119"/>
      <c r="F160" s="119"/>
      <c r="G160" s="119"/>
      <c r="H160" s="119"/>
      <c r="I160" s="119"/>
      <c r="J160" s="119"/>
      <c r="K160" s="119"/>
      <c r="L160" s="119"/>
      <c r="M160" s="119"/>
      <c r="N160" s="119"/>
      <c r="O160" s="119"/>
      <c r="P160" s="119"/>
      <c r="Q160" s="119"/>
      <c r="R160" s="119"/>
      <c r="S160" s="119"/>
    </row>
    <row r="161" spans="1:19" ht="18.75">
      <c r="A161" s="119"/>
      <c r="B161" s="119"/>
      <c r="C161" s="119"/>
      <c r="D161" s="119"/>
      <c r="E161" s="119"/>
      <c r="F161" s="119"/>
      <c r="G161" s="119"/>
      <c r="H161" s="119"/>
      <c r="I161" s="119"/>
      <c r="J161" s="119"/>
      <c r="K161" s="119"/>
      <c r="L161" s="119"/>
      <c r="M161" s="119"/>
      <c r="N161" s="119"/>
      <c r="O161" s="119"/>
      <c r="P161" s="119"/>
      <c r="Q161" s="119"/>
      <c r="R161" s="119"/>
      <c r="S161" s="119"/>
    </row>
    <row r="162" spans="1:19" ht="18.75">
      <c r="A162" s="119"/>
      <c r="B162" s="119"/>
      <c r="C162" s="119"/>
      <c r="D162" s="119"/>
      <c r="E162" s="119"/>
      <c r="F162" s="119"/>
      <c r="G162" s="119"/>
      <c r="H162" s="119"/>
      <c r="I162" s="119"/>
      <c r="J162" s="119"/>
      <c r="K162" s="119"/>
      <c r="L162" s="119"/>
      <c r="M162" s="119"/>
      <c r="N162" s="119"/>
      <c r="O162" s="119"/>
      <c r="P162" s="119"/>
      <c r="Q162" s="119"/>
      <c r="R162" s="119"/>
      <c r="S162" s="119"/>
    </row>
    <row r="163" spans="1:19" ht="18.75">
      <c r="A163" s="119"/>
      <c r="B163" s="119"/>
      <c r="C163" s="119"/>
      <c r="D163" s="119"/>
      <c r="E163" s="119"/>
      <c r="F163" s="119"/>
      <c r="G163" s="119"/>
      <c r="H163" s="119"/>
      <c r="I163" s="119"/>
      <c r="J163" s="119"/>
      <c r="K163" s="119"/>
      <c r="L163" s="119"/>
      <c r="M163" s="119"/>
      <c r="N163" s="119"/>
      <c r="O163" s="119"/>
      <c r="P163" s="119"/>
      <c r="Q163" s="119"/>
      <c r="R163" s="119"/>
      <c r="S163" s="119"/>
    </row>
    <row r="164" spans="1:19" ht="18.75">
      <c r="A164" s="119"/>
      <c r="B164" s="119"/>
      <c r="C164" s="119"/>
      <c r="D164" s="119"/>
      <c r="E164" s="119"/>
      <c r="F164" s="119"/>
      <c r="G164" s="119"/>
      <c r="H164" s="119"/>
      <c r="I164" s="119"/>
      <c r="J164" s="119"/>
      <c r="K164" s="119"/>
      <c r="L164" s="119"/>
      <c r="M164" s="119"/>
      <c r="N164" s="119"/>
      <c r="O164" s="119"/>
      <c r="P164" s="119"/>
      <c r="Q164" s="119"/>
      <c r="R164" s="119"/>
      <c r="S164" s="119"/>
    </row>
    <row r="165" spans="1:19" ht="18.75">
      <c r="A165" s="119"/>
      <c r="B165" s="119"/>
      <c r="C165" s="119"/>
      <c r="D165" s="119"/>
      <c r="E165" s="119"/>
      <c r="F165" s="119"/>
      <c r="G165" s="119"/>
      <c r="H165" s="119"/>
      <c r="I165" s="119"/>
      <c r="J165" s="119"/>
      <c r="K165" s="119"/>
      <c r="L165" s="119"/>
      <c r="M165" s="119"/>
      <c r="N165" s="119"/>
      <c r="O165" s="119"/>
      <c r="P165" s="119"/>
      <c r="Q165" s="119"/>
      <c r="R165" s="119"/>
      <c r="S165" s="119"/>
    </row>
    <row r="166" spans="1:19" ht="18.75">
      <c r="A166" s="119"/>
      <c r="B166" s="119"/>
      <c r="C166" s="119"/>
      <c r="D166" s="119"/>
      <c r="E166" s="119"/>
      <c r="F166" s="119"/>
      <c r="G166" s="119"/>
      <c r="H166" s="119"/>
      <c r="I166" s="119"/>
      <c r="J166" s="119"/>
      <c r="K166" s="119"/>
      <c r="L166" s="119"/>
      <c r="M166" s="119"/>
      <c r="N166" s="119"/>
      <c r="O166" s="119"/>
      <c r="P166" s="119"/>
      <c r="Q166" s="119"/>
      <c r="R166" s="119"/>
      <c r="S166" s="119"/>
    </row>
    <row r="167" spans="1:19" ht="18.75">
      <c r="A167" s="119"/>
      <c r="B167" s="119"/>
      <c r="C167" s="119"/>
      <c r="D167" s="119"/>
      <c r="E167" s="119"/>
      <c r="F167" s="119"/>
      <c r="G167" s="119"/>
      <c r="H167" s="119"/>
      <c r="I167" s="119"/>
      <c r="J167" s="119"/>
      <c r="K167" s="119"/>
      <c r="L167" s="119"/>
      <c r="M167" s="119"/>
      <c r="N167" s="119"/>
      <c r="O167" s="119"/>
      <c r="P167" s="119"/>
      <c r="Q167" s="119"/>
      <c r="R167" s="119"/>
      <c r="S167" s="119"/>
    </row>
    <row r="168" spans="1:19" ht="18.75">
      <c r="A168" s="119"/>
      <c r="B168" s="119"/>
      <c r="C168" s="119"/>
      <c r="D168" s="119"/>
      <c r="E168" s="119"/>
      <c r="F168" s="119"/>
      <c r="G168" s="119"/>
      <c r="H168" s="119"/>
      <c r="I168" s="119"/>
      <c r="J168" s="119"/>
      <c r="K168" s="119"/>
      <c r="L168" s="119"/>
      <c r="M168" s="119"/>
      <c r="N168" s="119"/>
      <c r="O168" s="119"/>
      <c r="P168" s="119"/>
      <c r="Q168" s="119"/>
      <c r="R168" s="119"/>
      <c r="S168" s="119"/>
    </row>
    <row r="169" spans="1:19" ht="18.75">
      <c r="A169" s="119"/>
      <c r="B169" s="119"/>
      <c r="C169" s="119"/>
      <c r="D169" s="119"/>
      <c r="E169" s="119"/>
      <c r="F169" s="119"/>
      <c r="G169" s="119"/>
      <c r="H169" s="119"/>
      <c r="I169" s="119"/>
      <c r="J169" s="119"/>
      <c r="K169" s="119"/>
      <c r="L169" s="119"/>
      <c r="M169" s="119"/>
      <c r="N169" s="119"/>
      <c r="O169" s="119"/>
      <c r="P169" s="119"/>
      <c r="Q169" s="119"/>
      <c r="R169" s="119"/>
      <c r="S169" s="119"/>
    </row>
    <row r="170" spans="1:19" ht="18.75">
      <c r="A170" s="119"/>
      <c r="B170" s="119"/>
      <c r="C170" s="119"/>
      <c r="D170" s="119"/>
      <c r="E170" s="119"/>
      <c r="F170" s="119"/>
      <c r="G170" s="119"/>
      <c r="H170" s="119"/>
      <c r="I170" s="119"/>
      <c r="J170" s="119"/>
      <c r="K170" s="119"/>
      <c r="L170" s="119"/>
      <c r="M170" s="119"/>
      <c r="N170" s="119"/>
      <c r="O170" s="119"/>
      <c r="P170" s="119"/>
      <c r="Q170" s="119"/>
      <c r="R170" s="119"/>
      <c r="S170" s="119"/>
    </row>
    <row r="171" spans="1:19" ht="18.75">
      <c r="A171" s="119"/>
      <c r="B171" s="119"/>
      <c r="C171" s="119"/>
      <c r="D171" s="119"/>
      <c r="E171" s="119"/>
      <c r="F171" s="119"/>
      <c r="G171" s="119"/>
      <c r="H171" s="119"/>
      <c r="I171" s="119"/>
      <c r="J171" s="119"/>
      <c r="K171" s="119"/>
      <c r="L171" s="119"/>
      <c r="M171" s="119"/>
      <c r="N171" s="119"/>
      <c r="O171" s="119"/>
      <c r="P171" s="119"/>
      <c r="Q171" s="119"/>
      <c r="R171" s="119"/>
      <c r="S171" s="119"/>
    </row>
    <row r="172" spans="1:19" ht="18.75">
      <c r="A172" s="119"/>
      <c r="B172" s="119"/>
      <c r="C172" s="119"/>
      <c r="D172" s="119"/>
      <c r="E172" s="119"/>
      <c r="F172" s="119"/>
      <c r="G172" s="119"/>
      <c r="H172" s="119"/>
      <c r="I172" s="119"/>
      <c r="J172" s="119"/>
      <c r="K172" s="119"/>
      <c r="L172" s="119"/>
      <c r="M172" s="119"/>
      <c r="N172" s="119"/>
      <c r="O172" s="119"/>
      <c r="P172" s="119"/>
      <c r="Q172" s="119"/>
      <c r="R172" s="119"/>
      <c r="S172" s="119"/>
    </row>
    <row r="173" spans="1:19" ht="18.75">
      <c r="A173" s="119"/>
      <c r="B173" s="119"/>
      <c r="C173" s="119"/>
      <c r="D173" s="119"/>
      <c r="E173" s="119"/>
      <c r="F173" s="119"/>
      <c r="G173" s="119"/>
      <c r="H173" s="119"/>
      <c r="I173" s="119"/>
      <c r="J173" s="119"/>
      <c r="K173" s="119"/>
      <c r="L173" s="119"/>
      <c r="M173" s="119"/>
      <c r="N173" s="119"/>
      <c r="O173" s="119"/>
      <c r="P173" s="119"/>
      <c r="Q173" s="119"/>
      <c r="R173" s="119"/>
      <c r="S173" s="119"/>
    </row>
    <row r="174" spans="1:19" ht="18.75">
      <c r="A174" s="119"/>
      <c r="B174" s="119"/>
      <c r="C174" s="119"/>
      <c r="D174" s="119"/>
      <c r="E174" s="119"/>
      <c r="F174" s="119"/>
      <c r="G174" s="119"/>
      <c r="H174" s="119"/>
      <c r="I174" s="119"/>
      <c r="J174" s="119"/>
      <c r="K174" s="119"/>
      <c r="L174" s="119"/>
      <c r="M174" s="119"/>
      <c r="N174" s="119"/>
      <c r="O174" s="119"/>
      <c r="P174" s="119"/>
      <c r="Q174" s="119"/>
      <c r="R174" s="119"/>
      <c r="S174" s="119"/>
    </row>
    <row r="175" spans="1:19" ht="18.75">
      <c r="A175" s="119"/>
      <c r="B175" s="119"/>
      <c r="C175" s="119"/>
      <c r="D175" s="119"/>
      <c r="E175" s="119"/>
      <c r="F175" s="119"/>
      <c r="G175" s="119"/>
      <c r="H175" s="119"/>
      <c r="I175" s="119"/>
      <c r="J175" s="119"/>
      <c r="K175" s="119"/>
      <c r="L175" s="119"/>
      <c r="M175" s="119"/>
      <c r="N175" s="119"/>
      <c r="O175" s="119"/>
      <c r="P175" s="119"/>
      <c r="Q175" s="119"/>
      <c r="R175" s="119"/>
      <c r="S175" s="119"/>
    </row>
    <row r="176" spans="1:19" ht="18.75">
      <c r="A176" s="119"/>
      <c r="B176" s="119"/>
      <c r="C176" s="119"/>
      <c r="D176" s="119"/>
      <c r="E176" s="119"/>
      <c r="F176" s="119"/>
      <c r="G176" s="119"/>
      <c r="H176" s="119"/>
      <c r="I176" s="119"/>
      <c r="J176" s="119"/>
      <c r="K176" s="119"/>
      <c r="L176" s="119"/>
      <c r="M176" s="119"/>
      <c r="N176" s="119"/>
      <c r="O176" s="119"/>
      <c r="P176" s="119"/>
      <c r="Q176" s="119"/>
      <c r="R176" s="119"/>
      <c r="S176" s="119"/>
    </row>
    <row r="177" spans="1:19" ht="18.75">
      <c r="A177" s="119"/>
      <c r="B177" s="119"/>
      <c r="C177" s="119"/>
      <c r="D177" s="119"/>
      <c r="E177" s="119"/>
      <c r="F177" s="119"/>
      <c r="G177" s="119"/>
      <c r="H177" s="119"/>
      <c r="I177" s="119"/>
      <c r="J177" s="119"/>
      <c r="K177" s="119"/>
      <c r="L177" s="119"/>
      <c r="M177" s="119"/>
      <c r="N177" s="119"/>
      <c r="O177" s="119"/>
      <c r="P177" s="119"/>
      <c r="Q177" s="119"/>
      <c r="R177" s="119"/>
      <c r="S177" s="119"/>
    </row>
    <row r="178" spans="1:19" ht="18.75">
      <c r="A178" s="119"/>
      <c r="B178" s="119"/>
      <c r="C178" s="119"/>
      <c r="D178" s="119"/>
      <c r="E178" s="119"/>
      <c r="F178" s="119"/>
      <c r="G178" s="119"/>
      <c r="H178" s="119"/>
      <c r="I178" s="119"/>
      <c r="J178" s="119"/>
      <c r="K178" s="119"/>
      <c r="L178" s="119"/>
      <c r="M178" s="119"/>
      <c r="N178" s="119"/>
      <c r="O178" s="119"/>
      <c r="P178" s="119"/>
      <c r="Q178" s="119"/>
      <c r="R178" s="119"/>
      <c r="S178" s="119"/>
    </row>
    <row r="179" spans="1:19" ht="18.75">
      <c r="A179" s="119"/>
      <c r="B179" s="119"/>
      <c r="C179" s="119"/>
      <c r="D179" s="119"/>
      <c r="E179" s="119"/>
      <c r="F179" s="119"/>
      <c r="G179" s="119"/>
      <c r="H179" s="119"/>
      <c r="I179" s="119"/>
      <c r="J179" s="119"/>
      <c r="K179" s="119"/>
      <c r="L179" s="119"/>
      <c r="M179" s="119"/>
      <c r="N179" s="119"/>
      <c r="O179" s="119"/>
      <c r="P179" s="119"/>
      <c r="Q179" s="119"/>
      <c r="R179" s="119"/>
      <c r="S179" s="119"/>
    </row>
    <row r="180" spans="1:19" ht="18.75">
      <c r="A180" s="119"/>
      <c r="B180" s="119"/>
      <c r="C180" s="119"/>
      <c r="D180" s="119"/>
      <c r="E180" s="119"/>
      <c r="F180" s="119"/>
      <c r="G180" s="119"/>
      <c r="H180" s="119"/>
      <c r="I180" s="119"/>
      <c r="J180" s="119"/>
      <c r="K180" s="119"/>
      <c r="L180" s="119"/>
      <c r="M180" s="119"/>
      <c r="N180" s="119"/>
      <c r="O180" s="119"/>
      <c r="P180" s="119"/>
      <c r="Q180" s="119"/>
      <c r="R180" s="119"/>
      <c r="S180" s="119"/>
    </row>
    <row r="181" spans="1:19" ht="18.75">
      <c r="A181" s="119"/>
      <c r="B181" s="119"/>
      <c r="C181" s="119"/>
      <c r="D181" s="119"/>
      <c r="E181" s="119"/>
      <c r="F181" s="119"/>
      <c r="G181" s="119"/>
      <c r="H181" s="119"/>
      <c r="I181" s="119"/>
      <c r="J181" s="119"/>
      <c r="K181" s="119"/>
      <c r="L181" s="119"/>
      <c r="M181" s="119"/>
      <c r="N181" s="119"/>
      <c r="O181" s="119"/>
      <c r="P181" s="119"/>
      <c r="Q181" s="119"/>
      <c r="R181" s="119"/>
      <c r="S181" s="119"/>
    </row>
    <row r="182" spans="1:19" ht="18.75">
      <c r="A182" s="119"/>
      <c r="B182" s="119"/>
      <c r="C182" s="119"/>
      <c r="D182" s="119"/>
      <c r="E182" s="119"/>
      <c r="F182" s="119"/>
      <c r="G182" s="119"/>
      <c r="H182" s="119"/>
      <c r="I182" s="119"/>
      <c r="J182" s="119"/>
      <c r="K182" s="119"/>
      <c r="L182" s="119"/>
      <c r="M182" s="119"/>
      <c r="N182" s="119"/>
      <c r="O182" s="119"/>
      <c r="P182" s="119"/>
      <c r="Q182" s="119"/>
      <c r="R182" s="119"/>
      <c r="S182" s="119"/>
    </row>
    <row r="183" spans="1:19" ht="18.75">
      <c r="A183" s="119"/>
      <c r="B183" s="119"/>
      <c r="C183" s="119"/>
      <c r="D183" s="119"/>
      <c r="E183" s="119"/>
      <c r="F183" s="119"/>
      <c r="G183" s="119"/>
      <c r="H183" s="119"/>
      <c r="I183" s="119"/>
      <c r="J183" s="119"/>
      <c r="K183" s="119"/>
      <c r="L183" s="119"/>
      <c r="M183" s="119"/>
      <c r="N183" s="119"/>
      <c r="O183" s="119"/>
      <c r="P183" s="119"/>
      <c r="Q183" s="119"/>
      <c r="R183" s="119"/>
      <c r="S183" s="119"/>
    </row>
    <row r="184" spans="1:19" ht="18.75">
      <c r="A184" s="119"/>
      <c r="B184" s="119"/>
      <c r="C184" s="119"/>
      <c r="D184" s="119"/>
      <c r="E184" s="119"/>
      <c r="F184" s="119"/>
      <c r="G184" s="119"/>
      <c r="H184" s="119"/>
      <c r="I184" s="119"/>
      <c r="J184" s="119"/>
      <c r="K184" s="119"/>
      <c r="L184" s="119"/>
      <c r="M184" s="119"/>
      <c r="N184" s="119"/>
      <c r="O184" s="119"/>
      <c r="P184" s="119"/>
      <c r="Q184" s="119"/>
      <c r="R184" s="119"/>
      <c r="S184" s="119"/>
    </row>
    <row r="185" spans="1:19" ht="18.75">
      <c r="A185" s="119"/>
      <c r="B185" s="119"/>
      <c r="C185" s="119"/>
      <c r="D185" s="119"/>
      <c r="E185" s="119"/>
      <c r="F185" s="119"/>
      <c r="G185" s="119"/>
      <c r="H185" s="119"/>
      <c r="I185" s="119"/>
      <c r="J185" s="119"/>
      <c r="K185" s="119"/>
      <c r="L185" s="119"/>
      <c r="M185" s="119"/>
      <c r="N185" s="119"/>
      <c r="O185" s="119"/>
      <c r="P185" s="119"/>
      <c r="Q185" s="119"/>
      <c r="R185" s="119"/>
      <c r="S185" s="119"/>
    </row>
    <row r="186" spans="1:19" ht="18.75">
      <c r="A186" s="119"/>
      <c r="B186" s="119"/>
      <c r="C186" s="119"/>
      <c r="D186" s="119"/>
      <c r="E186" s="119"/>
      <c r="F186" s="119"/>
      <c r="G186" s="119"/>
      <c r="H186" s="119"/>
      <c r="I186" s="119"/>
      <c r="J186" s="119"/>
      <c r="K186" s="119"/>
      <c r="L186" s="119"/>
      <c r="M186" s="119"/>
      <c r="N186" s="119"/>
      <c r="O186" s="119"/>
      <c r="P186" s="119"/>
      <c r="Q186" s="119"/>
      <c r="R186" s="119"/>
      <c r="S186" s="119"/>
    </row>
    <row r="187" spans="1:19" ht="18.75">
      <c r="A187" s="119"/>
      <c r="B187" s="119"/>
      <c r="C187" s="119"/>
      <c r="D187" s="119"/>
      <c r="E187" s="119"/>
      <c r="F187" s="119"/>
      <c r="G187" s="119"/>
      <c r="H187" s="119"/>
      <c r="I187" s="119"/>
      <c r="J187" s="119"/>
      <c r="K187" s="119"/>
      <c r="L187" s="119"/>
      <c r="M187" s="119"/>
      <c r="N187" s="119"/>
      <c r="O187" s="119"/>
      <c r="P187" s="119"/>
      <c r="Q187" s="119"/>
      <c r="R187" s="119"/>
      <c r="S187" s="119"/>
    </row>
    <row r="188" spans="1:19" ht="18.75">
      <c r="A188" s="119"/>
      <c r="B188" s="119"/>
      <c r="C188" s="119"/>
      <c r="D188" s="119"/>
      <c r="E188" s="119"/>
      <c r="F188" s="119"/>
      <c r="G188" s="119"/>
      <c r="H188" s="119"/>
      <c r="I188" s="119"/>
      <c r="J188" s="119"/>
      <c r="K188" s="119"/>
      <c r="L188" s="119"/>
      <c r="M188" s="119"/>
      <c r="N188" s="119"/>
      <c r="O188" s="119"/>
      <c r="P188" s="119"/>
      <c r="Q188" s="119"/>
      <c r="R188" s="119"/>
      <c r="S188" s="119"/>
    </row>
    <row r="189" spans="1:19" ht="18.75">
      <c r="A189" s="119"/>
      <c r="B189" s="119"/>
      <c r="C189" s="119"/>
      <c r="D189" s="119"/>
      <c r="E189" s="119"/>
      <c r="F189" s="119"/>
      <c r="G189" s="119"/>
      <c r="H189" s="119"/>
      <c r="I189" s="119"/>
      <c r="J189" s="119"/>
      <c r="K189" s="119"/>
      <c r="L189" s="119"/>
      <c r="M189" s="119"/>
      <c r="N189" s="119"/>
      <c r="O189" s="119"/>
      <c r="P189" s="119"/>
      <c r="Q189" s="119"/>
      <c r="R189" s="119"/>
      <c r="S189" s="119"/>
    </row>
    <row r="190" spans="1:19" ht="18.75">
      <c r="A190" s="119"/>
      <c r="B190" s="119"/>
      <c r="C190" s="119"/>
      <c r="D190" s="119"/>
      <c r="E190" s="119"/>
      <c r="F190" s="119"/>
      <c r="G190" s="119"/>
      <c r="H190" s="119"/>
      <c r="I190" s="119"/>
      <c r="J190" s="119"/>
      <c r="K190" s="119"/>
      <c r="L190" s="119"/>
      <c r="M190" s="119"/>
      <c r="N190" s="119"/>
      <c r="O190" s="119"/>
      <c r="P190" s="119"/>
      <c r="Q190" s="119"/>
      <c r="R190" s="119"/>
      <c r="S190" s="119"/>
    </row>
    <row r="191" spans="1:19" ht="18.75">
      <c r="A191" s="119"/>
      <c r="B191" s="119"/>
      <c r="C191" s="119"/>
      <c r="D191" s="119"/>
      <c r="E191" s="119"/>
      <c r="F191" s="119"/>
      <c r="G191" s="119"/>
      <c r="H191" s="119"/>
      <c r="I191" s="119"/>
      <c r="J191" s="119"/>
      <c r="K191" s="119"/>
      <c r="L191" s="119"/>
      <c r="M191" s="119"/>
      <c r="N191" s="119"/>
      <c r="O191" s="119"/>
      <c r="P191" s="119"/>
      <c r="Q191" s="119"/>
      <c r="R191" s="119"/>
      <c r="S191" s="119"/>
    </row>
    <row r="192" spans="1:19" ht="18.75">
      <c r="A192" s="119"/>
      <c r="B192" s="119"/>
      <c r="C192" s="119"/>
      <c r="D192" s="119"/>
      <c r="E192" s="119"/>
      <c r="F192" s="119"/>
      <c r="G192" s="119"/>
      <c r="H192" s="119"/>
      <c r="I192" s="119"/>
      <c r="J192" s="119"/>
      <c r="K192" s="119"/>
      <c r="L192" s="119"/>
      <c r="M192" s="119"/>
      <c r="N192" s="119"/>
      <c r="O192" s="119"/>
      <c r="P192" s="119"/>
      <c r="Q192" s="119"/>
      <c r="R192" s="119"/>
      <c r="S192" s="119"/>
    </row>
    <row r="193" spans="1:19" ht="18.75">
      <c r="A193" s="119"/>
      <c r="B193" s="119"/>
      <c r="C193" s="119"/>
      <c r="D193" s="119"/>
      <c r="E193" s="119"/>
      <c r="F193" s="119"/>
      <c r="G193" s="119"/>
      <c r="H193" s="119"/>
      <c r="I193" s="119"/>
      <c r="J193" s="119"/>
      <c r="K193" s="119"/>
      <c r="L193" s="119"/>
      <c r="M193" s="119"/>
      <c r="N193" s="119"/>
      <c r="O193" s="119"/>
      <c r="P193" s="119"/>
      <c r="Q193" s="119"/>
      <c r="R193" s="119"/>
      <c r="S193" s="119"/>
    </row>
    <row r="194" spans="1:19" ht="18.75">
      <c r="A194" s="119"/>
      <c r="B194" s="119"/>
      <c r="C194" s="119"/>
      <c r="D194" s="119"/>
      <c r="E194" s="119"/>
      <c r="F194" s="119"/>
      <c r="G194" s="119"/>
      <c r="H194" s="119"/>
      <c r="I194" s="119"/>
      <c r="J194" s="119"/>
      <c r="K194" s="119"/>
      <c r="L194" s="119"/>
      <c r="M194" s="119"/>
      <c r="N194" s="119"/>
      <c r="O194" s="119"/>
      <c r="P194" s="119"/>
      <c r="Q194" s="119"/>
      <c r="R194" s="119"/>
      <c r="S194" s="119"/>
    </row>
    <row r="195" spans="1:19" ht="18.75">
      <c r="A195" s="119"/>
      <c r="B195" s="119"/>
      <c r="C195" s="119"/>
      <c r="D195" s="119"/>
      <c r="E195" s="119"/>
      <c r="F195" s="119"/>
      <c r="G195" s="119"/>
      <c r="H195" s="119"/>
      <c r="I195" s="119"/>
      <c r="J195" s="119"/>
      <c r="K195" s="119"/>
      <c r="L195" s="119"/>
      <c r="M195" s="119"/>
      <c r="N195" s="119"/>
      <c r="O195" s="119"/>
      <c r="P195" s="119"/>
      <c r="Q195" s="119"/>
      <c r="R195" s="119"/>
      <c r="S195" s="119"/>
    </row>
    <row r="196" spans="1:19" ht="18.75">
      <c r="A196" s="119"/>
      <c r="B196" s="119"/>
      <c r="C196" s="119"/>
      <c r="D196" s="119"/>
      <c r="E196" s="119"/>
      <c r="F196" s="119"/>
      <c r="G196" s="119"/>
      <c r="H196" s="119"/>
      <c r="I196" s="119"/>
      <c r="J196" s="119"/>
      <c r="K196" s="119"/>
      <c r="L196" s="119"/>
      <c r="M196" s="119"/>
      <c r="N196" s="119"/>
      <c r="O196" s="119"/>
      <c r="P196" s="119"/>
      <c r="Q196" s="119"/>
      <c r="R196" s="119"/>
      <c r="S196" s="119"/>
    </row>
    <row r="197" spans="1:19" ht="18.75">
      <c r="A197" s="119"/>
      <c r="B197" s="119"/>
      <c r="C197" s="119"/>
      <c r="D197" s="119"/>
      <c r="E197" s="119"/>
      <c r="F197" s="119"/>
      <c r="G197" s="119"/>
      <c r="H197" s="119"/>
      <c r="I197" s="119"/>
      <c r="J197" s="119"/>
      <c r="K197" s="119"/>
      <c r="L197" s="119"/>
      <c r="M197" s="119"/>
      <c r="N197" s="119"/>
      <c r="O197" s="119"/>
      <c r="P197" s="119"/>
      <c r="Q197" s="119"/>
      <c r="R197" s="119"/>
      <c r="S197" s="119"/>
    </row>
    <row r="198" spans="1:19" ht="18.75">
      <c r="A198" s="119"/>
      <c r="B198" s="119"/>
      <c r="C198" s="119"/>
      <c r="D198" s="119"/>
      <c r="E198" s="119"/>
      <c r="F198" s="119"/>
      <c r="G198" s="119"/>
      <c r="H198" s="119"/>
      <c r="I198" s="119"/>
      <c r="J198" s="119"/>
      <c r="K198" s="119"/>
      <c r="L198" s="119"/>
      <c r="M198" s="119"/>
      <c r="N198" s="119"/>
      <c r="O198" s="119"/>
      <c r="P198" s="119"/>
      <c r="Q198" s="119"/>
      <c r="R198" s="119"/>
      <c r="S198" s="119"/>
    </row>
    <row r="199" spans="1:19" ht="18.75">
      <c r="A199" s="119"/>
      <c r="B199" s="119"/>
      <c r="C199" s="119"/>
      <c r="D199" s="119"/>
      <c r="E199" s="119"/>
      <c r="F199" s="119"/>
      <c r="G199" s="119"/>
      <c r="H199" s="119"/>
      <c r="I199" s="119"/>
      <c r="J199" s="119"/>
      <c r="K199" s="119"/>
      <c r="L199" s="119"/>
      <c r="M199" s="119"/>
      <c r="N199" s="119"/>
      <c r="O199" s="119"/>
      <c r="P199" s="119"/>
      <c r="Q199" s="119"/>
      <c r="R199" s="119"/>
      <c r="S199" s="119"/>
    </row>
    <row r="200" spans="1:19" ht="18.75">
      <c r="A200" s="119"/>
      <c r="B200" s="119"/>
      <c r="C200" s="119"/>
      <c r="D200" s="119"/>
      <c r="E200" s="119"/>
      <c r="F200" s="119"/>
      <c r="G200" s="119"/>
      <c r="H200" s="119"/>
      <c r="I200" s="119"/>
      <c r="J200" s="119"/>
      <c r="K200" s="119"/>
      <c r="L200" s="119"/>
      <c r="M200" s="119"/>
      <c r="N200" s="119"/>
      <c r="O200" s="119"/>
      <c r="P200" s="119"/>
      <c r="Q200" s="119"/>
      <c r="R200" s="119"/>
      <c r="S200" s="119"/>
    </row>
    <row r="201" spans="1:19" ht="18.75">
      <c r="A201" s="119"/>
      <c r="B201" s="119"/>
      <c r="C201" s="119"/>
      <c r="D201" s="119"/>
      <c r="E201" s="119"/>
      <c r="F201" s="119"/>
      <c r="G201" s="119"/>
      <c r="H201" s="119"/>
      <c r="I201" s="119"/>
      <c r="J201" s="119"/>
      <c r="K201" s="119"/>
      <c r="L201" s="119"/>
      <c r="M201" s="119"/>
      <c r="N201" s="119"/>
      <c r="O201" s="119"/>
      <c r="P201" s="119"/>
      <c r="Q201" s="119"/>
      <c r="R201" s="119"/>
      <c r="S201" s="119"/>
    </row>
    <row r="202" spans="1:19" ht="18.75">
      <c r="A202" s="119"/>
      <c r="B202" s="119"/>
      <c r="C202" s="119"/>
      <c r="D202" s="119"/>
      <c r="E202" s="119"/>
      <c r="F202" s="119"/>
      <c r="G202" s="119"/>
      <c r="H202" s="119"/>
      <c r="I202" s="119"/>
      <c r="J202" s="119"/>
      <c r="K202" s="119"/>
      <c r="L202" s="119"/>
      <c r="M202" s="119"/>
      <c r="N202" s="119"/>
      <c r="O202" s="119"/>
      <c r="P202" s="119"/>
      <c r="Q202" s="119"/>
      <c r="R202" s="119"/>
      <c r="S202" s="119"/>
    </row>
    <row r="203" spans="1:19" ht="18.75">
      <c r="A203" s="119"/>
      <c r="B203" s="119"/>
      <c r="C203" s="119"/>
      <c r="D203" s="119"/>
      <c r="E203" s="119"/>
      <c r="F203" s="119"/>
      <c r="G203" s="119"/>
      <c r="H203" s="119"/>
      <c r="I203" s="119"/>
      <c r="J203" s="119"/>
      <c r="K203" s="119"/>
      <c r="L203" s="119"/>
      <c r="M203" s="119"/>
      <c r="N203" s="119"/>
      <c r="O203" s="119"/>
      <c r="P203" s="119"/>
      <c r="Q203" s="119"/>
      <c r="R203" s="119"/>
      <c r="S203" s="119"/>
    </row>
    <row r="204" spans="1:19" ht="18.75">
      <c r="A204" s="119"/>
      <c r="B204" s="119"/>
      <c r="C204" s="119"/>
      <c r="D204" s="119"/>
      <c r="E204" s="119"/>
      <c r="F204" s="119"/>
      <c r="G204" s="119"/>
      <c r="H204" s="119"/>
      <c r="I204" s="119"/>
      <c r="J204" s="119"/>
      <c r="K204" s="119"/>
      <c r="L204" s="119"/>
      <c r="M204" s="119"/>
      <c r="N204" s="119"/>
      <c r="O204" s="119"/>
      <c r="P204" s="119"/>
      <c r="Q204" s="119"/>
      <c r="R204" s="119"/>
      <c r="S204" s="119"/>
    </row>
    <row r="205" spans="1:19" ht="18.75">
      <c r="A205" s="119"/>
      <c r="B205" s="119"/>
      <c r="C205" s="119"/>
      <c r="D205" s="119"/>
      <c r="E205" s="119"/>
      <c r="F205" s="119"/>
      <c r="G205" s="119"/>
      <c r="H205" s="119"/>
      <c r="I205" s="119"/>
      <c r="J205" s="119"/>
      <c r="K205" s="119"/>
      <c r="L205" s="119"/>
      <c r="M205" s="119"/>
      <c r="N205" s="119"/>
      <c r="O205" s="119"/>
      <c r="P205" s="119"/>
      <c r="Q205" s="119"/>
      <c r="R205" s="119"/>
      <c r="S205" s="119"/>
    </row>
    <row r="206" spans="1:19" ht="18.75">
      <c r="A206" s="119"/>
      <c r="B206" s="119"/>
      <c r="C206" s="119"/>
      <c r="D206" s="119"/>
      <c r="E206" s="119"/>
      <c r="F206" s="119"/>
      <c r="G206" s="119"/>
      <c r="H206" s="119"/>
      <c r="I206" s="119"/>
      <c r="J206" s="119"/>
      <c r="K206" s="119"/>
      <c r="L206" s="119"/>
      <c r="M206" s="119"/>
      <c r="N206" s="119"/>
      <c r="O206" s="119"/>
      <c r="P206" s="119"/>
      <c r="Q206" s="119"/>
      <c r="R206" s="119"/>
      <c r="S206" s="119"/>
    </row>
    <row r="207" spans="1:19" ht="18.75">
      <c r="A207" s="119"/>
      <c r="B207" s="119"/>
      <c r="C207" s="119"/>
      <c r="D207" s="119"/>
      <c r="E207" s="119"/>
      <c r="F207" s="119"/>
      <c r="G207" s="119"/>
      <c r="H207" s="119"/>
      <c r="I207" s="119"/>
      <c r="J207" s="119"/>
      <c r="K207" s="119"/>
      <c r="L207" s="119"/>
      <c r="M207" s="119"/>
      <c r="N207" s="119"/>
      <c r="O207" s="119"/>
      <c r="P207" s="119"/>
      <c r="Q207" s="119"/>
      <c r="R207" s="119"/>
      <c r="S207" s="119"/>
    </row>
    <row r="208" spans="1:19" ht="18.75">
      <c r="A208" s="119"/>
      <c r="B208" s="119"/>
      <c r="C208" s="119"/>
      <c r="D208" s="119"/>
      <c r="E208" s="119"/>
      <c r="F208" s="119"/>
      <c r="G208" s="119"/>
      <c r="H208" s="119"/>
      <c r="I208" s="119"/>
      <c r="J208" s="119"/>
      <c r="K208" s="119"/>
      <c r="L208" s="119"/>
      <c r="M208" s="119"/>
      <c r="N208" s="119"/>
      <c r="O208" s="119"/>
      <c r="P208" s="119"/>
      <c r="Q208" s="119"/>
      <c r="R208" s="119"/>
      <c r="S208" s="119"/>
    </row>
    <row r="209" spans="1:19" ht="18.75">
      <c r="A209" s="119"/>
      <c r="B209" s="119"/>
      <c r="C209" s="119"/>
      <c r="D209" s="119"/>
      <c r="E209" s="119"/>
      <c r="F209" s="119"/>
      <c r="G209" s="119"/>
      <c r="H209" s="119"/>
      <c r="I209" s="119"/>
      <c r="J209" s="119"/>
      <c r="K209" s="119"/>
      <c r="L209" s="119"/>
      <c r="M209" s="119"/>
      <c r="N209" s="119"/>
      <c r="O209" s="119"/>
      <c r="P209" s="119"/>
      <c r="Q209" s="119"/>
      <c r="R209" s="119"/>
      <c r="S209" s="119"/>
    </row>
    <row r="210" spans="1:19" ht="18.75">
      <c r="A210" s="119"/>
      <c r="B210" s="119"/>
      <c r="C210" s="119"/>
      <c r="D210" s="119"/>
      <c r="E210" s="119"/>
      <c r="F210" s="119"/>
      <c r="G210" s="119"/>
      <c r="H210" s="119"/>
      <c r="I210" s="119"/>
      <c r="J210" s="119"/>
      <c r="K210" s="119"/>
      <c r="L210" s="119"/>
      <c r="M210" s="119"/>
      <c r="N210" s="119"/>
      <c r="O210" s="119"/>
      <c r="P210" s="119"/>
      <c r="Q210" s="119"/>
      <c r="R210" s="119"/>
      <c r="S210" s="119"/>
    </row>
    <row r="211" spans="1:19" ht="18.75">
      <c r="A211" s="119"/>
      <c r="B211" s="119"/>
      <c r="C211" s="119"/>
      <c r="D211" s="119"/>
      <c r="E211" s="119"/>
      <c r="F211" s="119"/>
      <c r="G211" s="119"/>
      <c r="H211" s="119"/>
      <c r="I211" s="119"/>
      <c r="J211" s="119"/>
      <c r="K211" s="119"/>
      <c r="L211" s="119"/>
      <c r="M211" s="119"/>
      <c r="N211" s="119"/>
      <c r="O211" s="119"/>
      <c r="P211" s="119"/>
      <c r="Q211" s="119"/>
      <c r="R211" s="119"/>
      <c r="S211" s="119"/>
    </row>
    <row r="212" spans="1:19" ht="18.75">
      <c r="A212" s="119"/>
      <c r="B212" s="119"/>
      <c r="C212" s="119"/>
      <c r="D212" s="119"/>
      <c r="E212" s="119"/>
      <c r="F212" s="119"/>
      <c r="G212" s="119"/>
      <c r="H212" s="119"/>
      <c r="I212" s="119"/>
      <c r="J212" s="119"/>
      <c r="K212" s="119"/>
      <c r="L212" s="119"/>
      <c r="M212" s="119"/>
      <c r="N212" s="119"/>
      <c r="O212" s="119"/>
      <c r="P212" s="119"/>
      <c r="Q212" s="119"/>
      <c r="R212" s="119"/>
      <c r="S212" s="119"/>
    </row>
    <row r="213" spans="1:19" ht="18.75">
      <c r="A213" s="119"/>
      <c r="B213" s="119"/>
      <c r="C213" s="119"/>
      <c r="D213" s="119"/>
      <c r="E213" s="119"/>
      <c r="F213" s="119"/>
      <c r="G213" s="119"/>
      <c r="H213" s="119"/>
      <c r="I213" s="119"/>
      <c r="J213" s="119"/>
      <c r="K213" s="119"/>
      <c r="L213" s="119"/>
      <c r="M213" s="119"/>
      <c r="N213" s="119"/>
      <c r="O213" s="119"/>
      <c r="P213" s="119"/>
      <c r="Q213" s="119"/>
      <c r="R213" s="119"/>
      <c r="S213" s="119"/>
    </row>
    <row r="214" spans="1:19" ht="18.75">
      <c r="A214" s="119"/>
      <c r="B214" s="119"/>
      <c r="C214" s="119"/>
      <c r="D214" s="119"/>
      <c r="E214" s="119"/>
      <c r="F214" s="119"/>
      <c r="G214" s="119"/>
      <c r="H214" s="119"/>
      <c r="I214" s="119"/>
      <c r="J214" s="119"/>
      <c r="K214" s="119"/>
      <c r="L214" s="119"/>
      <c r="M214" s="119"/>
      <c r="N214" s="119"/>
      <c r="O214" s="119"/>
      <c r="P214" s="119"/>
      <c r="Q214" s="119"/>
      <c r="R214" s="119"/>
      <c r="S214" s="119"/>
    </row>
    <row r="215" spans="1:19" ht="18.75">
      <c r="A215" s="119"/>
      <c r="B215" s="119"/>
      <c r="C215" s="119"/>
      <c r="D215" s="119"/>
      <c r="E215" s="119"/>
      <c r="F215" s="119"/>
      <c r="G215" s="119"/>
      <c r="H215" s="119"/>
      <c r="I215" s="119"/>
      <c r="J215" s="119"/>
      <c r="K215" s="119"/>
      <c r="L215" s="119"/>
      <c r="M215" s="119"/>
      <c r="N215" s="119"/>
      <c r="O215" s="119"/>
      <c r="P215" s="119"/>
      <c r="Q215" s="119"/>
      <c r="R215" s="119"/>
      <c r="S215" s="119"/>
    </row>
    <row r="216" spans="1:19" ht="18.75">
      <c r="A216" s="119"/>
      <c r="B216" s="119"/>
      <c r="C216" s="119"/>
      <c r="D216" s="119"/>
      <c r="E216" s="119"/>
      <c r="F216" s="119"/>
      <c r="G216" s="119"/>
      <c r="H216" s="119"/>
      <c r="I216" s="119"/>
      <c r="J216" s="119"/>
      <c r="K216" s="119"/>
      <c r="L216" s="119"/>
      <c r="M216" s="119"/>
      <c r="N216" s="119"/>
      <c r="O216" s="119"/>
      <c r="P216" s="119"/>
      <c r="Q216" s="119"/>
      <c r="R216" s="119"/>
      <c r="S216" s="119"/>
    </row>
    <row r="217" spans="1:19" ht="18.75">
      <c r="A217" s="119"/>
      <c r="B217" s="119"/>
      <c r="C217" s="119"/>
      <c r="D217" s="119"/>
      <c r="E217" s="119"/>
      <c r="F217" s="119"/>
      <c r="G217" s="119"/>
      <c r="H217" s="119"/>
      <c r="I217" s="119"/>
      <c r="J217" s="119"/>
      <c r="K217" s="119"/>
      <c r="L217" s="119"/>
      <c r="M217" s="119"/>
      <c r="N217" s="119"/>
      <c r="O217" s="119"/>
      <c r="P217" s="119"/>
      <c r="Q217" s="119"/>
      <c r="R217" s="119"/>
      <c r="S217" s="119"/>
    </row>
    <row r="218" spans="1:19" ht="18.75">
      <c r="A218" s="119"/>
      <c r="B218" s="119"/>
      <c r="C218" s="119"/>
      <c r="D218" s="119"/>
      <c r="E218" s="119"/>
      <c r="F218" s="119"/>
      <c r="G218" s="119"/>
      <c r="H218" s="119"/>
      <c r="I218" s="119"/>
      <c r="J218" s="119"/>
      <c r="K218" s="119"/>
      <c r="L218" s="119"/>
      <c r="M218" s="119"/>
      <c r="N218" s="119"/>
      <c r="O218" s="119"/>
      <c r="P218" s="119"/>
      <c r="Q218" s="119"/>
      <c r="R218" s="119"/>
      <c r="S218" s="119"/>
    </row>
    <row r="219" spans="1:19" ht="18.75">
      <c r="A219" s="119"/>
      <c r="B219" s="119"/>
      <c r="C219" s="119"/>
      <c r="D219" s="119"/>
      <c r="E219" s="119"/>
      <c r="F219" s="119"/>
      <c r="G219" s="119"/>
      <c r="H219" s="119"/>
      <c r="I219" s="119"/>
      <c r="J219" s="119"/>
      <c r="K219" s="119"/>
      <c r="L219" s="119"/>
      <c r="M219" s="119"/>
      <c r="N219" s="119"/>
      <c r="O219" s="119"/>
      <c r="P219" s="119"/>
      <c r="Q219" s="119"/>
      <c r="R219" s="119"/>
      <c r="S219" s="119"/>
    </row>
    <row r="220" spans="1:19" ht="18.75">
      <c r="A220" s="119"/>
      <c r="B220" s="119"/>
      <c r="C220" s="119"/>
      <c r="D220" s="119"/>
      <c r="E220" s="119"/>
      <c r="F220" s="119"/>
      <c r="G220" s="119"/>
      <c r="H220" s="119"/>
      <c r="I220" s="119"/>
      <c r="J220" s="119"/>
      <c r="K220" s="119"/>
      <c r="L220" s="119"/>
      <c r="M220" s="119"/>
      <c r="N220" s="119"/>
      <c r="O220" s="119"/>
      <c r="P220" s="119"/>
      <c r="Q220" s="119"/>
      <c r="R220" s="119"/>
      <c r="S220" s="119"/>
    </row>
    <row r="221" spans="1:19" ht="18.75">
      <c r="A221" s="119"/>
      <c r="B221" s="119"/>
      <c r="C221" s="119"/>
      <c r="D221" s="119"/>
      <c r="E221" s="119"/>
      <c r="F221" s="119"/>
      <c r="G221" s="119"/>
      <c r="H221" s="119"/>
      <c r="I221" s="119"/>
      <c r="J221" s="119"/>
      <c r="K221" s="119"/>
      <c r="L221" s="119"/>
      <c r="M221" s="119"/>
      <c r="N221" s="119"/>
      <c r="O221" s="119"/>
      <c r="P221" s="119"/>
      <c r="Q221" s="119"/>
      <c r="R221" s="119"/>
      <c r="S221" s="119"/>
    </row>
    <row r="222" spans="1:19" ht="18.75">
      <c r="A222" s="119"/>
      <c r="B222" s="119"/>
      <c r="C222" s="119"/>
      <c r="D222" s="119"/>
      <c r="E222" s="119"/>
      <c r="F222" s="119"/>
      <c r="G222" s="119"/>
      <c r="H222" s="119"/>
      <c r="I222" s="119"/>
      <c r="J222" s="119"/>
      <c r="K222" s="119"/>
      <c r="L222" s="119"/>
      <c r="M222" s="119"/>
      <c r="N222" s="119"/>
      <c r="O222" s="119"/>
      <c r="P222" s="119"/>
      <c r="Q222" s="119"/>
      <c r="R222" s="119"/>
      <c r="S222" s="119"/>
    </row>
    <row r="223" spans="1:19" ht="18.75">
      <c r="A223" s="119"/>
      <c r="B223" s="119"/>
      <c r="C223" s="119"/>
      <c r="D223" s="119"/>
      <c r="E223" s="119"/>
      <c r="F223" s="119"/>
      <c r="G223" s="119"/>
      <c r="H223" s="119"/>
      <c r="I223" s="119"/>
      <c r="J223" s="119"/>
      <c r="K223" s="119"/>
      <c r="L223" s="119"/>
      <c r="M223" s="119"/>
      <c r="N223" s="119"/>
      <c r="O223" s="119"/>
      <c r="P223" s="119"/>
      <c r="Q223" s="119"/>
      <c r="R223" s="119"/>
      <c r="S223" s="119"/>
    </row>
    <row r="224" spans="1:19" ht="18.75">
      <c r="A224" s="119"/>
      <c r="B224" s="119"/>
      <c r="C224" s="119"/>
      <c r="D224" s="119"/>
      <c r="E224" s="119"/>
      <c r="F224" s="119"/>
      <c r="G224" s="119"/>
      <c r="H224" s="119"/>
      <c r="I224" s="119"/>
      <c r="J224" s="119"/>
      <c r="K224" s="119"/>
      <c r="L224" s="119"/>
      <c r="M224" s="119"/>
      <c r="N224" s="119"/>
      <c r="O224" s="119"/>
      <c r="P224" s="119"/>
      <c r="Q224" s="119"/>
      <c r="R224" s="119"/>
      <c r="S224" s="119"/>
    </row>
    <row r="225" spans="1:19" ht="18.75">
      <c r="A225" s="119"/>
      <c r="B225" s="119"/>
      <c r="C225" s="119"/>
      <c r="D225" s="119"/>
      <c r="E225" s="119"/>
      <c r="F225" s="119"/>
      <c r="G225" s="119"/>
      <c r="H225" s="119"/>
      <c r="I225" s="119"/>
      <c r="J225" s="119"/>
      <c r="K225" s="119"/>
      <c r="L225" s="119"/>
      <c r="M225" s="119"/>
      <c r="N225" s="119"/>
      <c r="O225" s="119"/>
      <c r="P225" s="119"/>
      <c r="Q225" s="119"/>
      <c r="R225" s="119"/>
      <c r="S225" s="119"/>
    </row>
    <row r="226" spans="1:19" ht="18.75">
      <c r="A226" s="119"/>
      <c r="B226" s="119"/>
      <c r="C226" s="119"/>
      <c r="D226" s="119"/>
      <c r="E226" s="119"/>
      <c r="F226" s="119"/>
      <c r="G226" s="119"/>
      <c r="H226" s="119"/>
      <c r="I226" s="119"/>
      <c r="J226" s="119"/>
      <c r="K226" s="119"/>
      <c r="L226" s="119"/>
      <c r="M226" s="119"/>
      <c r="N226" s="119"/>
      <c r="O226" s="119"/>
      <c r="P226" s="119"/>
      <c r="Q226" s="119"/>
      <c r="R226" s="119"/>
      <c r="S226" s="119"/>
    </row>
    <row r="227" spans="1:19" ht="18.75">
      <c r="A227" s="119"/>
      <c r="B227" s="119"/>
      <c r="C227" s="119"/>
      <c r="D227" s="119"/>
      <c r="E227" s="119"/>
      <c r="F227" s="119"/>
      <c r="G227" s="119"/>
      <c r="H227" s="119"/>
      <c r="I227" s="119"/>
      <c r="J227" s="119"/>
      <c r="K227" s="119"/>
      <c r="L227" s="119"/>
      <c r="M227" s="119"/>
      <c r="N227" s="119"/>
      <c r="O227" s="119"/>
      <c r="P227" s="119"/>
      <c r="Q227" s="119"/>
      <c r="R227" s="119"/>
      <c r="S227" s="119"/>
    </row>
    <row r="228" spans="1:19" ht="18.75">
      <c r="A228" s="119"/>
      <c r="B228" s="119"/>
      <c r="C228" s="119"/>
      <c r="D228" s="119"/>
      <c r="E228" s="119"/>
      <c r="F228" s="119"/>
      <c r="G228" s="119"/>
      <c r="H228" s="119"/>
      <c r="I228" s="119"/>
      <c r="J228" s="119"/>
      <c r="K228" s="119"/>
      <c r="L228" s="119"/>
      <c r="M228" s="119"/>
      <c r="N228" s="119"/>
      <c r="O228" s="119"/>
      <c r="P228" s="119"/>
      <c r="Q228" s="119"/>
      <c r="R228" s="119"/>
      <c r="S228" s="119"/>
    </row>
    <row r="229" spans="1:19" ht="18.75">
      <c r="A229" s="119"/>
      <c r="B229" s="119"/>
      <c r="C229" s="119"/>
      <c r="D229" s="119"/>
      <c r="E229" s="119"/>
      <c r="F229" s="119"/>
      <c r="G229" s="119"/>
      <c r="H229" s="119"/>
      <c r="I229" s="119"/>
      <c r="J229" s="119"/>
      <c r="K229" s="119"/>
      <c r="L229" s="119"/>
      <c r="M229" s="119"/>
      <c r="N229" s="119"/>
      <c r="O229" s="119"/>
      <c r="P229" s="119"/>
      <c r="Q229" s="119"/>
      <c r="R229" s="119"/>
      <c r="S229" s="119"/>
    </row>
    <row r="230" spans="1:19" ht="18.75">
      <c r="A230" s="119"/>
      <c r="B230" s="119"/>
      <c r="C230" s="119"/>
      <c r="D230" s="119"/>
      <c r="E230" s="119"/>
      <c r="F230" s="119"/>
      <c r="G230" s="119"/>
      <c r="H230" s="119"/>
      <c r="I230" s="119"/>
      <c r="J230" s="119"/>
      <c r="K230" s="119"/>
      <c r="L230" s="119"/>
      <c r="M230" s="119"/>
      <c r="N230" s="119"/>
      <c r="O230" s="119"/>
      <c r="P230" s="119"/>
      <c r="Q230" s="119"/>
      <c r="R230" s="119"/>
      <c r="S230" s="119"/>
    </row>
    <row r="231" spans="1:19" ht="18.75">
      <c r="A231" s="119"/>
      <c r="B231" s="119"/>
      <c r="C231" s="119"/>
      <c r="D231" s="119"/>
      <c r="E231" s="119"/>
      <c r="F231" s="119"/>
      <c r="G231" s="119"/>
      <c r="H231" s="119"/>
      <c r="I231" s="119"/>
      <c r="J231" s="119"/>
      <c r="K231" s="119"/>
      <c r="L231" s="119"/>
      <c r="M231" s="119"/>
      <c r="N231" s="119"/>
      <c r="O231" s="119"/>
      <c r="P231" s="119"/>
      <c r="Q231" s="119"/>
      <c r="R231" s="119"/>
      <c r="S231" s="119"/>
    </row>
    <row r="232" spans="1:19" ht="18.75">
      <c r="A232" s="119"/>
      <c r="B232" s="119"/>
      <c r="C232" s="119"/>
      <c r="D232" s="119"/>
      <c r="E232" s="119"/>
      <c r="F232" s="119"/>
      <c r="G232" s="119"/>
      <c r="H232" s="119"/>
      <c r="I232" s="119"/>
      <c r="J232" s="119"/>
      <c r="K232" s="119"/>
      <c r="L232" s="119"/>
      <c r="M232" s="119"/>
      <c r="N232" s="119"/>
      <c r="O232" s="119"/>
      <c r="P232" s="119"/>
      <c r="Q232" s="119"/>
      <c r="R232" s="119"/>
      <c r="S232" s="119"/>
    </row>
    <row r="233" spans="1:19" ht="18.75">
      <c r="A233" s="119"/>
      <c r="B233" s="119"/>
      <c r="C233" s="119"/>
      <c r="D233" s="119"/>
      <c r="E233" s="119"/>
      <c r="F233" s="119"/>
      <c r="G233" s="119"/>
      <c r="H233" s="119"/>
      <c r="I233" s="119"/>
      <c r="J233" s="119"/>
      <c r="K233" s="119"/>
      <c r="L233" s="119"/>
      <c r="M233" s="119"/>
      <c r="N233" s="119"/>
      <c r="O233" s="119"/>
      <c r="P233" s="119"/>
      <c r="Q233" s="119"/>
      <c r="R233" s="119"/>
      <c r="S233" s="119"/>
    </row>
    <row r="234" spans="1:19" ht="18.75">
      <c r="A234" s="119"/>
      <c r="B234" s="119"/>
      <c r="C234" s="119"/>
      <c r="D234" s="119"/>
      <c r="E234" s="119"/>
      <c r="F234" s="119"/>
      <c r="G234" s="119"/>
      <c r="H234" s="119"/>
      <c r="I234" s="119"/>
      <c r="J234" s="119"/>
      <c r="K234" s="119"/>
      <c r="L234" s="119"/>
      <c r="M234" s="119"/>
      <c r="N234" s="119"/>
      <c r="O234" s="119"/>
      <c r="P234" s="119"/>
      <c r="Q234" s="119"/>
      <c r="R234" s="119"/>
      <c r="S234" s="119"/>
    </row>
    <row r="235" spans="1:19" ht="18.75">
      <c r="A235" s="119"/>
      <c r="B235" s="119"/>
      <c r="C235" s="119"/>
      <c r="D235" s="119"/>
      <c r="E235" s="119"/>
      <c r="F235" s="119"/>
      <c r="G235" s="119"/>
      <c r="H235" s="119"/>
      <c r="I235" s="119"/>
      <c r="J235" s="119"/>
      <c r="K235" s="119"/>
      <c r="L235" s="119"/>
      <c r="M235" s="119"/>
      <c r="N235" s="119"/>
      <c r="O235" s="119"/>
      <c r="P235" s="119"/>
      <c r="Q235" s="119"/>
      <c r="R235" s="119"/>
      <c r="S235" s="119"/>
    </row>
    <row r="236" spans="1:19" ht="18.75">
      <c r="A236" s="119"/>
      <c r="B236" s="119"/>
      <c r="C236" s="119"/>
      <c r="D236" s="119"/>
      <c r="E236" s="119"/>
      <c r="F236" s="119"/>
      <c r="G236" s="119"/>
      <c r="H236" s="119"/>
      <c r="I236" s="119"/>
      <c r="J236" s="119"/>
      <c r="K236" s="119"/>
      <c r="L236" s="119"/>
      <c r="M236" s="119"/>
      <c r="N236" s="119"/>
      <c r="O236" s="119"/>
      <c r="P236" s="119"/>
      <c r="Q236" s="119"/>
      <c r="R236" s="119"/>
      <c r="S236" s="119"/>
    </row>
    <row r="237" spans="1:19" ht="18.75">
      <c r="A237" s="119"/>
      <c r="B237" s="119"/>
      <c r="C237" s="119"/>
      <c r="D237" s="119"/>
      <c r="E237" s="119"/>
      <c r="F237" s="119"/>
      <c r="G237" s="119"/>
      <c r="H237" s="119"/>
      <c r="I237" s="119"/>
      <c r="J237" s="119"/>
      <c r="K237" s="119"/>
      <c r="L237" s="119"/>
      <c r="M237" s="119"/>
      <c r="N237" s="119"/>
      <c r="O237" s="119"/>
      <c r="P237" s="119"/>
      <c r="Q237" s="119"/>
      <c r="R237" s="119"/>
      <c r="S237" s="119"/>
    </row>
    <row r="238" spans="1:19" ht="18.75">
      <c r="A238" s="119"/>
      <c r="B238" s="119"/>
      <c r="C238" s="119"/>
      <c r="D238" s="119"/>
      <c r="E238" s="119"/>
      <c r="F238" s="119"/>
      <c r="G238" s="119"/>
      <c r="H238" s="119"/>
      <c r="I238" s="119"/>
      <c r="J238" s="119"/>
      <c r="K238" s="119"/>
      <c r="L238" s="119"/>
      <c r="M238" s="119"/>
      <c r="N238" s="119"/>
      <c r="O238" s="119"/>
      <c r="P238" s="119"/>
      <c r="Q238" s="119"/>
      <c r="R238" s="119"/>
      <c r="S238" s="119"/>
    </row>
    <row r="239" spans="1:19" ht="18.75">
      <c r="A239" s="119"/>
      <c r="B239" s="119"/>
      <c r="C239" s="119"/>
      <c r="D239" s="119"/>
      <c r="E239" s="119"/>
      <c r="F239" s="119"/>
      <c r="G239" s="119"/>
      <c r="H239" s="119"/>
      <c r="I239" s="119"/>
      <c r="J239" s="119"/>
      <c r="K239" s="119"/>
      <c r="L239" s="119"/>
      <c r="M239" s="119"/>
      <c r="N239" s="119"/>
      <c r="O239" s="119"/>
      <c r="P239" s="119"/>
      <c r="Q239" s="119"/>
      <c r="R239" s="119"/>
      <c r="S239" s="119"/>
    </row>
    <row r="240" spans="1:19" ht="18.75">
      <c r="A240" s="119"/>
      <c r="B240" s="119"/>
      <c r="C240" s="119"/>
      <c r="D240" s="119"/>
      <c r="E240" s="119"/>
      <c r="F240" s="119"/>
      <c r="G240" s="119"/>
      <c r="H240" s="119"/>
      <c r="I240" s="119"/>
      <c r="J240" s="119"/>
      <c r="K240" s="119"/>
      <c r="L240" s="119"/>
      <c r="M240" s="119"/>
      <c r="N240" s="119"/>
      <c r="O240" s="119"/>
      <c r="P240" s="119"/>
      <c r="Q240" s="119"/>
      <c r="R240" s="119"/>
      <c r="S240" s="119"/>
    </row>
    <row r="241" spans="1:19" ht="18.75">
      <c r="A241" s="119"/>
      <c r="B241" s="119"/>
      <c r="C241" s="119"/>
      <c r="D241" s="119"/>
      <c r="E241" s="119"/>
      <c r="F241" s="119"/>
      <c r="G241" s="119"/>
      <c r="H241" s="119"/>
      <c r="I241" s="119"/>
      <c r="J241" s="119"/>
      <c r="K241" s="119"/>
      <c r="L241" s="119"/>
      <c r="M241" s="119"/>
      <c r="N241" s="119"/>
      <c r="O241" s="119"/>
      <c r="P241" s="119"/>
      <c r="Q241" s="119"/>
      <c r="R241" s="119"/>
      <c r="S241" s="119"/>
    </row>
    <row r="242" spans="1:19" ht="18.75">
      <c r="A242" s="119"/>
      <c r="B242" s="119"/>
      <c r="C242" s="119"/>
      <c r="D242" s="119"/>
      <c r="E242" s="119"/>
      <c r="F242" s="119"/>
      <c r="G242" s="119"/>
      <c r="H242" s="119"/>
      <c r="I242" s="119"/>
      <c r="J242" s="119"/>
      <c r="K242" s="119"/>
      <c r="L242" s="119"/>
      <c r="M242" s="119"/>
      <c r="N242" s="119"/>
      <c r="O242" s="119"/>
      <c r="P242" s="119"/>
      <c r="Q242" s="119"/>
      <c r="R242" s="119"/>
      <c r="S242" s="119"/>
    </row>
    <row r="243" spans="1:19" ht="18.75">
      <c r="A243" s="119"/>
      <c r="B243" s="119"/>
      <c r="C243" s="119"/>
      <c r="D243" s="119"/>
      <c r="E243" s="119"/>
      <c r="F243" s="119"/>
      <c r="G243" s="119"/>
      <c r="H243" s="119"/>
      <c r="I243" s="119"/>
      <c r="J243" s="119"/>
      <c r="K243" s="119"/>
      <c r="L243" s="119"/>
      <c r="M243" s="119"/>
      <c r="N243" s="119"/>
      <c r="O243" s="119"/>
      <c r="P243" s="119"/>
      <c r="Q243" s="119"/>
      <c r="R243" s="119"/>
      <c r="S243" s="119"/>
    </row>
    <row r="244" spans="1:19" ht="18.75">
      <c r="A244" s="119"/>
      <c r="B244" s="119"/>
      <c r="C244" s="119"/>
      <c r="D244" s="119"/>
      <c r="E244" s="119"/>
      <c r="F244" s="119"/>
      <c r="G244" s="119"/>
      <c r="H244" s="119"/>
      <c r="I244" s="119"/>
      <c r="J244" s="119"/>
      <c r="K244" s="119"/>
      <c r="L244" s="119"/>
      <c r="M244" s="119"/>
      <c r="N244" s="119"/>
      <c r="O244" s="119"/>
      <c r="P244" s="119"/>
      <c r="Q244" s="119"/>
      <c r="R244" s="119"/>
      <c r="S244" s="119"/>
    </row>
    <row r="245" spans="1:19" ht="18.75">
      <c r="A245" s="119"/>
      <c r="B245" s="119"/>
      <c r="C245" s="119"/>
      <c r="D245" s="119"/>
      <c r="E245" s="119"/>
      <c r="F245" s="119"/>
      <c r="G245" s="119"/>
      <c r="H245" s="119"/>
      <c r="I245" s="119"/>
      <c r="J245" s="119"/>
      <c r="K245" s="119"/>
      <c r="L245" s="119"/>
      <c r="M245" s="119"/>
      <c r="N245" s="119"/>
      <c r="O245" s="119"/>
      <c r="P245" s="119"/>
      <c r="Q245" s="119"/>
      <c r="R245" s="119"/>
      <c r="S245" s="119"/>
    </row>
    <row r="246" spans="1:19" ht="18.75">
      <c r="A246" s="119"/>
      <c r="B246" s="119"/>
      <c r="C246" s="119"/>
      <c r="D246" s="119"/>
      <c r="E246" s="119"/>
      <c r="F246" s="119"/>
      <c r="G246" s="119"/>
      <c r="H246" s="119"/>
      <c r="I246" s="119"/>
      <c r="J246" s="119"/>
      <c r="K246" s="119"/>
      <c r="L246" s="119"/>
      <c r="M246" s="119"/>
      <c r="N246" s="119"/>
      <c r="O246" s="119"/>
      <c r="P246" s="119"/>
      <c r="Q246" s="119"/>
      <c r="R246" s="119"/>
      <c r="S246" s="119"/>
    </row>
    <row r="247" spans="1:19" ht="18.75">
      <c r="A247" s="119"/>
      <c r="B247" s="119"/>
      <c r="C247" s="119"/>
      <c r="D247" s="119"/>
      <c r="E247" s="119"/>
      <c r="F247" s="119"/>
      <c r="G247" s="119"/>
      <c r="H247" s="119"/>
      <c r="I247" s="119"/>
      <c r="J247" s="119"/>
      <c r="K247" s="119"/>
      <c r="L247" s="119"/>
      <c r="M247" s="119"/>
      <c r="N247" s="119"/>
      <c r="O247" s="119"/>
      <c r="P247" s="119"/>
      <c r="Q247" s="119"/>
      <c r="R247" s="119"/>
      <c r="S247" s="119"/>
    </row>
    <row r="248" spans="1:19" ht="18.75">
      <c r="A248" s="119"/>
      <c r="B248" s="119"/>
      <c r="C248" s="119"/>
      <c r="D248" s="119"/>
      <c r="E248" s="119"/>
      <c r="F248" s="119"/>
      <c r="G248" s="119"/>
      <c r="H248" s="119"/>
      <c r="I248" s="119"/>
      <c r="J248" s="119"/>
      <c r="K248" s="119"/>
      <c r="L248" s="119"/>
      <c r="M248" s="119"/>
      <c r="N248" s="119"/>
      <c r="O248" s="119"/>
      <c r="P248" s="119"/>
      <c r="Q248" s="119"/>
      <c r="R248" s="119"/>
      <c r="S248" s="119"/>
    </row>
    <row r="249" spans="1:19" ht="18.75">
      <c r="A249" s="119"/>
      <c r="B249" s="119"/>
      <c r="C249" s="119"/>
      <c r="D249" s="119"/>
      <c r="E249" s="119"/>
      <c r="F249" s="119"/>
      <c r="G249" s="119"/>
      <c r="H249" s="119"/>
      <c r="I249" s="119"/>
      <c r="J249" s="119"/>
      <c r="K249" s="119"/>
      <c r="L249" s="119"/>
      <c r="M249" s="119"/>
      <c r="N249" s="119"/>
      <c r="O249" s="119"/>
      <c r="P249" s="119"/>
      <c r="Q249" s="119"/>
      <c r="R249" s="119"/>
      <c r="S249" s="119"/>
    </row>
    <row r="250" spans="1:19" ht="18.75">
      <c r="A250" s="119"/>
      <c r="B250" s="119"/>
      <c r="C250" s="119"/>
      <c r="D250" s="119"/>
      <c r="E250" s="119"/>
      <c r="F250" s="119"/>
      <c r="G250" s="119"/>
      <c r="H250" s="119"/>
      <c r="I250" s="119"/>
      <c r="J250" s="119"/>
      <c r="K250" s="119"/>
      <c r="L250" s="119"/>
      <c r="M250" s="119"/>
      <c r="N250" s="119"/>
      <c r="O250" s="119"/>
      <c r="P250" s="119"/>
      <c r="Q250" s="119"/>
      <c r="R250" s="119"/>
      <c r="S250" s="119"/>
    </row>
    <row r="251" spans="1:19" ht="18.75">
      <c r="A251" s="119"/>
      <c r="B251" s="119"/>
      <c r="C251" s="119"/>
      <c r="D251" s="119"/>
      <c r="E251" s="119"/>
      <c r="F251" s="119"/>
      <c r="G251" s="119"/>
      <c r="H251" s="119"/>
      <c r="I251" s="119"/>
      <c r="J251" s="119"/>
      <c r="K251" s="119"/>
      <c r="L251" s="119"/>
      <c r="M251" s="119"/>
      <c r="N251" s="119"/>
      <c r="O251" s="119"/>
      <c r="P251" s="119"/>
      <c r="Q251" s="119"/>
      <c r="R251" s="119"/>
      <c r="S251" s="119"/>
    </row>
    <row r="252" spans="1:19" ht="18.75">
      <c r="A252" s="119"/>
      <c r="B252" s="119"/>
      <c r="C252" s="119"/>
      <c r="D252" s="119"/>
      <c r="E252" s="119"/>
      <c r="F252" s="119"/>
      <c r="G252" s="119"/>
      <c r="H252" s="119"/>
      <c r="I252" s="119"/>
      <c r="J252" s="119"/>
      <c r="K252" s="119"/>
      <c r="L252" s="119"/>
      <c r="M252" s="119"/>
      <c r="N252" s="119"/>
      <c r="O252" s="119"/>
      <c r="P252" s="119"/>
      <c r="Q252" s="119"/>
      <c r="R252" s="119"/>
      <c r="S252" s="119"/>
    </row>
    <row r="253" spans="1:19" ht="18.75">
      <c r="A253" s="119"/>
      <c r="B253" s="119"/>
      <c r="C253" s="119"/>
      <c r="D253" s="119"/>
      <c r="E253" s="119"/>
      <c r="F253" s="119"/>
      <c r="G253" s="119"/>
      <c r="H253" s="119"/>
      <c r="I253" s="119"/>
      <c r="J253" s="119"/>
      <c r="K253" s="119"/>
      <c r="L253" s="119"/>
      <c r="M253" s="119"/>
      <c r="N253" s="119"/>
      <c r="O253" s="119"/>
      <c r="P253" s="119"/>
      <c r="Q253" s="119"/>
      <c r="R253" s="119"/>
      <c r="S253" s="119"/>
    </row>
    <row r="254" spans="1:19" ht="18.75">
      <c r="A254" s="119"/>
      <c r="B254" s="119"/>
      <c r="C254" s="119"/>
      <c r="D254" s="119"/>
      <c r="E254" s="119"/>
      <c r="F254" s="119"/>
      <c r="G254" s="119"/>
      <c r="H254" s="119"/>
      <c r="I254" s="119"/>
      <c r="J254" s="119"/>
      <c r="K254" s="119"/>
      <c r="L254" s="119"/>
      <c r="M254" s="119"/>
      <c r="N254" s="119"/>
      <c r="O254" s="119"/>
      <c r="P254" s="119"/>
      <c r="Q254" s="119"/>
      <c r="R254" s="119"/>
      <c r="S254" s="119"/>
    </row>
    <row r="255" spans="1:19" ht="18.75">
      <c r="A255" s="119"/>
      <c r="B255" s="119"/>
      <c r="C255" s="119"/>
      <c r="D255" s="119"/>
      <c r="E255" s="119"/>
      <c r="F255" s="119"/>
      <c r="G255" s="119"/>
      <c r="H255" s="119"/>
      <c r="I255" s="119"/>
      <c r="J255" s="119"/>
      <c r="K255" s="119"/>
      <c r="L255" s="119"/>
      <c r="M255" s="119"/>
      <c r="N255" s="119"/>
      <c r="O255" s="119"/>
      <c r="P255" s="119"/>
      <c r="Q255" s="119"/>
      <c r="R255" s="119"/>
      <c r="S255" s="119"/>
    </row>
    <row r="256" spans="1:19" ht="18.75">
      <c r="A256" s="119"/>
      <c r="B256" s="119"/>
      <c r="C256" s="119"/>
      <c r="D256" s="119"/>
      <c r="E256" s="119"/>
      <c r="F256" s="119"/>
      <c r="G256" s="119"/>
      <c r="H256" s="119"/>
      <c r="I256" s="119"/>
      <c r="J256" s="119"/>
      <c r="K256" s="119"/>
      <c r="L256" s="119"/>
      <c r="M256" s="119"/>
      <c r="N256" s="119"/>
      <c r="O256" s="119"/>
      <c r="P256" s="119"/>
      <c r="Q256" s="119"/>
      <c r="R256" s="119"/>
      <c r="S256" s="119"/>
    </row>
    <row r="257" spans="1:19" ht="18.75">
      <c r="A257" s="119"/>
      <c r="B257" s="119"/>
      <c r="C257" s="119"/>
      <c r="D257" s="119"/>
      <c r="E257" s="119"/>
      <c r="F257" s="119"/>
      <c r="G257" s="119"/>
      <c r="H257" s="119"/>
      <c r="I257" s="119"/>
      <c r="J257" s="119"/>
      <c r="K257" s="119"/>
      <c r="L257" s="119"/>
      <c r="M257" s="119"/>
      <c r="N257" s="119"/>
      <c r="O257" s="119"/>
      <c r="P257" s="119"/>
      <c r="Q257" s="119"/>
      <c r="R257" s="119"/>
      <c r="S257" s="119"/>
    </row>
    <row r="258" spans="1:19" ht="18.75">
      <c r="A258" s="119"/>
      <c r="B258" s="119"/>
      <c r="C258" s="119"/>
      <c r="D258" s="119"/>
      <c r="E258" s="119"/>
      <c r="F258" s="119"/>
      <c r="G258" s="119"/>
      <c r="H258" s="119"/>
      <c r="I258" s="119"/>
      <c r="J258" s="119"/>
      <c r="K258" s="119"/>
      <c r="L258" s="119"/>
      <c r="M258" s="119"/>
      <c r="N258" s="119"/>
      <c r="O258" s="119"/>
      <c r="P258" s="119"/>
      <c r="Q258" s="119"/>
      <c r="R258" s="119"/>
      <c r="S258" s="119"/>
    </row>
    <row r="259" spans="1:19" ht="18.75">
      <c r="A259" s="119"/>
      <c r="B259" s="119"/>
      <c r="C259" s="119"/>
      <c r="D259" s="119"/>
      <c r="E259" s="119"/>
      <c r="F259" s="119"/>
      <c r="G259" s="119"/>
      <c r="H259" s="119"/>
      <c r="I259" s="119"/>
      <c r="J259" s="119"/>
      <c r="K259" s="119"/>
      <c r="L259" s="119"/>
      <c r="M259" s="119"/>
      <c r="N259" s="119"/>
      <c r="O259" s="119"/>
      <c r="P259" s="119"/>
      <c r="Q259" s="119"/>
      <c r="R259" s="119"/>
      <c r="S259" s="119"/>
    </row>
    <row r="260" spans="1:19" ht="18.75">
      <c r="A260" s="119"/>
      <c r="B260" s="119"/>
      <c r="C260" s="119"/>
      <c r="D260" s="119"/>
      <c r="E260" s="119"/>
      <c r="F260" s="119"/>
      <c r="G260" s="119"/>
      <c r="H260" s="119"/>
      <c r="I260" s="119"/>
      <c r="J260" s="119"/>
      <c r="K260" s="119"/>
      <c r="L260" s="119"/>
      <c r="M260" s="119"/>
      <c r="N260" s="119"/>
      <c r="O260" s="119"/>
      <c r="P260" s="119"/>
      <c r="Q260" s="119"/>
      <c r="R260" s="119"/>
      <c r="S260" s="119"/>
    </row>
    <row r="261" spans="1:19" ht="18.75">
      <c r="A261" s="119"/>
      <c r="B261" s="119"/>
      <c r="C261" s="119"/>
      <c r="D261" s="119"/>
      <c r="E261" s="119"/>
      <c r="F261" s="119"/>
      <c r="G261" s="119"/>
      <c r="H261" s="119"/>
      <c r="I261" s="119"/>
      <c r="J261" s="119"/>
      <c r="K261" s="119"/>
      <c r="L261" s="119"/>
      <c r="M261" s="119"/>
      <c r="N261" s="119"/>
      <c r="O261" s="119"/>
      <c r="P261" s="119"/>
      <c r="Q261" s="119"/>
      <c r="R261" s="119"/>
      <c r="S261" s="119"/>
    </row>
    <row r="262" spans="1:19" ht="18.75">
      <c r="A262" s="119"/>
      <c r="B262" s="119"/>
      <c r="C262" s="119"/>
      <c r="D262" s="119"/>
      <c r="E262" s="119"/>
      <c r="F262" s="119"/>
      <c r="G262" s="119"/>
      <c r="H262" s="119"/>
      <c r="I262" s="119"/>
      <c r="J262" s="119"/>
      <c r="K262" s="119"/>
      <c r="L262" s="119"/>
      <c r="M262" s="119"/>
      <c r="N262" s="119"/>
      <c r="O262" s="119"/>
      <c r="P262" s="119"/>
      <c r="Q262" s="119"/>
      <c r="R262" s="119"/>
      <c r="S262" s="119"/>
    </row>
    <row r="263" spans="1:19" ht="18.75">
      <c r="A263" s="119"/>
      <c r="B263" s="119"/>
      <c r="C263" s="119"/>
      <c r="D263" s="119"/>
      <c r="E263" s="119"/>
      <c r="F263" s="119"/>
      <c r="G263" s="119"/>
      <c r="H263" s="119"/>
      <c r="I263" s="119"/>
      <c r="J263" s="119"/>
      <c r="K263" s="119"/>
      <c r="L263" s="119"/>
      <c r="M263" s="119"/>
      <c r="N263" s="119"/>
      <c r="O263" s="119"/>
      <c r="P263" s="119"/>
      <c r="Q263" s="119"/>
      <c r="R263" s="119"/>
      <c r="S263" s="119"/>
    </row>
    <row r="264" spans="1:19" ht="18.75">
      <c r="A264" s="119"/>
      <c r="B264" s="119"/>
      <c r="C264" s="119"/>
      <c r="D264" s="119"/>
      <c r="E264" s="119"/>
      <c r="F264" s="119"/>
      <c r="G264" s="119"/>
      <c r="H264" s="119"/>
      <c r="I264" s="119"/>
      <c r="J264" s="119"/>
      <c r="K264" s="119"/>
      <c r="L264" s="119"/>
      <c r="M264" s="119"/>
      <c r="N264" s="119"/>
      <c r="O264" s="119"/>
      <c r="P264" s="119"/>
      <c r="Q264" s="119"/>
      <c r="R264" s="119"/>
      <c r="S264" s="119"/>
    </row>
    <row r="265" spans="1:19" ht="18.75">
      <c r="A265" s="119"/>
      <c r="B265" s="119"/>
      <c r="C265" s="119"/>
      <c r="D265" s="119"/>
      <c r="E265" s="119"/>
      <c r="F265" s="119"/>
      <c r="G265" s="119"/>
      <c r="H265" s="119"/>
      <c r="I265" s="119"/>
      <c r="J265" s="119"/>
      <c r="K265" s="119"/>
      <c r="L265" s="119"/>
      <c r="M265" s="119"/>
      <c r="N265" s="119"/>
      <c r="O265" s="119"/>
      <c r="P265" s="119"/>
      <c r="Q265" s="119"/>
      <c r="R265" s="119"/>
      <c r="S265" s="119"/>
    </row>
    <row r="266" spans="1:19" ht="18.75">
      <c r="A266" s="119"/>
      <c r="B266" s="119"/>
      <c r="C266" s="119"/>
      <c r="D266" s="119"/>
      <c r="E266" s="119"/>
      <c r="F266" s="119"/>
      <c r="G266" s="119"/>
      <c r="H266" s="119"/>
      <c r="I266" s="119"/>
      <c r="J266" s="119"/>
      <c r="K266" s="119"/>
      <c r="L266" s="119"/>
      <c r="M266" s="119"/>
      <c r="N266" s="119"/>
      <c r="O266" s="119"/>
      <c r="P266" s="119"/>
      <c r="Q266" s="119"/>
      <c r="R266" s="119"/>
      <c r="S266" s="119"/>
    </row>
    <row r="267" spans="1:19" ht="18.75">
      <c r="A267" s="119"/>
      <c r="B267" s="119"/>
      <c r="C267" s="119"/>
      <c r="D267" s="119"/>
      <c r="E267" s="119"/>
      <c r="F267" s="119"/>
      <c r="G267" s="119"/>
      <c r="H267" s="119"/>
      <c r="I267" s="119"/>
      <c r="J267" s="119"/>
      <c r="K267" s="119"/>
      <c r="L267" s="119"/>
      <c r="M267" s="119"/>
      <c r="N267" s="119"/>
      <c r="O267" s="119"/>
      <c r="P267" s="119"/>
      <c r="Q267" s="119"/>
      <c r="R267" s="119"/>
      <c r="S267" s="119"/>
    </row>
    <row r="268" spans="1:19" ht="18.75">
      <c r="A268" s="119"/>
      <c r="B268" s="119"/>
      <c r="C268" s="119"/>
      <c r="D268" s="119"/>
      <c r="E268" s="119"/>
      <c r="F268" s="119"/>
      <c r="G268" s="119"/>
      <c r="H268" s="119"/>
      <c r="I268" s="119"/>
      <c r="J268" s="119"/>
      <c r="K268" s="119"/>
      <c r="L268" s="119"/>
      <c r="M268" s="119"/>
      <c r="N268" s="119"/>
      <c r="O268" s="119"/>
      <c r="P268" s="119"/>
      <c r="Q268" s="119"/>
      <c r="R268" s="119"/>
      <c r="S268" s="119"/>
    </row>
    <row r="269" spans="1:19" ht="18.75">
      <c r="A269" s="119"/>
      <c r="B269" s="119"/>
      <c r="C269" s="119"/>
      <c r="D269" s="119"/>
      <c r="E269" s="119"/>
      <c r="F269" s="119"/>
      <c r="G269" s="119"/>
      <c r="H269" s="119"/>
      <c r="I269" s="119"/>
      <c r="J269" s="119"/>
      <c r="K269" s="119"/>
      <c r="L269" s="119"/>
      <c r="M269" s="119"/>
      <c r="N269" s="119"/>
      <c r="O269" s="119"/>
      <c r="P269" s="119"/>
      <c r="Q269" s="119"/>
      <c r="R269" s="119"/>
      <c r="S269" s="119"/>
    </row>
    <row r="270" spans="1:19" ht="18.75">
      <c r="A270" s="119"/>
      <c r="B270" s="119"/>
      <c r="C270" s="119"/>
      <c r="D270" s="119"/>
      <c r="E270" s="119"/>
      <c r="F270" s="119"/>
      <c r="G270" s="119"/>
      <c r="H270" s="119"/>
      <c r="I270" s="119"/>
      <c r="J270" s="119"/>
      <c r="K270" s="119"/>
      <c r="L270" s="119"/>
      <c r="M270" s="119"/>
      <c r="N270" s="119"/>
      <c r="O270" s="119"/>
      <c r="P270" s="119"/>
      <c r="Q270" s="119"/>
      <c r="R270" s="119"/>
      <c r="S270" s="119"/>
    </row>
    <row r="271" spans="1:19" ht="18.75">
      <c r="A271" s="119"/>
      <c r="B271" s="119"/>
      <c r="C271" s="119"/>
      <c r="D271" s="119"/>
      <c r="E271" s="119"/>
      <c r="F271" s="119"/>
      <c r="G271" s="119"/>
      <c r="H271" s="119"/>
      <c r="I271" s="119"/>
      <c r="J271" s="119"/>
      <c r="K271" s="119"/>
      <c r="L271" s="119"/>
      <c r="M271" s="119"/>
      <c r="N271" s="119"/>
      <c r="O271" s="119"/>
      <c r="P271" s="119"/>
      <c r="Q271" s="119"/>
      <c r="R271" s="119"/>
      <c r="S271" s="119"/>
    </row>
    <row r="272" spans="1:19" ht="18.75">
      <c r="A272" s="119"/>
      <c r="B272" s="119"/>
      <c r="C272" s="119"/>
      <c r="D272" s="119"/>
      <c r="E272" s="119"/>
      <c r="F272" s="119"/>
      <c r="G272" s="119"/>
      <c r="H272" s="119"/>
      <c r="I272" s="119"/>
      <c r="J272" s="119"/>
      <c r="K272" s="119"/>
      <c r="L272" s="119"/>
      <c r="M272" s="119"/>
      <c r="N272" s="119"/>
      <c r="O272" s="119"/>
      <c r="P272" s="119"/>
      <c r="Q272" s="119"/>
      <c r="R272" s="119"/>
      <c r="S272" s="119"/>
    </row>
    <row r="273" spans="1:19" ht="18.75">
      <c r="A273" s="119"/>
      <c r="B273" s="119"/>
      <c r="C273" s="119"/>
      <c r="D273" s="119"/>
      <c r="E273" s="119"/>
      <c r="F273" s="119"/>
      <c r="G273" s="119"/>
      <c r="H273" s="119"/>
      <c r="I273" s="119"/>
      <c r="J273" s="119"/>
      <c r="K273" s="119"/>
      <c r="L273" s="119"/>
      <c r="M273" s="119"/>
      <c r="N273" s="119"/>
      <c r="O273" s="119"/>
      <c r="P273" s="119"/>
      <c r="Q273" s="119"/>
      <c r="R273" s="119"/>
      <c r="S273" s="119"/>
    </row>
    <row r="274" spans="1:19" ht="18.75">
      <c r="A274" s="119"/>
      <c r="B274" s="119"/>
      <c r="C274" s="119"/>
      <c r="D274" s="119"/>
      <c r="E274" s="119"/>
      <c r="F274" s="119"/>
      <c r="G274" s="119"/>
      <c r="H274" s="119"/>
      <c r="I274" s="119"/>
      <c r="J274" s="119"/>
      <c r="K274" s="119"/>
      <c r="L274" s="119"/>
      <c r="M274" s="119"/>
      <c r="N274" s="119"/>
      <c r="O274" s="119"/>
      <c r="P274" s="119"/>
      <c r="Q274" s="119"/>
      <c r="R274" s="119"/>
      <c r="S274" s="119"/>
    </row>
    <row r="275" spans="1:19" ht="18.75">
      <c r="A275" s="119"/>
      <c r="B275" s="119"/>
      <c r="C275" s="119"/>
      <c r="D275" s="119"/>
      <c r="E275" s="119"/>
      <c r="F275" s="119"/>
      <c r="G275" s="119"/>
      <c r="H275" s="119"/>
      <c r="I275" s="119"/>
      <c r="J275" s="119"/>
      <c r="K275" s="119"/>
      <c r="L275" s="119"/>
      <c r="M275" s="119"/>
      <c r="N275" s="119"/>
      <c r="O275" s="119"/>
      <c r="P275" s="119"/>
      <c r="Q275" s="119"/>
      <c r="R275" s="119"/>
      <c r="S275" s="119"/>
    </row>
    <row r="276" spans="1:19" ht="18.75">
      <c r="A276" s="119"/>
      <c r="B276" s="119"/>
      <c r="C276" s="119"/>
      <c r="D276" s="119"/>
      <c r="E276" s="119"/>
      <c r="F276" s="119"/>
      <c r="G276" s="119"/>
      <c r="H276" s="119"/>
      <c r="I276" s="119"/>
      <c r="J276" s="119"/>
      <c r="K276" s="119"/>
      <c r="L276" s="119"/>
      <c r="M276" s="119"/>
      <c r="N276" s="119"/>
      <c r="O276" s="119"/>
      <c r="P276" s="119"/>
      <c r="Q276" s="119"/>
      <c r="R276" s="119"/>
      <c r="S276" s="119"/>
    </row>
    <row r="277" spans="1:19" ht="18.75">
      <c r="A277" s="119"/>
      <c r="B277" s="119"/>
      <c r="C277" s="119"/>
      <c r="D277" s="119"/>
      <c r="E277" s="119"/>
      <c r="F277" s="119"/>
      <c r="G277" s="119"/>
      <c r="H277" s="119"/>
      <c r="I277" s="119"/>
      <c r="J277" s="119"/>
      <c r="K277" s="119"/>
      <c r="L277" s="119"/>
      <c r="M277" s="119"/>
      <c r="N277" s="119"/>
      <c r="O277" s="119"/>
      <c r="P277" s="119"/>
      <c r="Q277" s="119"/>
      <c r="R277" s="119"/>
      <c r="S277" s="119"/>
    </row>
    <row r="278" spans="1:19" ht="18.75">
      <c r="A278" s="119"/>
      <c r="B278" s="119"/>
      <c r="C278" s="119"/>
      <c r="D278" s="119"/>
      <c r="E278" s="119"/>
      <c r="F278" s="119"/>
      <c r="G278" s="119"/>
      <c r="H278" s="119"/>
      <c r="I278" s="119"/>
      <c r="J278" s="119"/>
      <c r="K278" s="119"/>
      <c r="L278" s="119"/>
      <c r="M278" s="119"/>
      <c r="N278" s="119"/>
      <c r="O278" s="119"/>
      <c r="P278" s="119"/>
      <c r="Q278" s="119"/>
      <c r="R278" s="119"/>
      <c r="S278" s="119"/>
    </row>
    <row r="279" spans="1:19" ht="18.75">
      <c r="A279" s="119"/>
      <c r="B279" s="119"/>
      <c r="C279" s="119"/>
      <c r="D279" s="119"/>
      <c r="E279" s="119"/>
      <c r="F279" s="119"/>
      <c r="G279" s="119"/>
      <c r="H279" s="119"/>
      <c r="I279" s="119"/>
      <c r="J279" s="119"/>
      <c r="K279" s="119"/>
      <c r="L279" s="119"/>
      <c r="M279" s="119"/>
      <c r="N279" s="119"/>
      <c r="O279" s="119"/>
      <c r="P279" s="119"/>
      <c r="Q279" s="119"/>
      <c r="R279" s="119"/>
      <c r="S279" s="119"/>
    </row>
    <row r="280" spans="1:19" ht="18.75">
      <c r="A280" s="119"/>
      <c r="B280" s="119"/>
      <c r="C280" s="119"/>
      <c r="D280" s="119"/>
      <c r="E280" s="119"/>
      <c r="F280" s="119"/>
      <c r="G280" s="119"/>
      <c r="H280" s="119"/>
      <c r="I280" s="119"/>
      <c r="J280" s="119"/>
      <c r="K280" s="119"/>
      <c r="L280" s="119"/>
      <c r="M280" s="119"/>
      <c r="N280" s="119"/>
      <c r="O280" s="119"/>
      <c r="P280" s="119"/>
      <c r="Q280" s="119"/>
      <c r="R280" s="119"/>
      <c r="S280" s="119"/>
    </row>
    <row r="281" spans="1:19" ht="18.75">
      <c r="A281" s="119"/>
      <c r="B281" s="119"/>
      <c r="C281" s="119"/>
      <c r="D281" s="119"/>
      <c r="E281" s="119"/>
      <c r="F281" s="119"/>
      <c r="G281" s="119"/>
      <c r="H281" s="119"/>
      <c r="I281" s="119"/>
      <c r="J281" s="119"/>
      <c r="K281" s="119"/>
      <c r="L281" s="119"/>
      <c r="M281" s="119"/>
      <c r="N281" s="119"/>
      <c r="O281" s="119"/>
      <c r="P281" s="119"/>
      <c r="Q281" s="119"/>
      <c r="R281" s="119"/>
      <c r="S281" s="119"/>
    </row>
    <row r="282" spans="1:19" ht="18.75">
      <c r="A282" s="119"/>
      <c r="B282" s="119"/>
      <c r="C282" s="119"/>
      <c r="D282" s="119"/>
      <c r="E282" s="119"/>
      <c r="F282" s="119"/>
      <c r="G282" s="119"/>
      <c r="H282" s="119"/>
      <c r="I282" s="119"/>
      <c r="J282" s="119"/>
      <c r="K282" s="119"/>
      <c r="L282" s="119"/>
      <c r="M282" s="119"/>
      <c r="N282" s="119"/>
      <c r="O282" s="119"/>
      <c r="P282" s="119"/>
      <c r="Q282" s="119"/>
      <c r="R282" s="119"/>
      <c r="S282" s="119"/>
    </row>
    <row r="283" spans="1:19" ht="18.75">
      <c r="A283" s="119"/>
      <c r="B283" s="119"/>
      <c r="C283" s="119"/>
      <c r="D283" s="119"/>
      <c r="E283" s="119"/>
      <c r="F283" s="119"/>
      <c r="G283" s="119"/>
      <c r="H283" s="119"/>
      <c r="I283" s="119"/>
      <c r="J283" s="119"/>
      <c r="K283" s="119"/>
      <c r="L283" s="119"/>
      <c r="M283" s="119"/>
      <c r="N283" s="119"/>
      <c r="O283" s="119"/>
      <c r="P283" s="119"/>
      <c r="Q283" s="119"/>
      <c r="R283" s="119"/>
      <c r="S283" s="119"/>
    </row>
    <row r="284" spans="1:19" ht="18.75">
      <c r="A284" s="119"/>
      <c r="B284" s="119"/>
      <c r="C284" s="119"/>
      <c r="D284" s="119"/>
      <c r="E284" s="119"/>
      <c r="F284" s="119"/>
      <c r="G284" s="119"/>
      <c r="H284" s="119"/>
      <c r="I284" s="119"/>
      <c r="J284" s="119"/>
      <c r="K284" s="119"/>
      <c r="L284" s="119"/>
      <c r="M284" s="119"/>
      <c r="N284" s="119"/>
      <c r="O284" s="119"/>
      <c r="P284" s="119"/>
      <c r="Q284" s="119"/>
      <c r="R284" s="119"/>
      <c r="S284" s="119"/>
    </row>
    <row r="285" spans="1:19" ht="18.75">
      <c r="A285" s="119"/>
      <c r="B285" s="119"/>
      <c r="C285" s="119"/>
      <c r="D285" s="119"/>
      <c r="E285" s="119"/>
      <c r="F285" s="119"/>
      <c r="G285" s="119"/>
      <c r="H285" s="119"/>
      <c r="I285" s="119"/>
      <c r="J285" s="119"/>
      <c r="K285" s="119"/>
      <c r="L285" s="119"/>
      <c r="M285" s="119"/>
      <c r="N285" s="119"/>
      <c r="O285" s="119"/>
      <c r="P285" s="119"/>
      <c r="Q285" s="119"/>
      <c r="R285" s="119"/>
      <c r="S285" s="119"/>
    </row>
    <row r="286" spans="1:19" ht="18.75">
      <c r="A286" s="119"/>
      <c r="B286" s="119"/>
      <c r="C286" s="119"/>
      <c r="D286" s="119"/>
      <c r="E286" s="119"/>
      <c r="F286" s="119"/>
      <c r="G286" s="119"/>
      <c r="H286" s="119"/>
      <c r="I286" s="119"/>
      <c r="J286" s="119"/>
      <c r="K286" s="119"/>
      <c r="L286" s="119"/>
      <c r="M286" s="119"/>
      <c r="N286" s="119"/>
      <c r="O286" s="119"/>
      <c r="P286" s="119"/>
      <c r="Q286" s="119"/>
      <c r="R286" s="119"/>
      <c r="S286" s="119"/>
    </row>
    <row r="287" spans="1:19" ht="18.75">
      <c r="A287" s="119"/>
      <c r="B287" s="119"/>
      <c r="C287" s="119"/>
      <c r="D287" s="119"/>
      <c r="E287" s="119"/>
      <c r="F287" s="119"/>
      <c r="G287" s="119"/>
      <c r="H287" s="119"/>
      <c r="I287" s="119"/>
      <c r="J287" s="119"/>
      <c r="K287" s="119"/>
      <c r="L287" s="119"/>
      <c r="M287" s="119"/>
      <c r="N287" s="119"/>
      <c r="O287" s="119"/>
      <c r="P287" s="119"/>
      <c r="Q287" s="119"/>
      <c r="R287" s="119"/>
      <c r="S287" s="119"/>
    </row>
    <row r="288" spans="1:19" ht="18.75">
      <c r="A288" s="119"/>
      <c r="B288" s="119"/>
      <c r="C288" s="119"/>
      <c r="D288" s="119"/>
      <c r="E288" s="119"/>
      <c r="F288" s="119"/>
      <c r="G288" s="119"/>
      <c r="H288" s="119"/>
      <c r="I288" s="119"/>
      <c r="J288" s="119"/>
      <c r="K288" s="119"/>
      <c r="L288" s="119"/>
      <c r="M288" s="119"/>
      <c r="N288" s="119"/>
      <c r="O288" s="119"/>
      <c r="P288" s="119"/>
      <c r="Q288" s="119"/>
      <c r="R288" s="119"/>
      <c r="S288" s="119"/>
    </row>
    <row r="289" spans="1:19" ht="18.75">
      <c r="A289" s="119"/>
      <c r="B289" s="119"/>
      <c r="C289" s="119"/>
      <c r="D289" s="119"/>
      <c r="E289" s="119"/>
      <c r="F289" s="119"/>
      <c r="G289" s="119"/>
      <c r="H289" s="119"/>
      <c r="I289" s="119"/>
      <c r="J289" s="119"/>
      <c r="K289" s="119"/>
      <c r="L289" s="119"/>
      <c r="M289" s="119"/>
      <c r="N289" s="119"/>
      <c r="O289" s="119"/>
      <c r="P289" s="119"/>
      <c r="Q289" s="119"/>
      <c r="R289" s="119"/>
      <c r="S289" s="119"/>
    </row>
    <row r="290" spans="1:19" ht="18.75">
      <c r="A290" s="119"/>
      <c r="B290" s="119"/>
      <c r="C290" s="119"/>
      <c r="D290" s="119"/>
      <c r="E290" s="119"/>
      <c r="F290" s="119"/>
      <c r="G290" s="119"/>
      <c r="H290" s="119"/>
      <c r="I290" s="119"/>
      <c r="J290" s="119"/>
      <c r="K290" s="119"/>
      <c r="L290" s="119"/>
      <c r="M290" s="119"/>
      <c r="N290" s="119"/>
      <c r="O290" s="119"/>
      <c r="P290" s="119"/>
      <c r="Q290" s="119"/>
      <c r="R290" s="119"/>
      <c r="S290" s="119"/>
    </row>
    <row r="291" spans="1:19" ht="18.75">
      <c r="A291" s="119"/>
      <c r="B291" s="119"/>
      <c r="C291" s="119"/>
      <c r="D291" s="119"/>
      <c r="E291" s="119"/>
      <c r="F291" s="119"/>
      <c r="G291" s="119"/>
      <c r="H291" s="119"/>
      <c r="I291" s="119"/>
      <c r="J291" s="119"/>
      <c r="K291" s="119"/>
      <c r="L291" s="119"/>
      <c r="M291" s="119"/>
      <c r="N291" s="119"/>
      <c r="O291" s="119"/>
      <c r="P291" s="119"/>
      <c r="Q291" s="119"/>
      <c r="R291" s="119"/>
      <c r="S291" s="119"/>
    </row>
    <row r="292" spans="1:19" ht="18.75">
      <c r="A292" s="119"/>
      <c r="B292" s="119"/>
      <c r="C292" s="119"/>
      <c r="D292" s="119"/>
      <c r="E292" s="119"/>
      <c r="F292" s="119"/>
      <c r="G292" s="119"/>
      <c r="H292" s="119"/>
      <c r="I292" s="119"/>
      <c r="J292" s="119"/>
      <c r="K292" s="119"/>
      <c r="L292" s="119"/>
      <c r="M292" s="119"/>
      <c r="N292" s="119"/>
      <c r="O292" s="119"/>
      <c r="P292" s="119"/>
      <c r="Q292" s="119"/>
      <c r="R292" s="119"/>
      <c r="S292" s="119"/>
    </row>
    <row r="293" spans="1:19" ht="18.75">
      <c r="A293" s="119"/>
      <c r="B293" s="119"/>
      <c r="C293" s="119"/>
      <c r="D293" s="119"/>
      <c r="E293" s="119"/>
      <c r="F293" s="119"/>
      <c r="G293" s="119"/>
      <c r="H293" s="119"/>
      <c r="I293" s="119"/>
      <c r="J293" s="119"/>
      <c r="K293" s="119"/>
      <c r="L293" s="119"/>
      <c r="M293" s="119"/>
      <c r="N293" s="119"/>
      <c r="O293" s="119"/>
      <c r="P293" s="119"/>
      <c r="Q293" s="119"/>
      <c r="R293" s="119"/>
      <c r="S293" s="119"/>
    </row>
    <row r="294" spans="1:19" ht="18.75">
      <c r="A294" s="119"/>
      <c r="B294" s="119"/>
      <c r="C294" s="119"/>
      <c r="D294" s="119"/>
      <c r="E294" s="119"/>
      <c r="F294" s="119"/>
      <c r="G294" s="119"/>
      <c r="H294" s="119"/>
      <c r="I294" s="119"/>
      <c r="J294" s="119"/>
      <c r="K294" s="119"/>
      <c r="L294" s="119"/>
      <c r="M294" s="119"/>
      <c r="N294" s="119"/>
      <c r="O294" s="119"/>
      <c r="P294" s="119"/>
      <c r="Q294" s="119"/>
      <c r="R294" s="119"/>
      <c r="S294" s="119"/>
    </row>
    <row r="295" spans="1:19" ht="18.75">
      <c r="A295" s="119"/>
      <c r="B295" s="119"/>
      <c r="C295" s="119"/>
      <c r="D295" s="119"/>
      <c r="E295" s="119"/>
      <c r="F295" s="119"/>
      <c r="G295" s="119"/>
      <c r="H295" s="119"/>
      <c r="I295" s="119"/>
      <c r="J295" s="119"/>
      <c r="K295" s="119"/>
      <c r="L295" s="119"/>
      <c r="M295" s="119"/>
      <c r="N295" s="119"/>
      <c r="O295" s="119"/>
      <c r="P295" s="119"/>
      <c r="Q295" s="119"/>
      <c r="R295" s="119"/>
      <c r="S295" s="119"/>
    </row>
    <row r="296" spans="1:19" ht="18.75">
      <c r="A296" s="119"/>
      <c r="B296" s="119"/>
      <c r="C296" s="119"/>
      <c r="D296" s="119"/>
      <c r="E296" s="119"/>
      <c r="F296" s="119"/>
      <c r="G296" s="119"/>
      <c r="H296" s="119"/>
      <c r="I296" s="119"/>
      <c r="J296" s="119"/>
      <c r="K296" s="119"/>
      <c r="L296" s="119"/>
      <c r="M296" s="119"/>
      <c r="N296" s="119"/>
      <c r="O296" s="119"/>
      <c r="P296" s="119"/>
      <c r="Q296" s="119"/>
      <c r="R296" s="119"/>
      <c r="S296" s="119"/>
    </row>
  </sheetData>
  <mergeCells count="22">
    <mergeCell ref="C13:C16"/>
    <mergeCell ref="D13:D16"/>
    <mergeCell ref="H13:H16"/>
    <mergeCell ref="I13:I16"/>
    <mergeCell ref="H1:L1"/>
    <mergeCell ref="H3:L3"/>
    <mergeCell ref="A7:O7"/>
    <mergeCell ref="C12:G12"/>
    <mergeCell ref="H12:N12"/>
    <mergeCell ref="O12:O16"/>
    <mergeCell ref="A13:A16"/>
    <mergeCell ref="B13:B16"/>
    <mergeCell ref="J13:K13"/>
    <mergeCell ref="L13:L16"/>
    <mergeCell ref="M13:N13"/>
    <mergeCell ref="E14:E16"/>
    <mergeCell ref="F14:F16"/>
    <mergeCell ref="J14:J16"/>
    <mergeCell ref="K14:K16"/>
    <mergeCell ref="M14:M15"/>
    <mergeCell ref="E13:F13"/>
    <mergeCell ref="G13:G16"/>
  </mergeCells>
  <printOptions/>
  <pageMargins left="0.17" right="0.17" top="0.2" bottom="0.2" header="0.2" footer="0.2"/>
  <pageSetup fitToHeight="5"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2:Q278"/>
  <sheetViews>
    <sheetView workbookViewId="0" topLeftCell="C4">
      <selection activeCell="J12" sqref="J12:J13"/>
    </sheetView>
  </sheetViews>
  <sheetFormatPr defaultColWidth="9.00390625" defaultRowHeight="12.75"/>
  <cols>
    <col min="1" max="1" width="14.125" style="26" customWidth="1"/>
    <col min="2" max="2" width="102.875" style="26" customWidth="1"/>
    <col min="3" max="3" width="15.875" style="26" customWidth="1"/>
    <col min="4" max="4" width="12.25390625" style="26" hidden="1" customWidth="1"/>
    <col min="5" max="5" width="11.625" style="26" customWidth="1"/>
    <col min="6" max="6" width="17.625" style="26" customWidth="1"/>
    <col min="7" max="7" width="10.75390625" style="26" hidden="1" customWidth="1"/>
    <col min="8" max="8" width="13.25390625" style="26" customWidth="1"/>
    <col min="9" max="9" width="15.625" style="26" customWidth="1"/>
    <col min="10" max="10" width="12.00390625" style="26" customWidth="1"/>
    <col min="11" max="11" width="9.375" style="26" hidden="1" customWidth="1"/>
    <col min="12" max="12" width="13.375" style="26" hidden="1" customWidth="1"/>
    <col min="13" max="13" width="16.625" style="26" customWidth="1"/>
    <col min="14" max="15" width="11.875" style="26" customWidth="1"/>
    <col min="16" max="16" width="18.00390625" style="26" customWidth="1"/>
    <col min="17" max="17" width="15.125" style="26" customWidth="1"/>
    <col min="18" max="16384" width="9.125" style="26" customWidth="1"/>
  </cols>
  <sheetData>
    <row r="1" ht="16.5" hidden="1"/>
    <row r="2" ht="16.5" hidden="1">
      <c r="K2" s="26" t="s">
        <v>40</v>
      </c>
    </row>
    <row r="3" spans="10:15" ht="16.5" hidden="1">
      <c r="J3" s="27"/>
      <c r="K3" s="27" t="s">
        <v>41</v>
      </c>
      <c r="L3" s="27"/>
      <c r="M3" s="27"/>
      <c r="N3" s="27"/>
      <c r="O3" s="27"/>
    </row>
    <row r="4" spans="9:16" ht="16.5">
      <c r="I4" s="271" t="s">
        <v>7</v>
      </c>
      <c r="J4" s="271"/>
      <c r="K4" s="271"/>
      <c r="L4" s="271"/>
      <c r="M4" s="271"/>
      <c r="N4" s="271"/>
      <c r="O4" s="271"/>
      <c r="P4" s="271"/>
    </row>
    <row r="5" ht="16.5">
      <c r="I5" s="26" t="s">
        <v>42</v>
      </c>
    </row>
    <row r="6" spans="9:16" ht="16.5">
      <c r="I6" s="271" t="s">
        <v>334</v>
      </c>
      <c r="J6" s="271"/>
      <c r="K6" s="271"/>
      <c r="L6" s="271"/>
      <c r="M6" s="271"/>
      <c r="N6" s="271"/>
      <c r="O6" s="271"/>
      <c r="P6" s="271"/>
    </row>
    <row r="7" spans="10:15" ht="16.5" hidden="1">
      <c r="J7" s="27"/>
      <c r="K7" s="27"/>
      <c r="L7" s="27"/>
      <c r="M7" s="27"/>
      <c r="N7" s="27"/>
      <c r="O7" s="27"/>
    </row>
    <row r="8" spans="1:17" ht="84.75" customHeight="1">
      <c r="A8" s="272" t="s">
        <v>278</v>
      </c>
      <c r="B8" s="272"/>
      <c r="C8" s="272"/>
      <c r="D8" s="272"/>
      <c r="E8" s="272"/>
      <c r="F8" s="272"/>
      <c r="G8" s="272"/>
      <c r="H8" s="272"/>
      <c r="I8" s="272"/>
      <c r="J8" s="272"/>
      <c r="K8" s="272"/>
      <c r="L8" s="272"/>
      <c r="M8" s="272"/>
      <c r="N8" s="272"/>
      <c r="O8" s="272"/>
      <c r="P8" s="272"/>
      <c r="Q8" s="272"/>
    </row>
    <row r="9" spans="12:17" ht="16.5">
      <c r="L9" s="28" t="s">
        <v>11</v>
      </c>
      <c r="Q9" s="26" t="s">
        <v>43</v>
      </c>
    </row>
    <row r="10" spans="1:17" ht="26.25" customHeight="1">
      <c r="A10" s="273" t="s">
        <v>44</v>
      </c>
      <c r="B10" s="270" t="s">
        <v>45</v>
      </c>
      <c r="C10" s="270" t="s">
        <v>46</v>
      </c>
      <c r="D10" s="270"/>
      <c r="E10" s="270"/>
      <c r="F10" s="270"/>
      <c r="G10" s="270"/>
      <c r="H10" s="270" t="s">
        <v>47</v>
      </c>
      <c r="I10" s="270"/>
      <c r="J10" s="270"/>
      <c r="K10" s="270"/>
      <c r="L10" s="270"/>
      <c r="M10" s="270"/>
      <c r="N10" s="270"/>
      <c r="O10" s="270"/>
      <c r="P10" s="270"/>
      <c r="Q10" s="274" t="s">
        <v>12</v>
      </c>
    </row>
    <row r="11" spans="1:17" ht="12.75" customHeight="1">
      <c r="A11" s="273"/>
      <c r="B11" s="270"/>
      <c r="C11" s="270" t="s">
        <v>48</v>
      </c>
      <c r="D11" s="270" t="s">
        <v>49</v>
      </c>
      <c r="E11" s="270" t="s">
        <v>50</v>
      </c>
      <c r="F11" s="270"/>
      <c r="G11" s="270"/>
      <c r="H11" s="270" t="s">
        <v>48</v>
      </c>
      <c r="I11" s="270" t="s">
        <v>51</v>
      </c>
      <c r="J11" s="276" t="s">
        <v>50</v>
      </c>
      <c r="K11" s="276"/>
      <c r="L11" s="276"/>
      <c r="M11" s="276"/>
      <c r="N11" s="270" t="s">
        <v>52</v>
      </c>
      <c r="O11" s="270" t="s">
        <v>53</v>
      </c>
      <c r="P11" s="270"/>
      <c r="Q11" s="275"/>
    </row>
    <row r="12" spans="1:17" ht="51" customHeight="1">
      <c r="A12" s="273"/>
      <c r="B12" s="270"/>
      <c r="C12" s="270"/>
      <c r="D12" s="270"/>
      <c r="E12" s="270" t="s">
        <v>54</v>
      </c>
      <c r="F12" s="270" t="s">
        <v>55</v>
      </c>
      <c r="G12" s="270"/>
      <c r="H12" s="270"/>
      <c r="I12" s="270"/>
      <c r="J12" s="270" t="s">
        <v>54</v>
      </c>
      <c r="K12" s="29" t="s">
        <v>56</v>
      </c>
      <c r="L12" s="29" t="s">
        <v>57</v>
      </c>
      <c r="M12" s="270" t="s">
        <v>55</v>
      </c>
      <c r="N12" s="270"/>
      <c r="O12" s="270" t="s">
        <v>58</v>
      </c>
      <c r="P12" s="29" t="s">
        <v>53</v>
      </c>
      <c r="Q12" s="275"/>
    </row>
    <row r="13" spans="1:17" ht="210" customHeight="1">
      <c r="A13" s="273"/>
      <c r="B13" s="270"/>
      <c r="C13" s="270"/>
      <c r="D13" s="270"/>
      <c r="E13" s="270"/>
      <c r="F13" s="270"/>
      <c r="G13" s="270"/>
      <c r="H13" s="270"/>
      <c r="I13" s="270"/>
      <c r="J13" s="270"/>
      <c r="K13" s="29" t="s">
        <v>59</v>
      </c>
      <c r="L13" s="31">
        <v>2000</v>
      </c>
      <c r="M13" s="270"/>
      <c r="N13" s="270"/>
      <c r="O13" s="270"/>
      <c r="P13" s="29" t="s">
        <v>60</v>
      </c>
      <c r="Q13" s="275"/>
    </row>
    <row r="14" spans="1:17" s="32" customFormat="1" ht="10.5" customHeight="1" hidden="1">
      <c r="A14" s="29">
        <v>1</v>
      </c>
      <c r="B14" s="29">
        <v>2</v>
      </c>
      <c r="C14" s="270"/>
      <c r="D14" s="270"/>
      <c r="E14" s="270"/>
      <c r="F14" s="270"/>
      <c r="G14" s="270"/>
      <c r="H14" s="29">
        <v>8</v>
      </c>
      <c r="I14" s="29">
        <v>9</v>
      </c>
      <c r="J14" s="29">
        <v>10</v>
      </c>
      <c r="K14" s="29"/>
      <c r="L14" s="29"/>
      <c r="M14" s="29">
        <v>11</v>
      </c>
      <c r="N14" s="29">
        <v>12</v>
      </c>
      <c r="O14" s="29"/>
      <c r="P14" s="29">
        <v>13</v>
      </c>
      <c r="Q14" s="29" t="s">
        <v>61</v>
      </c>
    </row>
    <row r="15" spans="1:17" ht="16.5" hidden="1">
      <c r="A15" s="33" t="s">
        <v>62</v>
      </c>
      <c r="B15" s="34" t="s">
        <v>63</v>
      </c>
      <c r="C15" s="35"/>
      <c r="D15" s="35"/>
      <c r="E15" s="35"/>
      <c r="F15" s="35"/>
      <c r="G15" s="35"/>
      <c r="H15" s="35"/>
      <c r="I15" s="35"/>
      <c r="J15" s="35"/>
      <c r="K15" s="35"/>
      <c r="L15" s="35"/>
      <c r="M15" s="35"/>
      <c r="N15" s="36"/>
      <c r="O15" s="36"/>
      <c r="P15" s="36"/>
      <c r="Q15" s="37">
        <f aca="true" t="shared" si="0" ref="Q15:Q78">H15+C15</f>
        <v>0</v>
      </c>
    </row>
    <row r="16" spans="1:17" ht="49.5" hidden="1">
      <c r="A16" s="33"/>
      <c r="B16" s="38" t="s">
        <v>64</v>
      </c>
      <c r="C16" s="35"/>
      <c r="D16" s="35"/>
      <c r="E16" s="35"/>
      <c r="F16" s="35"/>
      <c r="G16" s="35"/>
      <c r="H16" s="35"/>
      <c r="I16" s="35"/>
      <c r="J16" s="35"/>
      <c r="K16" s="35"/>
      <c r="L16" s="35"/>
      <c r="M16" s="35"/>
      <c r="N16" s="36"/>
      <c r="O16" s="36"/>
      <c r="P16" s="36"/>
      <c r="Q16" s="37">
        <f t="shared" si="0"/>
        <v>0</v>
      </c>
    </row>
    <row r="17" spans="1:17" ht="16.5" hidden="1">
      <c r="A17" s="33"/>
      <c r="B17" s="39" t="s">
        <v>65</v>
      </c>
      <c r="C17" s="40"/>
      <c r="D17" s="35"/>
      <c r="E17" s="35"/>
      <c r="F17" s="35"/>
      <c r="G17" s="35"/>
      <c r="H17" s="40"/>
      <c r="I17" s="40"/>
      <c r="J17" s="40"/>
      <c r="K17" s="40"/>
      <c r="L17" s="40"/>
      <c r="M17" s="40"/>
      <c r="N17" s="40"/>
      <c r="O17" s="40"/>
      <c r="P17" s="36"/>
      <c r="Q17" s="37">
        <f t="shared" si="0"/>
        <v>0</v>
      </c>
    </row>
    <row r="18" spans="1:17" ht="16.5" hidden="1">
      <c r="A18" s="33" t="s">
        <v>66</v>
      </c>
      <c r="B18" s="34" t="s">
        <v>67</v>
      </c>
      <c r="C18" s="35"/>
      <c r="D18" s="35"/>
      <c r="E18" s="35"/>
      <c r="F18" s="35"/>
      <c r="G18" s="35"/>
      <c r="H18" s="35"/>
      <c r="I18" s="35"/>
      <c r="J18" s="35"/>
      <c r="K18" s="35"/>
      <c r="L18" s="35"/>
      <c r="M18" s="35"/>
      <c r="N18" s="36"/>
      <c r="O18" s="36"/>
      <c r="P18" s="36"/>
      <c r="Q18" s="37">
        <f t="shared" si="0"/>
        <v>0</v>
      </c>
    </row>
    <row r="19" spans="1:17" ht="16.5" hidden="1">
      <c r="A19" s="33"/>
      <c r="B19" s="39" t="s">
        <v>65</v>
      </c>
      <c r="C19" s="40"/>
      <c r="D19" s="35"/>
      <c r="E19" s="35"/>
      <c r="F19" s="35"/>
      <c r="G19" s="35"/>
      <c r="H19" s="35"/>
      <c r="I19" s="35"/>
      <c r="J19" s="35"/>
      <c r="K19" s="35"/>
      <c r="L19" s="35"/>
      <c r="M19" s="35"/>
      <c r="N19" s="36"/>
      <c r="O19" s="36"/>
      <c r="P19" s="36"/>
      <c r="Q19" s="37">
        <f t="shared" si="0"/>
        <v>0</v>
      </c>
    </row>
    <row r="20" spans="1:17" ht="16.5" hidden="1">
      <c r="A20" s="33"/>
      <c r="B20" s="39" t="s">
        <v>68</v>
      </c>
      <c r="C20" s="40"/>
      <c r="D20" s="35"/>
      <c r="E20" s="35"/>
      <c r="F20" s="40"/>
      <c r="G20" s="40"/>
      <c r="H20" s="40"/>
      <c r="I20" s="40"/>
      <c r="J20" s="40"/>
      <c r="K20" s="40"/>
      <c r="L20" s="40"/>
      <c r="M20" s="40"/>
      <c r="N20" s="41"/>
      <c r="O20" s="41"/>
      <c r="P20" s="36"/>
      <c r="Q20" s="37">
        <f t="shared" si="0"/>
        <v>0</v>
      </c>
    </row>
    <row r="21" spans="1:17" ht="16.5" hidden="1">
      <c r="A21" s="33" t="s">
        <v>69</v>
      </c>
      <c r="B21" s="34" t="s">
        <v>70</v>
      </c>
      <c r="C21" s="35"/>
      <c r="D21" s="35"/>
      <c r="E21" s="35"/>
      <c r="F21" s="35"/>
      <c r="G21" s="35"/>
      <c r="H21" s="35"/>
      <c r="I21" s="35"/>
      <c r="J21" s="35"/>
      <c r="K21" s="35"/>
      <c r="L21" s="35"/>
      <c r="M21" s="35"/>
      <c r="N21" s="36"/>
      <c r="O21" s="36"/>
      <c r="P21" s="36"/>
      <c r="Q21" s="37">
        <f t="shared" si="0"/>
        <v>0</v>
      </c>
    </row>
    <row r="22" spans="1:17" ht="16.5" hidden="1">
      <c r="A22" s="33"/>
      <c r="B22" s="39" t="s">
        <v>65</v>
      </c>
      <c r="C22" s="40"/>
      <c r="D22" s="35"/>
      <c r="E22" s="35"/>
      <c r="F22" s="35"/>
      <c r="G22" s="35"/>
      <c r="H22" s="40"/>
      <c r="I22" s="40"/>
      <c r="J22" s="40"/>
      <c r="K22" s="40"/>
      <c r="L22" s="40"/>
      <c r="M22" s="40"/>
      <c r="N22" s="41"/>
      <c r="O22" s="41"/>
      <c r="P22" s="36"/>
      <c r="Q22" s="37">
        <f t="shared" si="0"/>
        <v>0</v>
      </c>
    </row>
    <row r="23" spans="1:17" ht="16.5" hidden="1">
      <c r="A23" s="33"/>
      <c r="B23" s="34"/>
      <c r="C23" s="35"/>
      <c r="D23" s="35"/>
      <c r="E23" s="35"/>
      <c r="F23" s="35"/>
      <c r="G23" s="36"/>
      <c r="H23" s="36"/>
      <c r="I23" s="36"/>
      <c r="J23" s="36"/>
      <c r="K23" s="36"/>
      <c r="L23" s="36"/>
      <c r="M23" s="36"/>
      <c r="N23" s="36"/>
      <c r="O23" s="36"/>
      <c r="P23" s="36"/>
      <c r="Q23" s="37">
        <f t="shared" si="0"/>
        <v>0</v>
      </c>
    </row>
    <row r="24" spans="1:17" ht="16.5" hidden="1">
      <c r="A24" s="33"/>
      <c r="B24" s="34"/>
      <c r="C24" s="36"/>
      <c r="D24" s="36"/>
      <c r="E24" s="36"/>
      <c r="F24" s="36"/>
      <c r="G24" s="36"/>
      <c r="H24" s="36"/>
      <c r="I24" s="36"/>
      <c r="J24" s="36"/>
      <c r="K24" s="36"/>
      <c r="L24" s="36"/>
      <c r="M24" s="36"/>
      <c r="N24" s="36"/>
      <c r="O24" s="36"/>
      <c r="P24" s="36"/>
      <c r="Q24" s="37">
        <f t="shared" si="0"/>
        <v>0</v>
      </c>
    </row>
    <row r="25" spans="1:17" ht="16.5" hidden="1">
      <c r="A25" s="33"/>
      <c r="B25" s="34"/>
      <c r="C25" s="35"/>
      <c r="D25" s="35"/>
      <c r="E25" s="35"/>
      <c r="F25" s="35"/>
      <c r="G25" s="35"/>
      <c r="H25" s="35"/>
      <c r="I25" s="35"/>
      <c r="J25" s="35"/>
      <c r="K25" s="35"/>
      <c r="L25" s="35"/>
      <c r="M25" s="35"/>
      <c r="N25" s="35"/>
      <c r="O25" s="35"/>
      <c r="P25" s="36"/>
      <c r="Q25" s="37">
        <f t="shared" si="0"/>
        <v>0</v>
      </c>
    </row>
    <row r="26" spans="1:17" ht="16.5" hidden="1">
      <c r="A26" s="33"/>
      <c r="B26" s="34"/>
      <c r="C26" s="35"/>
      <c r="D26" s="35"/>
      <c r="E26" s="36"/>
      <c r="F26" s="36"/>
      <c r="G26" s="36"/>
      <c r="H26" s="36"/>
      <c r="I26" s="36"/>
      <c r="J26" s="36"/>
      <c r="K26" s="36"/>
      <c r="L26" s="36"/>
      <c r="M26" s="36"/>
      <c r="N26" s="36"/>
      <c r="O26" s="36"/>
      <c r="P26" s="36"/>
      <c r="Q26" s="37">
        <f t="shared" si="0"/>
        <v>0</v>
      </c>
    </row>
    <row r="27" spans="1:17" ht="16.5" hidden="1">
      <c r="A27" s="33"/>
      <c r="B27" s="42"/>
      <c r="C27" s="36"/>
      <c r="D27" s="36"/>
      <c r="E27" s="36"/>
      <c r="F27" s="36"/>
      <c r="G27" s="36"/>
      <c r="H27" s="36"/>
      <c r="I27" s="36"/>
      <c r="J27" s="36"/>
      <c r="K27" s="36"/>
      <c r="L27" s="36"/>
      <c r="M27" s="36"/>
      <c r="N27" s="36"/>
      <c r="O27" s="36"/>
      <c r="P27" s="36"/>
      <c r="Q27" s="37">
        <f t="shared" si="0"/>
        <v>0</v>
      </c>
    </row>
    <row r="28" spans="1:17" ht="16.5" hidden="1">
      <c r="A28" s="33"/>
      <c r="B28" s="34"/>
      <c r="C28" s="36"/>
      <c r="D28" s="36"/>
      <c r="E28" s="36"/>
      <c r="F28" s="36"/>
      <c r="G28" s="36"/>
      <c r="H28" s="36"/>
      <c r="I28" s="36"/>
      <c r="J28" s="36"/>
      <c r="K28" s="36"/>
      <c r="L28" s="36"/>
      <c r="M28" s="36"/>
      <c r="N28" s="36"/>
      <c r="O28" s="36"/>
      <c r="P28" s="36"/>
      <c r="Q28" s="37">
        <f t="shared" si="0"/>
        <v>0</v>
      </c>
    </row>
    <row r="29" spans="1:17" ht="16.5" hidden="1">
      <c r="A29" s="33"/>
      <c r="B29" s="34" t="s">
        <v>65</v>
      </c>
      <c r="C29" s="35"/>
      <c r="D29" s="36"/>
      <c r="E29" s="36"/>
      <c r="F29" s="36"/>
      <c r="G29" s="36"/>
      <c r="H29" s="36"/>
      <c r="I29" s="36"/>
      <c r="J29" s="36"/>
      <c r="K29" s="36"/>
      <c r="L29" s="36"/>
      <c r="M29" s="36"/>
      <c r="N29" s="36"/>
      <c r="O29" s="36"/>
      <c r="P29" s="36"/>
      <c r="Q29" s="37">
        <f t="shared" si="0"/>
        <v>0</v>
      </c>
    </row>
    <row r="30" spans="1:17" ht="16.5" hidden="1">
      <c r="A30" s="33" t="s">
        <v>71</v>
      </c>
      <c r="B30" s="34" t="s">
        <v>72</v>
      </c>
      <c r="C30" s="35"/>
      <c r="D30" s="36"/>
      <c r="E30" s="36"/>
      <c r="F30" s="36"/>
      <c r="G30" s="36"/>
      <c r="H30" s="36"/>
      <c r="I30" s="36"/>
      <c r="J30" s="36"/>
      <c r="K30" s="36"/>
      <c r="L30" s="36"/>
      <c r="M30" s="36"/>
      <c r="N30" s="36"/>
      <c r="O30" s="36"/>
      <c r="P30" s="36"/>
      <c r="Q30" s="37">
        <f t="shared" si="0"/>
        <v>0</v>
      </c>
    </row>
    <row r="31" spans="1:17" ht="16.5" hidden="1">
      <c r="A31" s="33"/>
      <c r="B31" s="34" t="s">
        <v>73</v>
      </c>
      <c r="C31" s="35"/>
      <c r="D31" s="36"/>
      <c r="E31" s="36"/>
      <c r="F31" s="36"/>
      <c r="G31" s="36"/>
      <c r="H31" s="36"/>
      <c r="I31" s="36"/>
      <c r="J31" s="36"/>
      <c r="K31" s="36"/>
      <c r="L31" s="36"/>
      <c r="M31" s="36"/>
      <c r="N31" s="36"/>
      <c r="O31" s="36"/>
      <c r="P31" s="36"/>
      <c r="Q31" s="37">
        <f t="shared" si="0"/>
        <v>0</v>
      </c>
    </row>
    <row r="32" spans="1:17" ht="16.5" hidden="1">
      <c r="A32" s="30">
        <v>110000</v>
      </c>
      <c r="B32" s="43" t="s">
        <v>74</v>
      </c>
      <c r="C32" s="37">
        <f>SUM(C34+C36+C38+C41)</f>
        <v>0</v>
      </c>
      <c r="D32" s="37"/>
      <c r="E32" s="37">
        <f aca="true" t="shared" si="1" ref="E32:P32">SUM(E34:E41)</f>
        <v>0</v>
      </c>
      <c r="F32" s="37">
        <f t="shared" si="1"/>
        <v>0</v>
      </c>
      <c r="G32" s="37"/>
      <c r="H32" s="37">
        <f t="shared" si="1"/>
        <v>0</v>
      </c>
      <c r="I32" s="37">
        <f t="shared" si="1"/>
        <v>0</v>
      </c>
      <c r="J32" s="37">
        <f t="shared" si="1"/>
        <v>0</v>
      </c>
      <c r="K32" s="37">
        <f t="shared" si="1"/>
        <v>0</v>
      </c>
      <c r="L32" s="37">
        <f t="shared" si="1"/>
        <v>0</v>
      </c>
      <c r="M32" s="37">
        <f t="shared" si="1"/>
        <v>0</v>
      </c>
      <c r="N32" s="37">
        <f t="shared" si="1"/>
        <v>0</v>
      </c>
      <c r="O32" s="37">
        <f t="shared" si="1"/>
        <v>0</v>
      </c>
      <c r="P32" s="37">
        <f t="shared" si="1"/>
        <v>0</v>
      </c>
      <c r="Q32" s="37">
        <f t="shared" si="0"/>
        <v>0</v>
      </c>
    </row>
    <row r="33" spans="1:17" ht="16.5" hidden="1">
      <c r="A33" s="44">
        <v>1</v>
      </c>
      <c r="B33" s="44">
        <v>2</v>
      </c>
      <c r="C33" s="36"/>
      <c r="D33" s="36"/>
      <c r="E33" s="36"/>
      <c r="F33" s="36"/>
      <c r="G33" s="36"/>
      <c r="H33" s="45"/>
      <c r="I33" s="36"/>
      <c r="J33" s="36"/>
      <c r="K33" s="36"/>
      <c r="L33" s="36"/>
      <c r="M33" s="36"/>
      <c r="N33" s="36"/>
      <c r="O33" s="36"/>
      <c r="P33" s="36"/>
      <c r="Q33" s="37">
        <f t="shared" si="0"/>
        <v>0</v>
      </c>
    </row>
    <row r="34" spans="1:17" ht="16.5" hidden="1">
      <c r="A34" s="33" t="s">
        <v>75</v>
      </c>
      <c r="B34" s="34" t="s">
        <v>76</v>
      </c>
      <c r="C34" s="36"/>
      <c r="D34" s="36"/>
      <c r="E34" s="36"/>
      <c r="F34" s="36"/>
      <c r="G34" s="36"/>
      <c r="H34" s="45"/>
      <c r="I34" s="36"/>
      <c r="J34" s="36"/>
      <c r="K34" s="36"/>
      <c r="L34" s="36"/>
      <c r="M34" s="36"/>
      <c r="N34" s="36"/>
      <c r="O34" s="36"/>
      <c r="P34" s="36"/>
      <c r="Q34" s="37">
        <f t="shared" si="0"/>
        <v>0</v>
      </c>
    </row>
    <row r="35" spans="1:17" ht="16.5" hidden="1">
      <c r="A35" s="33"/>
      <c r="B35" s="39" t="s">
        <v>65</v>
      </c>
      <c r="C35" s="41"/>
      <c r="D35" s="36"/>
      <c r="E35" s="36"/>
      <c r="F35" s="36"/>
      <c r="G35" s="36"/>
      <c r="H35" s="45"/>
      <c r="I35" s="36"/>
      <c r="J35" s="36"/>
      <c r="K35" s="36"/>
      <c r="L35" s="36"/>
      <c r="M35" s="36"/>
      <c r="N35" s="36"/>
      <c r="O35" s="36"/>
      <c r="P35" s="36"/>
      <c r="Q35" s="37">
        <f t="shared" si="0"/>
        <v>0</v>
      </c>
    </row>
    <row r="36" spans="1:17" ht="16.5" hidden="1">
      <c r="A36" s="33" t="s">
        <v>77</v>
      </c>
      <c r="B36" s="34" t="s">
        <v>78</v>
      </c>
      <c r="C36" s="36"/>
      <c r="D36" s="36"/>
      <c r="E36" s="36"/>
      <c r="F36" s="36"/>
      <c r="G36" s="36"/>
      <c r="H36" s="45"/>
      <c r="I36" s="36"/>
      <c r="J36" s="36"/>
      <c r="K36" s="36"/>
      <c r="L36" s="36"/>
      <c r="M36" s="36"/>
      <c r="N36" s="36"/>
      <c r="O36" s="36"/>
      <c r="P36" s="36"/>
      <c r="Q36" s="37">
        <f t="shared" si="0"/>
        <v>0</v>
      </c>
    </row>
    <row r="37" spans="1:17" ht="16.5" hidden="1">
      <c r="A37" s="33"/>
      <c r="B37" s="39" t="s">
        <v>65</v>
      </c>
      <c r="C37" s="41"/>
      <c r="D37" s="36"/>
      <c r="E37" s="36"/>
      <c r="F37" s="36"/>
      <c r="G37" s="36"/>
      <c r="H37" s="45"/>
      <c r="I37" s="36"/>
      <c r="J37" s="36"/>
      <c r="K37" s="36"/>
      <c r="L37" s="36"/>
      <c r="M37" s="36"/>
      <c r="N37" s="36"/>
      <c r="O37" s="36"/>
      <c r="P37" s="36"/>
      <c r="Q37" s="37">
        <f t="shared" si="0"/>
        <v>0</v>
      </c>
    </row>
    <row r="38" spans="1:17" ht="16.5" hidden="1">
      <c r="A38" s="33" t="s">
        <v>79</v>
      </c>
      <c r="B38" s="34" t="s">
        <v>80</v>
      </c>
      <c r="C38" s="36"/>
      <c r="D38" s="36"/>
      <c r="E38" s="36"/>
      <c r="F38" s="36"/>
      <c r="G38" s="36"/>
      <c r="H38" s="45"/>
      <c r="I38" s="36"/>
      <c r="J38" s="36"/>
      <c r="K38" s="36"/>
      <c r="L38" s="36"/>
      <c r="M38" s="36"/>
      <c r="N38" s="36"/>
      <c r="O38" s="36"/>
      <c r="P38" s="36"/>
      <c r="Q38" s="37">
        <f t="shared" si="0"/>
        <v>0</v>
      </c>
    </row>
    <row r="39" spans="1:17" ht="16.5" hidden="1">
      <c r="A39" s="33" t="s">
        <v>81</v>
      </c>
      <c r="B39" s="34" t="s">
        <v>82</v>
      </c>
      <c r="C39" s="36"/>
      <c r="D39" s="36"/>
      <c r="E39" s="36"/>
      <c r="F39" s="36"/>
      <c r="G39" s="36"/>
      <c r="H39" s="45"/>
      <c r="I39" s="36"/>
      <c r="J39" s="36"/>
      <c r="K39" s="36"/>
      <c r="L39" s="36"/>
      <c r="M39" s="36"/>
      <c r="N39" s="36"/>
      <c r="O39" s="36"/>
      <c r="P39" s="36"/>
      <c r="Q39" s="37">
        <f t="shared" si="0"/>
        <v>0</v>
      </c>
    </row>
    <row r="40" spans="1:17" ht="16.5" hidden="1">
      <c r="A40" s="33"/>
      <c r="B40" s="39" t="s">
        <v>65</v>
      </c>
      <c r="C40" s="41"/>
      <c r="D40" s="36"/>
      <c r="E40" s="36"/>
      <c r="F40" s="36"/>
      <c r="G40" s="36"/>
      <c r="H40" s="45"/>
      <c r="I40" s="36"/>
      <c r="J40" s="36"/>
      <c r="K40" s="36"/>
      <c r="L40" s="36"/>
      <c r="M40" s="36"/>
      <c r="N40" s="36"/>
      <c r="O40" s="36"/>
      <c r="P40" s="36"/>
      <c r="Q40" s="37">
        <f t="shared" si="0"/>
        <v>0</v>
      </c>
    </row>
    <row r="41" spans="1:17" ht="16.5" hidden="1">
      <c r="A41" s="33" t="s">
        <v>83</v>
      </c>
      <c r="B41" s="34" t="s">
        <v>84</v>
      </c>
      <c r="C41" s="36"/>
      <c r="D41" s="36"/>
      <c r="E41" s="36"/>
      <c r="F41" s="36"/>
      <c r="G41" s="36"/>
      <c r="H41" s="45"/>
      <c r="I41" s="36"/>
      <c r="J41" s="36"/>
      <c r="K41" s="36"/>
      <c r="L41" s="36"/>
      <c r="M41" s="36"/>
      <c r="N41" s="36"/>
      <c r="O41" s="36"/>
      <c r="P41" s="36"/>
      <c r="Q41" s="37">
        <f t="shared" si="0"/>
        <v>0</v>
      </c>
    </row>
    <row r="42" spans="1:17" ht="16.5" hidden="1">
      <c r="A42" s="44"/>
      <c r="B42" s="44"/>
      <c r="C42" s="36"/>
      <c r="D42" s="36"/>
      <c r="E42" s="36"/>
      <c r="F42" s="36"/>
      <c r="G42" s="36"/>
      <c r="H42" s="45"/>
      <c r="I42" s="36"/>
      <c r="J42" s="36"/>
      <c r="K42" s="36"/>
      <c r="L42" s="36"/>
      <c r="M42" s="36"/>
      <c r="N42" s="36"/>
      <c r="O42" s="36"/>
      <c r="P42" s="36"/>
      <c r="Q42" s="37">
        <f t="shared" si="0"/>
        <v>0</v>
      </c>
    </row>
    <row r="43" spans="1:17" ht="16.5" hidden="1">
      <c r="A43" s="29">
        <v>120000</v>
      </c>
      <c r="B43" s="43" t="s">
        <v>85</v>
      </c>
      <c r="C43" s="47"/>
      <c r="D43" s="47"/>
      <c r="E43" s="47"/>
      <c r="F43" s="47"/>
      <c r="G43" s="47"/>
      <c r="H43" s="47"/>
      <c r="I43" s="47"/>
      <c r="J43" s="47"/>
      <c r="K43" s="47"/>
      <c r="L43" s="47"/>
      <c r="M43" s="47"/>
      <c r="N43" s="47"/>
      <c r="O43" s="47"/>
      <c r="P43" s="47"/>
      <c r="Q43" s="37">
        <f t="shared" si="0"/>
        <v>0</v>
      </c>
    </row>
    <row r="44" spans="1:17" ht="16.5" hidden="1">
      <c r="A44" s="48" t="s">
        <v>86</v>
      </c>
      <c r="B44" s="49" t="s">
        <v>87</v>
      </c>
      <c r="C44" s="36"/>
      <c r="D44" s="36"/>
      <c r="E44" s="36"/>
      <c r="F44" s="36"/>
      <c r="G44" s="36"/>
      <c r="H44" s="36"/>
      <c r="I44" s="36"/>
      <c r="J44" s="36"/>
      <c r="K44" s="36"/>
      <c r="L44" s="36"/>
      <c r="M44" s="36"/>
      <c r="N44" s="36"/>
      <c r="O44" s="36"/>
      <c r="P44" s="36"/>
      <c r="Q44" s="37">
        <f t="shared" si="0"/>
        <v>0</v>
      </c>
    </row>
    <row r="45" spans="1:17" ht="16.5" hidden="1">
      <c r="A45" s="48"/>
      <c r="B45" s="39" t="s">
        <v>65</v>
      </c>
      <c r="C45" s="41"/>
      <c r="D45" s="36"/>
      <c r="E45" s="36"/>
      <c r="F45" s="36"/>
      <c r="G45" s="36"/>
      <c r="H45" s="36"/>
      <c r="I45" s="36"/>
      <c r="J45" s="36"/>
      <c r="K45" s="36"/>
      <c r="L45" s="36"/>
      <c r="M45" s="36"/>
      <c r="N45" s="36"/>
      <c r="O45" s="36"/>
      <c r="P45" s="36"/>
      <c r="Q45" s="37">
        <f t="shared" si="0"/>
        <v>0</v>
      </c>
    </row>
    <row r="46" spans="1:17" ht="16.5" hidden="1">
      <c r="A46" s="50" t="s">
        <v>88</v>
      </c>
      <c r="B46" s="43" t="s">
        <v>89</v>
      </c>
      <c r="C46" s="47"/>
      <c r="D46" s="47"/>
      <c r="E46" s="47"/>
      <c r="F46" s="47"/>
      <c r="G46" s="36"/>
      <c r="H46" s="47">
        <v>0</v>
      </c>
      <c r="I46" s="47">
        <v>0</v>
      </c>
      <c r="J46" s="47">
        <v>0</v>
      </c>
      <c r="K46" s="47"/>
      <c r="L46" s="47"/>
      <c r="M46" s="47">
        <v>0</v>
      </c>
      <c r="N46" s="47">
        <v>0</v>
      </c>
      <c r="O46" s="47">
        <v>0</v>
      </c>
      <c r="P46" s="47">
        <v>0</v>
      </c>
      <c r="Q46" s="37">
        <f t="shared" si="0"/>
        <v>0</v>
      </c>
    </row>
    <row r="47" spans="1:17" ht="16.5" hidden="1">
      <c r="A47" s="51" t="s">
        <v>90</v>
      </c>
      <c r="B47" s="34" t="s">
        <v>91</v>
      </c>
      <c r="C47" s="41"/>
      <c r="D47" s="36"/>
      <c r="E47" s="36"/>
      <c r="F47" s="36"/>
      <c r="G47" s="36"/>
      <c r="H47" s="36"/>
      <c r="I47" s="36"/>
      <c r="J47" s="36"/>
      <c r="K47" s="36"/>
      <c r="L47" s="36"/>
      <c r="M47" s="36"/>
      <c r="N47" s="36"/>
      <c r="O47" s="36"/>
      <c r="P47" s="36"/>
      <c r="Q47" s="37">
        <f t="shared" si="0"/>
        <v>0</v>
      </c>
    </row>
    <row r="48" spans="1:17" ht="16.5" hidden="1">
      <c r="A48" s="50" t="s">
        <v>92</v>
      </c>
      <c r="B48" s="43" t="s">
        <v>93</v>
      </c>
      <c r="C48" s="47"/>
      <c r="D48" s="47"/>
      <c r="E48" s="47"/>
      <c r="F48" s="47">
        <v>0</v>
      </c>
      <c r="G48" s="36"/>
      <c r="H48" s="47">
        <v>0</v>
      </c>
      <c r="I48" s="47">
        <v>0</v>
      </c>
      <c r="J48" s="47">
        <v>0</v>
      </c>
      <c r="K48" s="47"/>
      <c r="L48" s="47"/>
      <c r="M48" s="47">
        <v>0</v>
      </c>
      <c r="N48" s="47">
        <v>0</v>
      </c>
      <c r="O48" s="47">
        <v>0</v>
      </c>
      <c r="P48" s="47">
        <v>0</v>
      </c>
      <c r="Q48" s="37">
        <f t="shared" si="0"/>
        <v>0</v>
      </c>
    </row>
    <row r="49" spans="1:17" ht="16.5" hidden="1">
      <c r="A49" s="33" t="s">
        <v>94</v>
      </c>
      <c r="B49" s="34" t="s">
        <v>95</v>
      </c>
      <c r="C49" s="45"/>
      <c r="D49" s="36"/>
      <c r="E49" s="36"/>
      <c r="F49" s="36"/>
      <c r="G49" s="36"/>
      <c r="H49" s="36"/>
      <c r="I49" s="36"/>
      <c r="J49" s="36"/>
      <c r="K49" s="36"/>
      <c r="L49" s="36"/>
      <c r="M49" s="36"/>
      <c r="N49" s="36"/>
      <c r="O49" s="36"/>
      <c r="P49" s="36"/>
      <c r="Q49" s="37">
        <f t="shared" si="0"/>
        <v>0</v>
      </c>
    </row>
    <row r="50" spans="1:17" ht="16.5" hidden="1">
      <c r="A50" s="33"/>
      <c r="B50" s="39" t="s">
        <v>96</v>
      </c>
      <c r="C50" s="46"/>
      <c r="D50" s="36"/>
      <c r="E50" s="41"/>
      <c r="F50" s="36"/>
      <c r="G50" s="36"/>
      <c r="H50" s="36"/>
      <c r="I50" s="36"/>
      <c r="J50" s="36"/>
      <c r="K50" s="36"/>
      <c r="L50" s="36"/>
      <c r="M50" s="36"/>
      <c r="N50" s="36"/>
      <c r="O50" s="36"/>
      <c r="P50" s="36"/>
      <c r="Q50" s="37">
        <f t="shared" si="0"/>
        <v>0</v>
      </c>
    </row>
    <row r="51" spans="1:17" ht="16.5">
      <c r="A51" s="52" t="s">
        <v>97</v>
      </c>
      <c r="B51" s="43" t="s">
        <v>98</v>
      </c>
      <c r="C51" s="47">
        <f>SUM(C58+C100+C103+C105)</f>
        <v>286.5</v>
      </c>
      <c r="D51" s="47"/>
      <c r="E51" s="47">
        <f>SUM(E58+E100+E103+E105)</f>
        <v>123.82</v>
      </c>
      <c r="F51" s="47">
        <f>SUM(F58+F100+F103+F105)</f>
        <v>87.93100000000001</v>
      </c>
      <c r="G51" s="47">
        <f aca="true" t="shared" si="2" ref="G51:P51">SUM(G58+G103+G104+G105+G106)</f>
        <v>0</v>
      </c>
      <c r="H51" s="47">
        <f t="shared" si="2"/>
        <v>0</v>
      </c>
      <c r="I51" s="47">
        <f t="shared" si="2"/>
        <v>0</v>
      </c>
      <c r="J51" s="47">
        <f t="shared" si="2"/>
        <v>0</v>
      </c>
      <c r="K51" s="47">
        <f t="shared" si="2"/>
        <v>0</v>
      </c>
      <c r="L51" s="47">
        <f t="shared" si="2"/>
        <v>0</v>
      </c>
      <c r="M51" s="47">
        <f t="shared" si="2"/>
        <v>0</v>
      </c>
      <c r="N51" s="47">
        <f t="shared" si="2"/>
        <v>0</v>
      </c>
      <c r="O51" s="47">
        <f t="shared" si="2"/>
        <v>0</v>
      </c>
      <c r="P51" s="47">
        <f t="shared" si="2"/>
        <v>0</v>
      </c>
      <c r="Q51" s="37">
        <f t="shared" si="0"/>
        <v>286.5</v>
      </c>
    </row>
    <row r="52" spans="1:17" ht="16.5" hidden="1">
      <c r="A52" s="48" t="s">
        <v>99</v>
      </c>
      <c r="B52" s="43" t="s">
        <v>100</v>
      </c>
      <c r="C52" s="47"/>
      <c r="D52" s="47"/>
      <c r="E52" s="47"/>
      <c r="F52" s="47"/>
      <c r="G52" s="47"/>
      <c r="H52" s="36"/>
      <c r="I52" s="36"/>
      <c r="J52" s="36"/>
      <c r="K52" s="36"/>
      <c r="L52" s="36"/>
      <c r="M52" s="36"/>
      <c r="N52" s="36"/>
      <c r="O52" s="36"/>
      <c r="P52" s="36"/>
      <c r="Q52" s="37">
        <f t="shared" si="0"/>
        <v>0</v>
      </c>
    </row>
    <row r="53" spans="1:17" ht="16.5" hidden="1">
      <c r="A53" s="48" t="s">
        <v>101</v>
      </c>
      <c r="B53" s="34" t="s">
        <v>102</v>
      </c>
      <c r="C53" s="36"/>
      <c r="D53" s="36"/>
      <c r="E53" s="36"/>
      <c r="F53" s="36"/>
      <c r="G53" s="36"/>
      <c r="H53" s="36"/>
      <c r="I53" s="36"/>
      <c r="J53" s="36"/>
      <c r="K53" s="36"/>
      <c r="L53" s="36"/>
      <c r="M53" s="36"/>
      <c r="N53" s="36"/>
      <c r="O53" s="36"/>
      <c r="P53" s="36"/>
      <c r="Q53" s="37">
        <f t="shared" si="0"/>
        <v>0</v>
      </c>
    </row>
    <row r="54" spans="1:17" ht="16.5" hidden="1">
      <c r="A54" s="48" t="s">
        <v>103</v>
      </c>
      <c r="B54" s="34" t="s">
        <v>104</v>
      </c>
      <c r="C54" s="36"/>
      <c r="D54" s="36"/>
      <c r="E54" s="36"/>
      <c r="F54" s="36"/>
      <c r="G54" s="36"/>
      <c r="H54" s="36"/>
      <c r="I54" s="36"/>
      <c r="J54" s="36"/>
      <c r="K54" s="36"/>
      <c r="L54" s="36"/>
      <c r="M54" s="36"/>
      <c r="N54" s="36"/>
      <c r="O54" s="36"/>
      <c r="P54" s="36"/>
      <c r="Q54" s="37">
        <f t="shared" si="0"/>
        <v>0</v>
      </c>
    </row>
    <row r="55" spans="1:17" ht="16.5" hidden="1">
      <c r="A55" s="33" t="s">
        <v>105</v>
      </c>
      <c r="B55" s="34" t="s">
        <v>106</v>
      </c>
      <c r="C55" s="35"/>
      <c r="D55" s="35"/>
      <c r="E55" s="35"/>
      <c r="F55" s="35"/>
      <c r="G55" s="36"/>
      <c r="H55" s="36"/>
      <c r="I55" s="36"/>
      <c r="J55" s="36"/>
      <c r="K55" s="36"/>
      <c r="L55" s="36"/>
      <c r="M55" s="36"/>
      <c r="N55" s="36"/>
      <c r="O55" s="36"/>
      <c r="P55" s="36"/>
      <c r="Q55" s="37">
        <f t="shared" si="0"/>
        <v>0</v>
      </c>
    </row>
    <row r="56" spans="1:17" ht="16.5" hidden="1">
      <c r="A56" s="33" t="s">
        <v>107</v>
      </c>
      <c r="B56" s="53" t="s">
        <v>108</v>
      </c>
      <c r="C56" s="35"/>
      <c r="D56" s="35"/>
      <c r="E56" s="35"/>
      <c r="F56" s="35"/>
      <c r="G56" s="36"/>
      <c r="H56" s="36"/>
      <c r="I56" s="36"/>
      <c r="J56" s="36"/>
      <c r="K56" s="36"/>
      <c r="L56" s="36"/>
      <c r="M56" s="36"/>
      <c r="N56" s="36"/>
      <c r="O56" s="36"/>
      <c r="P56" s="36"/>
      <c r="Q56" s="37">
        <f t="shared" si="0"/>
        <v>0</v>
      </c>
    </row>
    <row r="57" spans="1:17" ht="16.5" hidden="1">
      <c r="A57" s="33" t="s">
        <v>105</v>
      </c>
      <c r="B57" s="34" t="s">
        <v>106</v>
      </c>
      <c r="C57" s="35"/>
      <c r="D57" s="35"/>
      <c r="E57" s="35"/>
      <c r="F57" s="35"/>
      <c r="G57" s="36"/>
      <c r="H57" s="36"/>
      <c r="I57" s="36"/>
      <c r="J57" s="36"/>
      <c r="K57" s="36"/>
      <c r="L57" s="36"/>
      <c r="M57" s="36"/>
      <c r="N57" s="36"/>
      <c r="O57" s="36"/>
      <c r="P57" s="36"/>
      <c r="Q57" s="37">
        <f t="shared" si="0"/>
        <v>0</v>
      </c>
    </row>
    <row r="58" spans="1:17" ht="33">
      <c r="A58" s="33" t="s">
        <v>109</v>
      </c>
      <c r="B58" s="34" t="s">
        <v>110</v>
      </c>
      <c r="C58" s="35">
        <f>SUM(C71+C72+C99)</f>
        <v>95.77999999999999</v>
      </c>
      <c r="D58" s="35"/>
      <c r="E58" s="35">
        <f>SUM(E71+E72+E99)</f>
        <v>0.3199999999999932</v>
      </c>
      <c r="F58" s="35">
        <f>SUM(F71+F72+F99)</f>
        <v>87.93100000000001</v>
      </c>
      <c r="G58" s="36"/>
      <c r="H58" s="35"/>
      <c r="I58" s="35"/>
      <c r="J58" s="35"/>
      <c r="K58" s="35"/>
      <c r="L58" s="35"/>
      <c r="M58" s="35"/>
      <c r="N58" s="35"/>
      <c r="O58" s="35"/>
      <c r="P58" s="36"/>
      <c r="Q58" s="37">
        <f t="shared" si="0"/>
        <v>95.77999999999999</v>
      </c>
    </row>
    <row r="59" spans="1:17" ht="16.5" hidden="1">
      <c r="A59" s="33"/>
      <c r="B59" s="34"/>
      <c r="C59" s="35"/>
      <c r="D59" s="35"/>
      <c r="E59" s="35"/>
      <c r="F59" s="35"/>
      <c r="G59" s="35"/>
      <c r="H59" s="36"/>
      <c r="I59" s="36"/>
      <c r="J59" s="36"/>
      <c r="K59" s="36"/>
      <c r="L59" s="36"/>
      <c r="M59" s="36"/>
      <c r="N59" s="36"/>
      <c r="O59" s="36"/>
      <c r="P59" s="36"/>
      <c r="Q59" s="37">
        <f t="shared" si="0"/>
        <v>0</v>
      </c>
    </row>
    <row r="60" spans="1:17" ht="16.5" hidden="1">
      <c r="A60" s="50" t="s">
        <v>111</v>
      </c>
      <c r="B60" s="43" t="s">
        <v>112</v>
      </c>
      <c r="C60" s="37"/>
      <c r="D60" s="37"/>
      <c r="E60" s="37"/>
      <c r="F60" s="37"/>
      <c r="G60" s="37"/>
      <c r="H60" s="47"/>
      <c r="I60" s="47"/>
      <c r="J60" s="47"/>
      <c r="K60" s="47"/>
      <c r="L60" s="47"/>
      <c r="M60" s="47"/>
      <c r="N60" s="47"/>
      <c r="O60" s="47"/>
      <c r="P60" s="47"/>
      <c r="Q60" s="37">
        <f t="shared" si="0"/>
        <v>0</v>
      </c>
    </row>
    <row r="61" spans="1:17" ht="16.5" hidden="1">
      <c r="A61" s="33" t="s">
        <v>113</v>
      </c>
      <c r="B61" s="34" t="s">
        <v>114</v>
      </c>
      <c r="C61" s="35"/>
      <c r="D61" s="35"/>
      <c r="E61" s="35"/>
      <c r="F61" s="35"/>
      <c r="G61" s="35"/>
      <c r="H61" s="36"/>
      <c r="I61" s="36"/>
      <c r="J61" s="36"/>
      <c r="K61" s="36"/>
      <c r="L61" s="36"/>
      <c r="M61" s="36"/>
      <c r="N61" s="36"/>
      <c r="O61" s="36"/>
      <c r="P61" s="36"/>
      <c r="Q61" s="37">
        <f t="shared" si="0"/>
        <v>0</v>
      </c>
    </row>
    <row r="62" spans="1:17" ht="16.5" hidden="1">
      <c r="A62" s="50" t="s">
        <v>99</v>
      </c>
      <c r="B62" s="43" t="s">
        <v>115</v>
      </c>
      <c r="C62" s="37"/>
      <c r="D62" s="37"/>
      <c r="E62" s="37"/>
      <c r="F62" s="37"/>
      <c r="G62" s="35"/>
      <c r="H62" s="36"/>
      <c r="I62" s="36"/>
      <c r="J62" s="36"/>
      <c r="K62" s="36"/>
      <c r="L62" s="36"/>
      <c r="M62" s="36"/>
      <c r="N62" s="36"/>
      <c r="O62" s="36"/>
      <c r="P62" s="36"/>
      <c r="Q62" s="37">
        <f t="shared" si="0"/>
        <v>0</v>
      </c>
    </row>
    <row r="63" spans="1:17" ht="23.25" customHeight="1" hidden="1">
      <c r="A63" s="33" t="s">
        <v>103</v>
      </c>
      <c r="B63" s="34" t="s">
        <v>116</v>
      </c>
      <c r="C63" s="35"/>
      <c r="D63" s="37"/>
      <c r="E63" s="37"/>
      <c r="F63" s="37"/>
      <c r="G63" s="35"/>
      <c r="H63" s="36"/>
      <c r="I63" s="36"/>
      <c r="J63" s="36"/>
      <c r="K63" s="36"/>
      <c r="L63" s="36"/>
      <c r="M63" s="36"/>
      <c r="N63" s="36"/>
      <c r="O63" s="36"/>
      <c r="P63" s="36"/>
      <c r="Q63" s="37">
        <f t="shared" si="0"/>
        <v>0</v>
      </c>
    </row>
    <row r="64" spans="1:17" ht="23.25" customHeight="1" hidden="1">
      <c r="A64" s="33"/>
      <c r="B64" s="39" t="s">
        <v>117</v>
      </c>
      <c r="C64" s="40"/>
      <c r="D64" s="37"/>
      <c r="E64" s="37"/>
      <c r="F64" s="37"/>
      <c r="G64" s="35"/>
      <c r="H64" s="36"/>
      <c r="I64" s="36"/>
      <c r="J64" s="36"/>
      <c r="K64" s="36"/>
      <c r="L64" s="36"/>
      <c r="M64" s="36"/>
      <c r="N64" s="36"/>
      <c r="O64" s="36"/>
      <c r="P64" s="36"/>
      <c r="Q64" s="37">
        <f t="shared" si="0"/>
        <v>0</v>
      </c>
    </row>
    <row r="65" spans="1:17" ht="16.5" hidden="1">
      <c r="A65" s="52" t="s">
        <v>118</v>
      </c>
      <c r="B65" s="43" t="s">
        <v>119</v>
      </c>
      <c r="C65" s="47"/>
      <c r="D65" s="47"/>
      <c r="E65" s="47"/>
      <c r="F65" s="47"/>
      <c r="G65" s="47"/>
      <c r="H65" s="47"/>
      <c r="I65" s="47"/>
      <c r="J65" s="47"/>
      <c r="K65" s="47"/>
      <c r="L65" s="47"/>
      <c r="M65" s="47"/>
      <c r="N65" s="47"/>
      <c r="O65" s="47"/>
      <c r="P65" s="47">
        <f>P66+P68</f>
        <v>0</v>
      </c>
      <c r="Q65" s="37">
        <f t="shared" si="0"/>
        <v>0</v>
      </c>
    </row>
    <row r="66" spans="1:17" ht="33" hidden="1">
      <c r="A66" s="48" t="s">
        <v>120</v>
      </c>
      <c r="B66" s="34" t="s">
        <v>121</v>
      </c>
      <c r="C66" s="35"/>
      <c r="D66" s="35"/>
      <c r="E66" s="36"/>
      <c r="F66" s="36"/>
      <c r="G66" s="36"/>
      <c r="H66" s="36"/>
      <c r="I66" s="36"/>
      <c r="J66" s="36"/>
      <c r="K66" s="36"/>
      <c r="L66" s="36"/>
      <c r="M66" s="36"/>
      <c r="N66" s="36"/>
      <c r="O66" s="36"/>
      <c r="P66" s="36"/>
      <c r="Q66" s="37">
        <f t="shared" si="0"/>
        <v>0</v>
      </c>
    </row>
    <row r="67" spans="1:17" ht="16.5" hidden="1">
      <c r="A67" s="48"/>
      <c r="B67" s="34" t="s">
        <v>122</v>
      </c>
      <c r="C67" s="40"/>
      <c r="D67" s="35"/>
      <c r="E67" s="36"/>
      <c r="F67" s="36"/>
      <c r="G67" s="36"/>
      <c r="H67" s="36"/>
      <c r="I67" s="36"/>
      <c r="J67" s="36"/>
      <c r="K67" s="36"/>
      <c r="L67" s="36"/>
      <c r="M67" s="36"/>
      <c r="N67" s="36"/>
      <c r="O67" s="36"/>
      <c r="P67" s="36"/>
      <c r="Q67" s="37">
        <f t="shared" si="0"/>
        <v>0</v>
      </c>
    </row>
    <row r="68" spans="1:17" ht="33" hidden="1">
      <c r="A68" s="48" t="s">
        <v>123</v>
      </c>
      <c r="B68" s="34" t="s">
        <v>124</v>
      </c>
      <c r="C68" s="35"/>
      <c r="D68" s="35"/>
      <c r="E68" s="36"/>
      <c r="F68" s="36"/>
      <c r="G68" s="36"/>
      <c r="H68" s="36"/>
      <c r="I68" s="36"/>
      <c r="J68" s="36"/>
      <c r="K68" s="36"/>
      <c r="L68" s="36"/>
      <c r="M68" s="36"/>
      <c r="N68" s="36"/>
      <c r="O68" s="36"/>
      <c r="P68" s="36"/>
      <c r="Q68" s="37">
        <f t="shared" si="0"/>
        <v>0</v>
      </c>
    </row>
    <row r="69" spans="1:17" ht="16.5" hidden="1">
      <c r="A69" s="48"/>
      <c r="B69" s="34" t="s">
        <v>122</v>
      </c>
      <c r="C69" s="40"/>
      <c r="D69" s="35"/>
      <c r="E69" s="36"/>
      <c r="F69" s="36"/>
      <c r="G69" s="36"/>
      <c r="H69" s="36"/>
      <c r="I69" s="36"/>
      <c r="J69" s="36"/>
      <c r="K69" s="36"/>
      <c r="L69" s="36"/>
      <c r="M69" s="36"/>
      <c r="N69" s="36"/>
      <c r="O69" s="36"/>
      <c r="P69" s="36"/>
      <c r="Q69" s="37">
        <f t="shared" si="0"/>
        <v>0</v>
      </c>
    </row>
    <row r="70" spans="1:17" ht="16.5">
      <c r="A70" s="48"/>
      <c r="B70" s="34" t="s">
        <v>125</v>
      </c>
      <c r="C70" s="40"/>
      <c r="D70" s="35"/>
      <c r="E70" s="36"/>
      <c r="F70" s="36"/>
      <c r="G70" s="36"/>
      <c r="H70" s="36"/>
      <c r="I70" s="36"/>
      <c r="J70" s="36"/>
      <c r="K70" s="36"/>
      <c r="L70" s="36"/>
      <c r="M70" s="36"/>
      <c r="N70" s="36"/>
      <c r="O70" s="36"/>
      <c r="P70" s="36"/>
      <c r="Q70" s="37">
        <f t="shared" si="0"/>
        <v>0</v>
      </c>
    </row>
    <row r="71" spans="1:17" ht="16.5">
      <c r="A71" s="48"/>
      <c r="B71" s="39" t="s">
        <v>126</v>
      </c>
      <c r="C71" s="40">
        <v>-0.92</v>
      </c>
      <c r="D71" s="40"/>
      <c r="E71" s="41">
        <v>-99.48</v>
      </c>
      <c r="F71" s="41">
        <v>147.931</v>
      </c>
      <c r="G71" s="36"/>
      <c r="H71" s="36"/>
      <c r="I71" s="36"/>
      <c r="J71" s="36"/>
      <c r="K71" s="36"/>
      <c r="L71" s="36"/>
      <c r="M71" s="36"/>
      <c r="N71" s="36"/>
      <c r="O71" s="36"/>
      <c r="P71" s="36"/>
      <c r="Q71" s="37">
        <f t="shared" si="0"/>
        <v>-0.92</v>
      </c>
    </row>
    <row r="72" spans="1:17" ht="17.25">
      <c r="A72" s="48"/>
      <c r="B72" s="39" t="s">
        <v>127</v>
      </c>
      <c r="C72" s="40">
        <v>-60</v>
      </c>
      <c r="D72" s="40"/>
      <c r="E72" s="40"/>
      <c r="F72" s="40">
        <v>-60</v>
      </c>
      <c r="G72" s="35"/>
      <c r="H72" s="40"/>
      <c r="I72" s="40"/>
      <c r="J72" s="54"/>
      <c r="K72" s="54"/>
      <c r="L72" s="54"/>
      <c r="M72" s="54"/>
      <c r="N72" s="40"/>
      <c r="O72" s="40"/>
      <c r="P72" s="36"/>
      <c r="Q72" s="37">
        <f t="shared" si="0"/>
        <v>-60</v>
      </c>
    </row>
    <row r="73" spans="1:17" ht="16.5" hidden="1">
      <c r="A73" s="33"/>
      <c r="B73" s="34"/>
      <c r="C73" s="35"/>
      <c r="D73" s="35"/>
      <c r="E73" s="36"/>
      <c r="F73" s="36"/>
      <c r="G73" s="36"/>
      <c r="H73" s="36"/>
      <c r="I73" s="36"/>
      <c r="J73" s="36"/>
      <c r="K73" s="36"/>
      <c r="L73" s="36"/>
      <c r="M73" s="36"/>
      <c r="N73" s="36"/>
      <c r="O73" s="36"/>
      <c r="P73" s="36"/>
      <c r="Q73" s="37">
        <f t="shared" si="0"/>
        <v>0</v>
      </c>
    </row>
    <row r="74" spans="1:17" ht="16.5" hidden="1">
      <c r="A74" s="52" t="s">
        <v>128</v>
      </c>
      <c r="B74" s="43" t="s">
        <v>129</v>
      </c>
      <c r="C74" s="47"/>
      <c r="D74" s="47"/>
      <c r="E74" s="47"/>
      <c r="F74" s="47"/>
      <c r="G74" s="47"/>
      <c r="H74" s="47">
        <f aca="true" t="shared" si="3" ref="H74:P74">H75</f>
        <v>0</v>
      </c>
      <c r="I74" s="47">
        <f t="shared" si="3"/>
        <v>0</v>
      </c>
      <c r="J74" s="47">
        <f t="shared" si="3"/>
        <v>0</v>
      </c>
      <c r="K74" s="47">
        <f t="shared" si="3"/>
        <v>0</v>
      </c>
      <c r="L74" s="47">
        <f t="shared" si="3"/>
        <v>0</v>
      </c>
      <c r="M74" s="47">
        <f t="shared" si="3"/>
        <v>0</v>
      </c>
      <c r="N74" s="47">
        <f t="shared" si="3"/>
        <v>0</v>
      </c>
      <c r="O74" s="47">
        <f t="shared" si="3"/>
        <v>0</v>
      </c>
      <c r="P74" s="47">
        <f t="shared" si="3"/>
        <v>0</v>
      </c>
      <c r="Q74" s="37">
        <f t="shared" si="0"/>
        <v>0</v>
      </c>
    </row>
    <row r="75" spans="1:17" ht="16.5" hidden="1">
      <c r="A75" s="48" t="s">
        <v>130</v>
      </c>
      <c r="B75" s="34" t="s">
        <v>131</v>
      </c>
      <c r="C75" s="36"/>
      <c r="D75" s="36"/>
      <c r="E75" s="36"/>
      <c r="F75" s="36"/>
      <c r="G75" s="36"/>
      <c r="H75" s="36"/>
      <c r="I75" s="36"/>
      <c r="J75" s="36"/>
      <c r="K75" s="36"/>
      <c r="L75" s="36"/>
      <c r="M75" s="36"/>
      <c r="N75" s="36"/>
      <c r="O75" s="36"/>
      <c r="P75" s="36"/>
      <c r="Q75" s="37">
        <f t="shared" si="0"/>
        <v>0</v>
      </c>
    </row>
    <row r="76" spans="1:17" ht="16.5" hidden="1">
      <c r="A76" s="52" t="s">
        <v>132</v>
      </c>
      <c r="B76" s="43" t="s">
        <v>133</v>
      </c>
      <c r="C76" s="47"/>
      <c r="D76" s="47"/>
      <c r="E76" s="47"/>
      <c r="F76" s="47"/>
      <c r="G76" s="47"/>
      <c r="H76" s="47"/>
      <c r="I76" s="47"/>
      <c r="J76" s="47"/>
      <c r="K76" s="47"/>
      <c r="L76" s="47"/>
      <c r="M76" s="47"/>
      <c r="N76" s="47"/>
      <c r="O76" s="47"/>
      <c r="P76" s="47"/>
      <c r="Q76" s="37">
        <f t="shared" si="0"/>
        <v>0</v>
      </c>
    </row>
    <row r="77" spans="1:17" ht="16.5" hidden="1">
      <c r="A77" s="29">
        <v>240601</v>
      </c>
      <c r="B77" s="34" t="s">
        <v>134</v>
      </c>
      <c r="C77" s="36"/>
      <c r="D77" s="36"/>
      <c r="E77" s="36"/>
      <c r="F77" s="36"/>
      <c r="G77" s="36"/>
      <c r="H77" s="36"/>
      <c r="I77" s="36"/>
      <c r="J77" s="36"/>
      <c r="K77" s="36"/>
      <c r="L77" s="36"/>
      <c r="M77" s="36"/>
      <c r="N77" s="36"/>
      <c r="O77" s="36"/>
      <c r="P77" s="36"/>
      <c r="Q77" s="37">
        <f t="shared" si="0"/>
        <v>0</v>
      </c>
    </row>
    <row r="78" spans="1:17" ht="16.5" hidden="1">
      <c r="A78" s="29"/>
      <c r="B78" s="39" t="s">
        <v>65</v>
      </c>
      <c r="C78" s="40"/>
      <c r="D78" s="36"/>
      <c r="E78" s="36"/>
      <c r="F78" s="36"/>
      <c r="G78" s="36"/>
      <c r="H78" s="36"/>
      <c r="I78" s="36"/>
      <c r="J78" s="36"/>
      <c r="K78" s="36"/>
      <c r="L78" s="36"/>
      <c r="M78" s="36"/>
      <c r="N78" s="36"/>
      <c r="O78" s="36"/>
      <c r="P78" s="36"/>
      <c r="Q78" s="37">
        <f t="shared" si="0"/>
        <v>0</v>
      </c>
    </row>
    <row r="79" spans="1:17" ht="33" hidden="1">
      <c r="A79" s="33" t="s">
        <v>135</v>
      </c>
      <c r="B79" s="34" t="s">
        <v>136</v>
      </c>
      <c r="C79" s="35"/>
      <c r="D79" s="36"/>
      <c r="E79" s="36"/>
      <c r="F79" s="36"/>
      <c r="G79" s="36"/>
      <c r="H79" s="36"/>
      <c r="I79" s="36"/>
      <c r="J79" s="36"/>
      <c r="K79" s="36"/>
      <c r="L79" s="36"/>
      <c r="M79" s="36"/>
      <c r="N79" s="36"/>
      <c r="O79" s="36"/>
      <c r="P79" s="36"/>
      <c r="Q79" s="37">
        <f aca="true" t="shared" si="4" ref="Q79:Q143">H79+C79</f>
        <v>0</v>
      </c>
    </row>
    <row r="80" spans="1:17" ht="16.5" hidden="1">
      <c r="A80" s="29"/>
      <c r="B80" s="39" t="s">
        <v>68</v>
      </c>
      <c r="C80" s="40"/>
      <c r="D80" s="36"/>
      <c r="E80" s="36"/>
      <c r="F80" s="36"/>
      <c r="G80" s="36"/>
      <c r="H80" s="36"/>
      <c r="I80" s="36"/>
      <c r="J80" s="36"/>
      <c r="K80" s="36"/>
      <c r="L80" s="36"/>
      <c r="M80" s="36"/>
      <c r="N80" s="36"/>
      <c r="O80" s="36"/>
      <c r="P80" s="36"/>
      <c r="Q80" s="37">
        <f t="shared" si="4"/>
        <v>0</v>
      </c>
    </row>
    <row r="81" spans="1:17" ht="33" hidden="1">
      <c r="A81" s="33" t="s">
        <v>137</v>
      </c>
      <c r="B81" s="34" t="s">
        <v>138</v>
      </c>
      <c r="C81" s="35"/>
      <c r="D81" s="36"/>
      <c r="E81" s="36"/>
      <c r="F81" s="36"/>
      <c r="G81" s="36"/>
      <c r="H81" s="36"/>
      <c r="I81" s="36"/>
      <c r="J81" s="36"/>
      <c r="K81" s="36"/>
      <c r="L81" s="36"/>
      <c r="M81" s="36"/>
      <c r="N81" s="36"/>
      <c r="O81" s="36"/>
      <c r="P81" s="36"/>
      <c r="Q81" s="37">
        <f t="shared" si="4"/>
        <v>0</v>
      </c>
    </row>
    <row r="82" spans="1:17" ht="16.5" hidden="1">
      <c r="A82" s="30">
        <v>250000</v>
      </c>
      <c r="B82" s="43" t="s">
        <v>139</v>
      </c>
      <c r="C82" s="47"/>
      <c r="D82" s="47"/>
      <c r="E82" s="47"/>
      <c r="F82" s="47"/>
      <c r="G82" s="47"/>
      <c r="H82" s="47">
        <v>37</v>
      </c>
      <c r="I82" s="47">
        <f>I83+I90+I91+I92+I93</f>
        <v>0</v>
      </c>
      <c r="J82" s="47">
        <f>J83+J90+J91+J92+J93</f>
        <v>0</v>
      </c>
      <c r="K82" s="47">
        <f>K83+K90+K91+K92+K93</f>
        <v>0</v>
      </c>
      <c r="L82" s="47">
        <f>L83+L90+L91+L92+L93</f>
        <v>0</v>
      </c>
      <c r="M82" s="47">
        <f>M83+M90+M91+M92+M93</f>
        <v>0</v>
      </c>
      <c r="N82" s="47">
        <v>37</v>
      </c>
      <c r="O82" s="47">
        <v>37</v>
      </c>
      <c r="P82" s="47">
        <v>37</v>
      </c>
      <c r="Q82" s="37">
        <f t="shared" si="4"/>
        <v>37</v>
      </c>
    </row>
    <row r="83" spans="1:17" ht="16.5" hidden="1">
      <c r="A83" s="29">
        <v>250102</v>
      </c>
      <c r="B83" s="34" t="s">
        <v>140</v>
      </c>
      <c r="C83" s="36"/>
      <c r="D83" s="36"/>
      <c r="E83" s="36"/>
      <c r="F83" s="36"/>
      <c r="G83" s="36"/>
      <c r="H83" s="36"/>
      <c r="I83" s="36"/>
      <c r="J83" s="36"/>
      <c r="K83" s="36"/>
      <c r="L83" s="36"/>
      <c r="M83" s="36"/>
      <c r="N83" s="36"/>
      <c r="O83" s="36"/>
      <c r="P83" s="36"/>
      <c r="Q83" s="37">
        <f t="shared" si="4"/>
        <v>0</v>
      </c>
    </row>
    <row r="84" spans="1:17" ht="33" hidden="1">
      <c r="A84" s="29">
        <v>250344</v>
      </c>
      <c r="B84" s="34" t="s">
        <v>141</v>
      </c>
      <c r="C84" s="36"/>
      <c r="D84" s="36"/>
      <c r="E84" s="36"/>
      <c r="F84" s="36"/>
      <c r="G84" s="36"/>
      <c r="H84" s="36"/>
      <c r="I84" s="36"/>
      <c r="J84" s="36"/>
      <c r="K84" s="36"/>
      <c r="L84" s="36"/>
      <c r="M84" s="36"/>
      <c r="N84" s="36"/>
      <c r="O84" s="36"/>
      <c r="P84" s="36"/>
      <c r="Q84" s="37">
        <f t="shared" si="4"/>
        <v>0</v>
      </c>
    </row>
    <row r="85" spans="1:17" ht="16.5" hidden="1">
      <c r="A85" s="29"/>
      <c r="B85" s="55" t="s">
        <v>142</v>
      </c>
      <c r="C85" s="35"/>
      <c r="D85" s="35"/>
      <c r="E85" s="36"/>
      <c r="F85" s="36"/>
      <c r="G85" s="36"/>
      <c r="H85" s="36"/>
      <c r="I85" s="36"/>
      <c r="J85" s="36"/>
      <c r="K85" s="36"/>
      <c r="L85" s="36"/>
      <c r="M85" s="36"/>
      <c r="N85" s="36"/>
      <c r="O85" s="36"/>
      <c r="P85" s="36"/>
      <c r="Q85" s="37">
        <f t="shared" si="4"/>
        <v>0</v>
      </c>
    </row>
    <row r="86" spans="1:17" ht="49.5" hidden="1">
      <c r="A86" s="29"/>
      <c r="B86" s="56" t="s">
        <v>143</v>
      </c>
      <c r="C86" s="40"/>
      <c r="D86" s="40"/>
      <c r="E86" s="36"/>
      <c r="F86" s="36"/>
      <c r="G86" s="36"/>
      <c r="H86" s="36"/>
      <c r="I86" s="36"/>
      <c r="J86" s="36"/>
      <c r="K86" s="36"/>
      <c r="L86" s="36"/>
      <c r="M86" s="36"/>
      <c r="N86" s="36"/>
      <c r="O86" s="36"/>
      <c r="P86" s="36"/>
      <c r="Q86" s="37">
        <f t="shared" si="4"/>
        <v>0</v>
      </c>
    </row>
    <row r="87" spans="1:17" ht="33" hidden="1">
      <c r="A87" s="29"/>
      <c r="B87" s="57" t="s">
        <v>144</v>
      </c>
      <c r="C87" s="40"/>
      <c r="D87" s="40"/>
      <c r="E87" s="36"/>
      <c r="F87" s="36"/>
      <c r="G87" s="36"/>
      <c r="H87" s="36"/>
      <c r="I87" s="36"/>
      <c r="J87" s="36"/>
      <c r="K87" s="36"/>
      <c r="L87" s="36"/>
      <c r="M87" s="36"/>
      <c r="N87" s="36"/>
      <c r="O87" s="36"/>
      <c r="P87" s="36"/>
      <c r="Q87" s="37">
        <f t="shared" si="4"/>
        <v>0</v>
      </c>
    </row>
    <row r="88" spans="1:17" ht="16.5" hidden="1">
      <c r="A88" s="29">
        <v>250404</v>
      </c>
      <c r="B88" s="58" t="s">
        <v>145</v>
      </c>
      <c r="C88" s="36"/>
      <c r="D88" s="40"/>
      <c r="E88" s="36"/>
      <c r="F88" s="36"/>
      <c r="G88" s="36"/>
      <c r="H88" s="36"/>
      <c r="I88" s="36"/>
      <c r="J88" s="36"/>
      <c r="K88" s="36"/>
      <c r="L88" s="36"/>
      <c r="M88" s="36"/>
      <c r="N88" s="36"/>
      <c r="O88" s="36"/>
      <c r="P88" s="36"/>
      <c r="Q88" s="37">
        <f t="shared" si="4"/>
        <v>0</v>
      </c>
    </row>
    <row r="89" spans="1:17" ht="16.5" hidden="1">
      <c r="A89" s="29"/>
      <c r="B89" s="58" t="s">
        <v>125</v>
      </c>
      <c r="C89" s="35"/>
      <c r="D89" s="40"/>
      <c r="E89" s="36"/>
      <c r="F89" s="36"/>
      <c r="G89" s="36"/>
      <c r="H89" s="36"/>
      <c r="I89" s="36"/>
      <c r="J89" s="36"/>
      <c r="K89" s="36"/>
      <c r="L89" s="36"/>
      <c r="M89" s="36"/>
      <c r="N89" s="36"/>
      <c r="O89" s="36"/>
      <c r="P89" s="36"/>
      <c r="Q89" s="37">
        <f t="shared" si="4"/>
        <v>0</v>
      </c>
    </row>
    <row r="90" spans="1:17" ht="16.5" hidden="1">
      <c r="A90" s="29"/>
      <c r="B90" s="34" t="s">
        <v>146</v>
      </c>
      <c r="C90" s="36"/>
      <c r="D90" s="36"/>
      <c r="E90" s="36"/>
      <c r="F90" s="36"/>
      <c r="G90" s="36"/>
      <c r="H90" s="36"/>
      <c r="I90" s="36"/>
      <c r="J90" s="36"/>
      <c r="K90" s="36"/>
      <c r="L90" s="36"/>
      <c r="M90" s="36"/>
      <c r="N90" s="36"/>
      <c r="O90" s="36"/>
      <c r="P90" s="36"/>
      <c r="Q90" s="37">
        <f t="shared" si="4"/>
        <v>0</v>
      </c>
    </row>
    <row r="91" spans="1:17" ht="20.25" customHeight="1" hidden="1">
      <c r="A91" s="29"/>
      <c r="B91" s="34" t="s">
        <v>147</v>
      </c>
      <c r="C91" s="36"/>
      <c r="D91" s="36"/>
      <c r="E91" s="36"/>
      <c r="F91" s="36"/>
      <c r="G91" s="36"/>
      <c r="H91" s="36"/>
      <c r="I91" s="36"/>
      <c r="J91" s="36"/>
      <c r="K91" s="36"/>
      <c r="L91" s="36"/>
      <c r="M91" s="36"/>
      <c r="N91" s="36"/>
      <c r="O91" s="36"/>
      <c r="P91" s="36"/>
      <c r="Q91" s="37">
        <f t="shared" si="4"/>
        <v>0</v>
      </c>
    </row>
    <row r="92" spans="1:17" ht="33.75" customHeight="1" hidden="1">
      <c r="A92" s="29">
        <v>250404</v>
      </c>
      <c r="B92" s="34" t="s">
        <v>148</v>
      </c>
      <c r="C92" s="36"/>
      <c r="D92" s="36"/>
      <c r="E92" s="36"/>
      <c r="F92" s="36"/>
      <c r="G92" s="36"/>
      <c r="H92" s="36"/>
      <c r="I92" s="36"/>
      <c r="J92" s="36"/>
      <c r="K92" s="36"/>
      <c r="L92" s="36"/>
      <c r="M92" s="36"/>
      <c r="N92" s="36"/>
      <c r="O92" s="36"/>
      <c r="P92" s="36"/>
      <c r="Q92" s="37">
        <f t="shared" si="4"/>
        <v>0</v>
      </c>
    </row>
    <row r="93" spans="1:17" ht="58.5" customHeight="1" hidden="1">
      <c r="A93" s="33" t="s">
        <v>149</v>
      </c>
      <c r="B93" s="55" t="s">
        <v>150</v>
      </c>
      <c r="C93" s="35"/>
      <c r="D93" s="35"/>
      <c r="E93" s="36"/>
      <c r="F93" s="36"/>
      <c r="G93" s="36"/>
      <c r="H93" s="36"/>
      <c r="I93" s="36"/>
      <c r="J93" s="36"/>
      <c r="K93" s="36"/>
      <c r="L93" s="36"/>
      <c r="M93" s="36"/>
      <c r="N93" s="36"/>
      <c r="O93" s="36"/>
      <c r="P93" s="36"/>
      <c r="Q93" s="37">
        <f t="shared" si="4"/>
        <v>0</v>
      </c>
    </row>
    <row r="94" spans="1:17" ht="14.25" customHeight="1" hidden="1">
      <c r="A94" s="33"/>
      <c r="B94" s="55" t="s">
        <v>142</v>
      </c>
      <c r="C94" s="35"/>
      <c r="D94" s="35"/>
      <c r="E94" s="36"/>
      <c r="F94" s="36"/>
      <c r="G94" s="36"/>
      <c r="H94" s="36"/>
      <c r="I94" s="36"/>
      <c r="J94" s="36"/>
      <c r="K94" s="36"/>
      <c r="L94" s="36"/>
      <c r="M94" s="36"/>
      <c r="N94" s="36"/>
      <c r="O94" s="36"/>
      <c r="P94" s="36"/>
      <c r="Q94" s="37">
        <f t="shared" si="4"/>
        <v>0</v>
      </c>
    </row>
    <row r="95" spans="1:17" ht="83.25" customHeight="1" hidden="1">
      <c r="A95" s="33"/>
      <c r="B95" s="55" t="s">
        <v>143</v>
      </c>
      <c r="C95" s="35"/>
      <c r="D95" s="35"/>
      <c r="E95" s="36"/>
      <c r="F95" s="36"/>
      <c r="G95" s="36"/>
      <c r="H95" s="36"/>
      <c r="I95" s="36"/>
      <c r="J95" s="36"/>
      <c r="K95" s="36"/>
      <c r="L95" s="36"/>
      <c r="M95" s="36"/>
      <c r="N95" s="36"/>
      <c r="O95" s="36"/>
      <c r="P95" s="36"/>
      <c r="Q95" s="37">
        <f t="shared" si="4"/>
        <v>0</v>
      </c>
    </row>
    <row r="96" spans="1:17" ht="23.25" customHeight="1" hidden="1">
      <c r="A96" s="59"/>
      <c r="B96" s="60" t="s">
        <v>144</v>
      </c>
      <c r="C96" s="35"/>
      <c r="D96" s="35"/>
      <c r="E96" s="36"/>
      <c r="F96" s="36"/>
      <c r="G96" s="36"/>
      <c r="H96" s="36"/>
      <c r="I96" s="36"/>
      <c r="J96" s="36"/>
      <c r="K96" s="36"/>
      <c r="L96" s="36"/>
      <c r="M96" s="36"/>
      <c r="N96" s="36"/>
      <c r="O96" s="36"/>
      <c r="P96" s="36"/>
      <c r="Q96" s="37">
        <f t="shared" si="4"/>
        <v>0</v>
      </c>
    </row>
    <row r="97" spans="1:17" ht="23.25" customHeight="1" hidden="1">
      <c r="A97" s="59"/>
      <c r="B97" s="39" t="s">
        <v>65</v>
      </c>
      <c r="C97" s="41"/>
      <c r="D97" s="40"/>
      <c r="E97" s="41"/>
      <c r="F97" s="36"/>
      <c r="G97" s="36"/>
      <c r="H97" s="36"/>
      <c r="I97" s="36"/>
      <c r="J97" s="36"/>
      <c r="K97" s="36"/>
      <c r="L97" s="36"/>
      <c r="M97" s="36"/>
      <c r="N97" s="36"/>
      <c r="O97" s="36"/>
      <c r="P97" s="36"/>
      <c r="Q97" s="37">
        <f t="shared" si="4"/>
        <v>0</v>
      </c>
    </row>
    <row r="98" spans="1:17" ht="23.25" customHeight="1" hidden="1">
      <c r="A98" s="59"/>
      <c r="B98" s="34" t="s">
        <v>146</v>
      </c>
      <c r="C98" s="41"/>
      <c r="D98" s="40"/>
      <c r="E98" s="41"/>
      <c r="F98" s="36"/>
      <c r="G98" s="36"/>
      <c r="H98" s="36"/>
      <c r="I98" s="36"/>
      <c r="J98" s="36"/>
      <c r="K98" s="36"/>
      <c r="L98" s="36"/>
      <c r="M98" s="36"/>
      <c r="N98" s="36"/>
      <c r="O98" s="36"/>
      <c r="P98" s="36"/>
      <c r="Q98" s="37">
        <f t="shared" si="4"/>
        <v>0</v>
      </c>
    </row>
    <row r="99" spans="1:17" ht="36" customHeight="1">
      <c r="A99" s="59"/>
      <c r="B99" s="111" t="s">
        <v>162</v>
      </c>
      <c r="C99" s="41">
        <v>156.7</v>
      </c>
      <c r="D99" s="40"/>
      <c r="E99" s="41">
        <v>99.8</v>
      </c>
      <c r="F99" s="36"/>
      <c r="G99" s="36"/>
      <c r="H99" s="36"/>
      <c r="I99" s="36"/>
      <c r="J99" s="36"/>
      <c r="K99" s="36"/>
      <c r="L99" s="36"/>
      <c r="M99" s="36"/>
      <c r="N99" s="36"/>
      <c r="O99" s="36"/>
      <c r="P99" s="36"/>
      <c r="Q99" s="37">
        <f t="shared" si="4"/>
        <v>156.7</v>
      </c>
    </row>
    <row r="100" spans="1:17" ht="30" customHeight="1">
      <c r="A100" s="33" t="s">
        <v>266</v>
      </c>
      <c r="B100" s="34" t="s">
        <v>267</v>
      </c>
      <c r="C100" s="36">
        <v>20</v>
      </c>
      <c r="D100" s="40"/>
      <c r="E100" s="41"/>
      <c r="F100" s="36"/>
      <c r="G100" s="36"/>
      <c r="H100" s="36"/>
      <c r="I100" s="36"/>
      <c r="J100" s="36"/>
      <c r="K100" s="36"/>
      <c r="L100" s="36"/>
      <c r="M100" s="36"/>
      <c r="N100" s="36"/>
      <c r="O100" s="36"/>
      <c r="P100" s="36"/>
      <c r="Q100" s="37">
        <f t="shared" si="4"/>
        <v>20</v>
      </c>
    </row>
    <row r="101" spans="1:17" ht="23.25" customHeight="1">
      <c r="A101" s="59"/>
      <c r="B101" s="39" t="s">
        <v>277</v>
      </c>
      <c r="C101" s="41">
        <v>20</v>
      </c>
      <c r="D101" s="40"/>
      <c r="E101" s="41"/>
      <c r="F101" s="36"/>
      <c r="G101" s="36"/>
      <c r="H101" s="36"/>
      <c r="I101" s="36"/>
      <c r="J101" s="36"/>
      <c r="K101" s="36"/>
      <c r="L101" s="36"/>
      <c r="M101" s="36"/>
      <c r="N101" s="36"/>
      <c r="O101" s="36"/>
      <c r="P101" s="36"/>
      <c r="Q101" s="37">
        <f t="shared" si="4"/>
        <v>20</v>
      </c>
    </row>
    <row r="102" spans="1:17" ht="18" customHeight="1" hidden="1">
      <c r="A102" s="33" t="s">
        <v>151</v>
      </c>
      <c r="B102" s="34" t="s">
        <v>152</v>
      </c>
      <c r="C102" s="41"/>
      <c r="D102" s="40"/>
      <c r="E102" s="41"/>
      <c r="F102" s="36"/>
      <c r="G102" s="36"/>
      <c r="H102" s="36"/>
      <c r="I102" s="36"/>
      <c r="J102" s="36"/>
      <c r="K102" s="36"/>
      <c r="L102" s="36"/>
      <c r="M102" s="36"/>
      <c r="N102" s="36"/>
      <c r="O102" s="36"/>
      <c r="P102" s="36"/>
      <c r="Q102" s="37">
        <f t="shared" si="4"/>
        <v>0</v>
      </c>
    </row>
    <row r="103" spans="1:17" ht="23.25" customHeight="1">
      <c r="A103" s="110" t="s">
        <v>151</v>
      </c>
      <c r="B103" s="102" t="s">
        <v>274</v>
      </c>
      <c r="C103" s="36">
        <v>168.22</v>
      </c>
      <c r="D103" s="35"/>
      <c r="E103" s="36">
        <v>122.5</v>
      </c>
      <c r="F103" s="36"/>
      <c r="G103" s="36"/>
      <c r="H103" s="36"/>
      <c r="I103" s="36"/>
      <c r="J103" s="36"/>
      <c r="K103" s="36"/>
      <c r="L103" s="36"/>
      <c r="M103" s="36"/>
      <c r="N103" s="36"/>
      <c r="O103" s="36"/>
      <c r="P103" s="36"/>
      <c r="Q103" s="37">
        <f t="shared" si="4"/>
        <v>168.22</v>
      </c>
    </row>
    <row r="104" spans="1:17" ht="36" customHeight="1">
      <c r="A104" s="33"/>
      <c r="B104" s="111" t="s">
        <v>162</v>
      </c>
      <c r="C104" s="113">
        <v>167.3</v>
      </c>
      <c r="D104" s="114"/>
      <c r="E104" s="113">
        <v>122.5</v>
      </c>
      <c r="F104" s="36"/>
      <c r="G104" s="36"/>
      <c r="H104" s="36"/>
      <c r="I104" s="36"/>
      <c r="J104" s="36"/>
      <c r="K104" s="36"/>
      <c r="L104" s="36"/>
      <c r="M104" s="36"/>
      <c r="N104" s="36"/>
      <c r="O104" s="36"/>
      <c r="P104" s="36"/>
      <c r="Q104" s="37">
        <f t="shared" si="4"/>
        <v>167.3</v>
      </c>
    </row>
    <row r="105" spans="1:17" ht="23.25" customHeight="1">
      <c r="A105" s="33" t="s">
        <v>155</v>
      </c>
      <c r="B105" s="34" t="s">
        <v>156</v>
      </c>
      <c r="C105" s="36">
        <v>2.5</v>
      </c>
      <c r="D105" s="35"/>
      <c r="E105" s="36">
        <v>1</v>
      </c>
      <c r="F105" s="36"/>
      <c r="G105" s="36"/>
      <c r="H105" s="36"/>
      <c r="I105" s="36"/>
      <c r="J105" s="36"/>
      <c r="K105" s="36"/>
      <c r="L105" s="36"/>
      <c r="M105" s="36"/>
      <c r="N105" s="36"/>
      <c r="O105" s="36"/>
      <c r="P105" s="36"/>
      <c r="Q105" s="37">
        <f t="shared" si="4"/>
        <v>2.5</v>
      </c>
    </row>
    <row r="106" spans="1:17" ht="35.25" customHeight="1">
      <c r="A106" s="33"/>
      <c r="B106" s="111" t="s">
        <v>162</v>
      </c>
      <c r="C106" s="113">
        <v>2.5</v>
      </c>
      <c r="D106" s="114"/>
      <c r="E106" s="113">
        <v>1</v>
      </c>
      <c r="F106" s="36"/>
      <c r="G106" s="36"/>
      <c r="H106" s="36"/>
      <c r="I106" s="36"/>
      <c r="J106" s="36"/>
      <c r="K106" s="36"/>
      <c r="L106" s="36"/>
      <c r="M106" s="36"/>
      <c r="N106" s="36"/>
      <c r="O106" s="36"/>
      <c r="P106" s="36"/>
      <c r="Q106" s="37">
        <f t="shared" si="4"/>
        <v>2.5</v>
      </c>
    </row>
    <row r="107" spans="1:17" ht="23.25" customHeight="1" hidden="1">
      <c r="A107" s="59"/>
      <c r="B107" s="39"/>
      <c r="C107" s="41"/>
      <c r="D107" s="40"/>
      <c r="E107" s="41"/>
      <c r="F107" s="36"/>
      <c r="G107" s="36"/>
      <c r="H107" s="36"/>
      <c r="I107" s="36"/>
      <c r="J107" s="36"/>
      <c r="K107" s="36"/>
      <c r="L107" s="36"/>
      <c r="M107" s="36"/>
      <c r="N107" s="36"/>
      <c r="O107" s="36"/>
      <c r="P107" s="36"/>
      <c r="Q107" s="37">
        <f t="shared" si="4"/>
        <v>0</v>
      </c>
    </row>
    <row r="108" spans="1:17" ht="23.25" customHeight="1" hidden="1">
      <c r="A108" s="59"/>
      <c r="B108" s="39"/>
      <c r="C108" s="41"/>
      <c r="D108" s="40"/>
      <c r="E108" s="41"/>
      <c r="F108" s="36"/>
      <c r="G108" s="36"/>
      <c r="H108" s="36"/>
      <c r="I108" s="36"/>
      <c r="J108" s="36"/>
      <c r="K108" s="36"/>
      <c r="L108" s="36"/>
      <c r="M108" s="36"/>
      <c r="N108" s="36"/>
      <c r="O108" s="36"/>
      <c r="P108" s="36"/>
      <c r="Q108" s="37">
        <f t="shared" si="4"/>
        <v>0</v>
      </c>
    </row>
    <row r="109" spans="1:17" ht="23.25" customHeight="1" hidden="1">
      <c r="A109" s="59"/>
      <c r="B109" s="39"/>
      <c r="C109" s="41"/>
      <c r="D109" s="40"/>
      <c r="E109" s="41"/>
      <c r="F109" s="36"/>
      <c r="G109" s="36"/>
      <c r="H109" s="36"/>
      <c r="I109" s="36"/>
      <c r="J109" s="36"/>
      <c r="K109" s="36"/>
      <c r="L109" s="36"/>
      <c r="M109" s="36"/>
      <c r="N109" s="36"/>
      <c r="O109" s="36"/>
      <c r="P109" s="36"/>
      <c r="Q109" s="37">
        <f t="shared" si="4"/>
        <v>0</v>
      </c>
    </row>
    <row r="110" spans="1:17" ht="23.25" customHeight="1" hidden="1">
      <c r="A110" s="59"/>
      <c r="B110" s="39"/>
      <c r="C110" s="41"/>
      <c r="D110" s="40"/>
      <c r="E110" s="41"/>
      <c r="F110" s="36"/>
      <c r="G110" s="36"/>
      <c r="H110" s="36"/>
      <c r="I110" s="36"/>
      <c r="J110" s="36"/>
      <c r="K110" s="36"/>
      <c r="L110" s="36"/>
      <c r="M110" s="36"/>
      <c r="N110" s="36"/>
      <c r="O110" s="36"/>
      <c r="P110" s="36"/>
      <c r="Q110" s="37">
        <f t="shared" si="4"/>
        <v>0</v>
      </c>
    </row>
    <row r="111" spans="1:17" ht="23.25" customHeight="1" hidden="1">
      <c r="A111" s="59"/>
      <c r="B111" s="39"/>
      <c r="C111" s="41"/>
      <c r="D111" s="40"/>
      <c r="E111" s="41"/>
      <c r="F111" s="36"/>
      <c r="G111" s="36"/>
      <c r="H111" s="36"/>
      <c r="I111" s="36"/>
      <c r="J111" s="36"/>
      <c r="K111" s="36"/>
      <c r="L111" s="36"/>
      <c r="M111" s="36"/>
      <c r="N111" s="36"/>
      <c r="O111" s="36"/>
      <c r="P111" s="36"/>
      <c r="Q111" s="37">
        <f t="shared" si="4"/>
        <v>0</v>
      </c>
    </row>
    <row r="112" spans="1:17" ht="23.25" customHeight="1">
      <c r="A112" s="50" t="s">
        <v>159</v>
      </c>
      <c r="B112" s="62" t="s">
        <v>160</v>
      </c>
      <c r="C112" s="47">
        <f>SUM(C113+C117)</f>
        <v>215</v>
      </c>
      <c r="D112" s="37"/>
      <c r="E112" s="47">
        <f aca="true" t="shared" si="5" ref="E112:P112">SUM(E113+E117)</f>
        <v>183</v>
      </c>
      <c r="F112" s="47">
        <f t="shared" si="5"/>
        <v>0</v>
      </c>
      <c r="G112" s="47">
        <f t="shared" si="5"/>
        <v>0</v>
      </c>
      <c r="H112" s="47">
        <f t="shared" si="5"/>
        <v>0</v>
      </c>
      <c r="I112" s="47">
        <f t="shared" si="5"/>
        <v>0</v>
      </c>
      <c r="J112" s="47">
        <f t="shared" si="5"/>
        <v>0</v>
      </c>
      <c r="K112" s="47">
        <f t="shared" si="5"/>
        <v>0</v>
      </c>
      <c r="L112" s="47">
        <f t="shared" si="5"/>
        <v>0</v>
      </c>
      <c r="M112" s="47">
        <f t="shared" si="5"/>
        <v>0</v>
      </c>
      <c r="N112" s="47">
        <f t="shared" si="5"/>
        <v>0</v>
      </c>
      <c r="O112" s="47">
        <f t="shared" si="5"/>
        <v>0</v>
      </c>
      <c r="P112" s="47">
        <f t="shared" si="5"/>
        <v>0</v>
      </c>
      <c r="Q112" s="37">
        <f t="shared" si="4"/>
        <v>215</v>
      </c>
    </row>
    <row r="113" spans="1:17" ht="23.25" customHeight="1">
      <c r="A113" s="33" t="s">
        <v>62</v>
      </c>
      <c r="B113" s="34" t="s">
        <v>161</v>
      </c>
      <c r="C113" s="36">
        <v>127.8</v>
      </c>
      <c r="D113" s="35"/>
      <c r="E113" s="36">
        <v>106</v>
      </c>
      <c r="F113" s="36"/>
      <c r="G113" s="36"/>
      <c r="H113" s="36"/>
      <c r="I113" s="36"/>
      <c r="J113" s="36"/>
      <c r="K113" s="36"/>
      <c r="L113" s="36"/>
      <c r="M113" s="36"/>
      <c r="N113" s="36"/>
      <c r="O113" s="36"/>
      <c r="P113" s="36"/>
      <c r="Q113" s="37">
        <f t="shared" si="4"/>
        <v>127.8</v>
      </c>
    </row>
    <row r="114" spans="1:17" ht="23.25" customHeight="1">
      <c r="A114" s="33"/>
      <c r="B114" s="34" t="s">
        <v>125</v>
      </c>
      <c r="C114" s="41"/>
      <c r="D114" s="40"/>
      <c r="E114" s="41"/>
      <c r="F114" s="36"/>
      <c r="G114" s="36"/>
      <c r="H114" s="36"/>
      <c r="I114" s="36"/>
      <c r="J114" s="36"/>
      <c r="K114" s="36"/>
      <c r="L114" s="36"/>
      <c r="M114" s="36"/>
      <c r="N114" s="36"/>
      <c r="O114" s="36"/>
      <c r="P114" s="36"/>
      <c r="Q114" s="37">
        <f t="shared" si="4"/>
        <v>0</v>
      </c>
    </row>
    <row r="115" spans="1:17" ht="37.5" customHeight="1">
      <c r="A115" s="33"/>
      <c r="B115" s="39" t="s">
        <v>162</v>
      </c>
      <c r="C115" s="41">
        <v>120</v>
      </c>
      <c r="D115" s="40"/>
      <c r="E115" s="41">
        <v>106</v>
      </c>
      <c r="F115" s="41"/>
      <c r="G115" s="36"/>
      <c r="H115" s="36"/>
      <c r="I115" s="36"/>
      <c r="J115" s="36"/>
      <c r="K115" s="36"/>
      <c r="L115" s="36"/>
      <c r="M115" s="36"/>
      <c r="N115" s="36"/>
      <c r="O115" s="36"/>
      <c r="P115" s="36"/>
      <c r="Q115" s="37">
        <f t="shared" si="4"/>
        <v>120</v>
      </c>
    </row>
    <row r="116" spans="1:17" ht="23.25" customHeight="1" hidden="1">
      <c r="A116" s="33"/>
      <c r="B116" s="39" t="s">
        <v>163</v>
      </c>
      <c r="C116" s="41"/>
      <c r="D116" s="40"/>
      <c r="E116" s="41"/>
      <c r="F116" s="41"/>
      <c r="G116" s="36"/>
      <c r="H116" s="36"/>
      <c r="I116" s="36"/>
      <c r="J116" s="36"/>
      <c r="K116" s="36"/>
      <c r="L116" s="36"/>
      <c r="M116" s="36"/>
      <c r="N116" s="36"/>
      <c r="O116" s="36"/>
      <c r="P116" s="36"/>
      <c r="Q116" s="37">
        <f t="shared" si="4"/>
        <v>0</v>
      </c>
    </row>
    <row r="117" spans="1:17" ht="23.25" customHeight="1">
      <c r="A117" s="33" t="s">
        <v>164</v>
      </c>
      <c r="B117" s="34" t="s">
        <v>165</v>
      </c>
      <c r="C117" s="36">
        <v>87.2</v>
      </c>
      <c r="D117" s="35"/>
      <c r="E117" s="36">
        <v>77</v>
      </c>
      <c r="F117" s="36"/>
      <c r="G117" s="36"/>
      <c r="H117" s="36"/>
      <c r="I117" s="36"/>
      <c r="J117" s="36"/>
      <c r="K117" s="36"/>
      <c r="L117" s="36"/>
      <c r="M117" s="36"/>
      <c r="N117" s="36"/>
      <c r="O117" s="36"/>
      <c r="P117" s="36"/>
      <c r="Q117" s="37">
        <f t="shared" si="4"/>
        <v>87.2</v>
      </c>
    </row>
    <row r="118" spans="1:17" ht="17.25" customHeight="1">
      <c r="A118" s="33"/>
      <c r="B118" s="34" t="s">
        <v>125</v>
      </c>
      <c r="C118" s="41"/>
      <c r="D118" s="40"/>
      <c r="E118" s="41"/>
      <c r="F118" s="36"/>
      <c r="G118" s="36"/>
      <c r="H118" s="36"/>
      <c r="I118" s="36"/>
      <c r="J118" s="36"/>
      <c r="K118" s="36"/>
      <c r="L118" s="36"/>
      <c r="M118" s="36"/>
      <c r="N118" s="36"/>
      <c r="O118" s="36"/>
      <c r="P118" s="36"/>
      <c r="Q118" s="37">
        <f t="shared" si="4"/>
        <v>0</v>
      </c>
    </row>
    <row r="119" spans="1:17" ht="38.25" customHeight="1">
      <c r="A119" s="33"/>
      <c r="B119" s="39" t="s">
        <v>162</v>
      </c>
      <c r="C119" s="41">
        <v>95</v>
      </c>
      <c r="D119" s="40"/>
      <c r="E119" s="41">
        <v>77</v>
      </c>
      <c r="F119" s="36"/>
      <c r="G119" s="36"/>
      <c r="H119" s="36"/>
      <c r="I119" s="36"/>
      <c r="J119" s="36"/>
      <c r="K119" s="36"/>
      <c r="L119" s="36"/>
      <c r="M119" s="36"/>
      <c r="N119" s="36"/>
      <c r="O119" s="36"/>
      <c r="P119" s="36"/>
      <c r="Q119" s="37">
        <f t="shared" si="4"/>
        <v>95</v>
      </c>
    </row>
    <row r="120" spans="1:17" ht="15" customHeight="1" hidden="1">
      <c r="A120" s="59"/>
      <c r="B120" s="39" t="s">
        <v>163</v>
      </c>
      <c r="C120" s="41"/>
      <c r="D120" s="40"/>
      <c r="E120" s="41"/>
      <c r="F120" s="36"/>
      <c r="G120" s="36"/>
      <c r="H120" s="36"/>
      <c r="I120" s="36"/>
      <c r="J120" s="36"/>
      <c r="K120" s="36"/>
      <c r="L120" s="36"/>
      <c r="M120" s="36"/>
      <c r="N120" s="36"/>
      <c r="O120" s="36"/>
      <c r="P120" s="36"/>
      <c r="Q120" s="37">
        <f t="shared" si="4"/>
        <v>0</v>
      </c>
    </row>
    <row r="121" spans="1:17" ht="23.25" customHeight="1" hidden="1">
      <c r="A121" s="52"/>
      <c r="B121" s="43"/>
      <c r="C121" s="47"/>
      <c r="D121" s="40"/>
      <c r="E121" s="47"/>
      <c r="F121" s="47"/>
      <c r="G121" s="47"/>
      <c r="H121" s="47"/>
      <c r="I121" s="47">
        <v>0</v>
      </c>
      <c r="J121" s="47">
        <v>0</v>
      </c>
      <c r="K121" s="47">
        <v>0</v>
      </c>
      <c r="L121" s="47">
        <v>0</v>
      </c>
      <c r="M121" s="47">
        <v>0</v>
      </c>
      <c r="N121" s="47">
        <v>0</v>
      </c>
      <c r="O121" s="47">
        <v>0</v>
      </c>
      <c r="P121" s="47">
        <v>0</v>
      </c>
      <c r="Q121" s="37">
        <f t="shared" si="4"/>
        <v>0</v>
      </c>
    </row>
    <row r="122" spans="1:17" ht="23.25" customHeight="1" hidden="1">
      <c r="A122" s="33"/>
      <c r="B122" s="34"/>
      <c r="C122" s="41"/>
      <c r="D122" s="40"/>
      <c r="E122" s="41"/>
      <c r="F122" s="36"/>
      <c r="G122" s="36"/>
      <c r="H122" s="36"/>
      <c r="I122" s="36"/>
      <c r="J122" s="36"/>
      <c r="K122" s="36"/>
      <c r="L122" s="36"/>
      <c r="M122" s="36"/>
      <c r="N122" s="36"/>
      <c r="O122" s="36"/>
      <c r="P122" s="36"/>
      <c r="Q122" s="37">
        <f t="shared" si="4"/>
        <v>0</v>
      </c>
    </row>
    <row r="123" spans="1:17" ht="23.25" customHeight="1" hidden="1">
      <c r="A123" s="33"/>
      <c r="B123" s="34"/>
      <c r="C123" s="41"/>
      <c r="D123" s="40"/>
      <c r="E123" s="41"/>
      <c r="F123" s="36"/>
      <c r="G123" s="36"/>
      <c r="H123" s="36"/>
      <c r="I123" s="36"/>
      <c r="J123" s="36"/>
      <c r="K123" s="36"/>
      <c r="L123" s="36"/>
      <c r="M123" s="36"/>
      <c r="N123" s="36"/>
      <c r="O123" s="36"/>
      <c r="P123" s="36"/>
      <c r="Q123" s="37">
        <f t="shared" si="4"/>
        <v>0</v>
      </c>
    </row>
    <row r="124" spans="1:17" ht="23.25" customHeight="1" hidden="1">
      <c r="A124" s="33"/>
      <c r="B124" s="53"/>
      <c r="C124" s="41"/>
      <c r="D124" s="40"/>
      <c r="E124" s="41"/>
      <c r="F124" s="36"/>
      <c r="G124" s="36"/>
      <c r="H124" s="36"/>
      <c r="I124" s="36"/>
      <c r="J124" s="36"/>
      <c r="K124" s="36"/>
      <c r="L124" s="36"/>
      <c r="M124" s="36"/>
      <c r="N124" s="36"/>
      <c r="O124" s="36"/>
      <c r="P124" s="36"/>
      <c r="Q124" s="37">
        <f t="shared" si="4"/>
        <v>0</v>
      </c>
    </row>
    <row r="125" spans="1:17" ht="23.25" customHeight="1" hidden="1">
      <c r="A125" s="33"/>
      <c r="B125" s="34"/>
      <c r="C125" s="41"/>
      <c r="D125" s="40"/>
      <c r="E125" s="41"/>
      <c r="F125" s="36"/>
      <c r="G125" s="36"/>
      <c r="H125" s="36"/>
      <c r="I125" s="36"/>
      <c r="J125" s="36"/>
      <c r="K125" s="36"/>
      <c r="L125" s="36"/>
      <c r="M125" s="36"/>
      <c r="N125" s="36"/>
      <c r="O125" s="36"/>
      <c r="P125" s="36"/>
      <c r="Q125" s="37">
        <f t="shared" si="4"/>
        <v>0</v>
      </c>
    </row>
    <row r="126" spans="1:17" ht="44.25" customHeight="1" hidden="1">
      <c r="A126" s="33"/>
      <c r="B126" s="34"/>
      <c r="C126" s="41"/>
      <c r="D126" s="40"/>
      <c r="E126" s="41"/>
      <c r="F126" s="36"/>
      <c r="G126" s="36"/>
      <c r="H126" s="36"/>
      <c r="I126" s="36"/>
      <c r="J126" s="36"/>
      <c r="K126" s="36"/>
      <c r="L126" s="36"/>
      <c r="M126" s="36"/>
      <c r="N126" s="36"/>
      <c r="O126" s="36"/>
      <c r="P126" s="36"/>
      <c r="Q126" s="37">
        <f t="shared" si="4"/>
        <v>0</v>
      </c>
    </row>
    <row r="127" spans="1:17" ht="40.5" customHeight="1" hidden="1">
      <c r="A127" s="33"/>
      <c r="B127" s="34"/>
      <c r="C127" s="41"/>
      <c r="D127" s="40"/>
      <c r="E127" s="41"/>
      <c r="F127" s="36"/>
      <c r="G127" s="36"/>
      <c r="H127" s="36"/>
      <c r="I127" s="36"/>
      <c r="J127" s="36"/>
      <c r="K127" s="36"/>
      <c r="L127" s="36"/>
      <c r="M127" s="36"/>
      <c r="N127" s="36"/>
      <c r="O127" s="36"/>
      <c r="P127" s="36"/>
      <c r="Q127" s="37">
        <f t="shared" si="4"/>
        <v>0</v>
      </c>
    </row>
    <row r="128" spans="1:17" ht="43.5" customHeight="1" hidden="1">
      <c r="A128" s="33"/>
      <c r="B128" s="34"/>
      <c r="C128" s="41"/>
      <c r="D128" s="40"/>
      <c r="E128" s="41"/>
      <c r="F128" s="36"/>
      <c r="G128" s="36"/>
      <c r="H128" s="36"/>
      <c r="I128" s="36"/>
      <c r="J128" s="36"/>
      <c r="K128" s="36"/>
      <c r="L128" s="36"/>
      <c r="M128" s="36"/>
      <c r="N128" s="36"/>
      <c r="O128" s="36"/>
      <c r="P128" s="36"/>
      <c r="Q128" s="37">
        <f t="shared" si="4"/>
        <v>0</v>
      </c>
    </row>
    <row r="129" spans="1:17" ht="23.25" customHeight="1">
      <c r="A129" s="50" t="s">
        <v>166</v>
      </c>
      <c r="B129" s="43" t="s">
        <v>167</v>
      </c>
      <c r="C129" s="72">
        <f>C130+C132+C134+C136+C138+C140+C142+C144+C146+C148+C150+C152+C154+C156+C158+C160+C162+C164+C166+C168+C170</f>
        <v>-1644.1098899999997</v>
      </c>
      <c r="D129" s="91"/>
      <c r="E129" s="72">
        <f>E130+E132+E134+E136+E138+E140+E142+E144+E146+E148+E150+E152+E154+E156+E158+E160+E162+E164+E166+E168+E170</f>
        <v>-2.037</v>
      </c>
      <c r="F129" s="72">
        <f>F130+F132+F134+F136+F138+F140+F142+F144+F146+F174+F176</f>
        <v>0</v>
      </c>
      <c r="G129" s="72">
        <f aca="true" t="shared" si="6" ref="G129:P129">G130+G132+G134+G136+G138+G140+G142+G144+G146</f>
        <v>0</v>
      </c>
      <c r="H129" s="72">
        <f t="shared" si="6"/>
        <v>0</v>
      </c>
      <c r="I129" s="72">
        <f t="shared" si="6"/>
        <v>0</v>
      </c>
      <c r="J129" s="72">
        <f t="shared" si="6"/>
        <v>0</v>
      </c>
      <c r="K129" s="72">
        <f t="shared" si="6"/>
        <v>0</v>
      </c>
      <c r="L129" s="72">
        <f t="shared" si="6"/>
        <v>0</v>
      </c>
      <c r="M129" s="72">
        <f t="shared" si="6"/>
        <v>0</v>
      </c>
      <c r="N129" s="72">
        <f t="shared" si="6"/>
        <v>0</v>
      </c>
      <c r="O129" s="72">
        <f t="shared" si="6"/>
        <v>0</v>
      </c>
      <c r="P129" s="72">
        <f t="shared" si="6"/>
        <v>0</v>
      </c>
      <c r="Q129" s="71">
        <f t="shared" si="4"/>
        <v>-1644.1098899999997</v>
      </c>
    </row>
    <row r="130" spans="1:17" ht="180" customHeight="1">
      <c r="A130" s="33" t="s">
        <v>228</v>
      </c>
      <c r="B130" s="63" t="s">
        <v>229</v>
      </c>
      <c r="C130" s="92">
        <v>-543.86242</v>
      </c>
      <c r="D130" s="91"/>
      <c r="E130" s="72"/>
      <c r="F130" s="72"/>
      <c r="G130" s="72"/>
      <c r="H130" s="72"/>
      <c r="I130" s="72"/>
      <c r="J130" s="72"/>
      <c r="K130" s="72"/>
      <c r="L130" s="72"/>
      <c r="M130" s="72"/>
      <c r="N130" s="72"/>
      <c r="O130" s="72"/>
      <c r="P130" s="72"/>
      <c r="Q130" s="71">
        <f t="shared" si="4"/>
        <v>-543.86242</v>
      </c>
    </row>
    <row r="131" spans="1:17" ht="17.25" customHeight="1">
      <c r="A131" s="50"/>
      <c r="B131" s="39" t="s">
        <v>122</v>
      </c>
      <c r="C131" s="91">
        <v>-543.86242</v>
      </c>
      <c r="D131" s="91"/>
      <c r="E131" s="72"/>
      <c r="F131" s="72"/>
      <c r="G131" s="72"/>
      <c r="H131" s="72"/>
      <c r="I131" s="72"/>
      <c r="J131" s="72"/>
      <c r="K131" s="72"/>
      <c r="L131" s="72"/>
      <c r="M131" s="72"/>
      <c r="N131" s="72"/>
      <c r="O131" s="72"/>
      <c r="P131" s="72"/>
      <c r="Q131" s="71">
        <f t="shared" si="4"/>
        <v>-543.86242</v>
      </c>
    </row>
    <row r="132" spans="1:17" ht="178.5" customHeight="1">
      <c r="A132" s="33" t="s">
        <v>230</v>
      </c>
      <c r="B132" s="63" t="s">
        <v>231</v>
      </c>
      <c r="C132" s="92">
        <v>-24.67392</v>
      </c>
      <c r="D132" s="91"/>
      <c r="E132" s="72"/>
      <c r="F132" s="72"/>
      <c r="G132" s="72"/>
      <c r="H132" s="72"/>
      <c r="I132" s="72"/>
      <c r="J132" s="72"/>
      <c r="K132" s="72"/>
      <c r="L132" s="72"/>
      <c r="M132" s="72"/>
      <c r="N132" s="72"/>
      <c r="O132" s="72"/>
      <c r="P132" s="72"/>
      <c r="Q132" s="71">
        <f t="shared" si="4"/>
        <v>-24.67392</v>
      </c>
    </row>
    <row r="133" spans="1:17" ht="23.25" customHeight="1">
      <c r="A133" s="50"/>
      <c r="B133" s="39" t="s">
        <v>122</v>
      </c>
      <c r="C133" s="91">
        <v>-24.67392</v>
      </c>
      <c r="D133" s="91"/>
      <c r="E133" s="72"/>
      <c r="F133" s="72"/>
      <c r="G133" s="72"/>
      <c r="H133" s="72"/>
      <c r="I133" s="72"/>
      <c r="J133" s="72"/>
      <c r="K133" s="72"/>
      <c r="L133" s="72"/>
      <c r="M133" s="72"/>
      <c r="N133" s="72"/>
      <c r="O133" s="72"/>
      <c r="P133" s="72"/>
      <c r="Q133" s="71">
        <f t="shared" si="4"/>
        <v>-24.67392</v>
      </c>
    </row>
    <row r="134" spans="1:17" ht="184.5" customHeight="1">
      <c r="A134" s="33" t="s">
        <v>168</v>
      </c>
      <c r="B134" s="34" t="s">
        <v>169</v>
      </c>
      <c r="C134" s="35">
        <v>-31</v>
      </c>
      <c r="D134" s="91"/>
      <c r="E134" s="72"/>
      <c r="F134" s="72"/>
      <c r="G134" s="72"/>
      <c r="H134" s="72"/>
      <c r="I134" s="72"/>
      <c r="J134" s="72"/>
      <c r="K134" s="72"/>
      <c r="L134" s="72"/>
      <c r="M134" s="72"/>
      <c r="N134" s="72"/>
      <c r="O134" s="72"/>
      <c r="P134" s="72"/>
      <c r="Q134" s="37">
        <f t="shared" si="4"/>
        <v>-31</v>
      </c>
    </row>
    <row r="135" spans="1:17" ht="23.25" customHeight="1">
      <c r="A135" s="33"/>
      <c r="B135" s="39" t="s">
        <v>122</v>
      </c>
      <c r="C135" s="40">
        <v>-31</v>
      </c>
      <c r="D135" s="91"/>
      <c r="E135" s="72"/>
      <c r="F135" s="72"/>
      <c r="G135" s="72"/>
      <c r="H135" s="72"/>
      <c r="I135" s="72"/>
      <c r="J135" s="72"/>
      <c r="K135" s="72"/>
      <c r="L135" s="72"/>
      <c r="M135" s="72"/>
      <c r="N135" s="72"/>
      <c r="O135" s="72"/>
      <c r="P135" s="72"/>
      <c r="Q135" s="37">
        <f t="shared" si="4"/>
        <v>-31</v>
      </c>
    </row>
    <row r="136" spans="1:17" ht="409.5" customHeight="1">
      <c r="A136" s="33" t="s">
        <v>232</v>
      </c>
      <c r="B136" s="25" t="s">
        <v>247</v>
      </c>
      <c r="C136" s="70">
        <v>-104.9251</v>
      </c>
      <c r="D136" s="91"/>
      <c r="E136" s="93"/>
      <c r="F136" s="70"/>
      <c r="G136" s="70"/>
      <c r="H136" s="70"/>
      <c r="I136" s="70"/>
      <c r="J136" s="70"/>
      <c r="K136" s="70"/>
      <c r="L136" s="70"/>
      <c r="M136" s="70"/>
      <c r="N136" s="70"/>
      <c r="O136" s="70"/>
      <c r="P136" s="70"/>
      <c r="Q136" s="71">
        <f t="shared" si="4"/>
        <v>-104.9251</v>
      </c>
    </row>
    <row r="137" spans="1:17" ht="18" customHeight="1">
      <c r="A137" s="33"/>
      <c r="B137" s="39" t="s">
        <v>122</v>
      </c>
      <c r="C137" s="93">
        <v>-104.9251</v>
      </c>
      <c r="D137" s="91"/>
      <c r="E137" s="93"/>
      <c r="F137" s="70"/>
      <c r="G137" s="70"/>
      <c r="H137" s="70"/>
      <c r="I137" s="70"/>
      <c r="J137" s="70"/>
      <c r="K137" s="70"/>
      <c r="L137" s="70"/>
      <c r="M137" s="70"/>
      <c r="N137" s="70"/>
      <c r="O137" s="70"/>
      <c r="P137" s="70"/>
      <c r="Q137" s="71">
        <f t="shared" si="4"/>
        <v>-104.9251</v>
      </c>
    </row>
    <row r="138" spans="1:17" ht="252.75" customHeight="1">
      <c r="A138" s="33" t="s">
        <v>248</v>
      </c>
      <c r="B138" s="63" t="s">
        <v>249</v>
      </c>
      <c r="C138" s="70">
        <v>-0.28568</v>
      </c>
      <c r="D138" s="91"/>
      <c r="E138" s="93"/>
      <c r="F138" s="70"/>
      <c r="G138" s="70"/>
      <c r="H138" s="70"/>
      <c r="I138" s="70"/>
      <c r="J138" s="70"/>
      <c r="K138" s="70"/>
      <c r="L138" s="70"/>
      <c r="M138" s="70"/>
      <c r="N138" s="70"/>
      <c r="O138" s="70"/>
      <c r="P138" s="70"/>
      <c r="Q138" s="37">
        <f t="shared" si="4"/>
        <v>-0.28568</v>
      </c>
    </row>
    <row r="139" spans="1:17" ht="15.75" customHeight="1">
      <c r="A139" s="33"/>
      <c r="B139" s="39" t="s">
        <v>122</v>
      </c>
      <c r="C139" s="93">
        <v>-0.28568</v>
      </c>
      <c r="D139" s="91"/>
      <c r="E139" s="93"/>
      <c r="F139" s="70"/>
      <c r="G139" s="70"/>
      <c r="H139" s="70"/>
      <c r="I139" s="70"/>
      <c r="J139" s="70"/>
      <c r="K139" s="70"/>
      <c r="L139" s="70"/>
      <c r="M139" s="70"/>
      <c r="N139" s="70"/>
      <c r="O139" s="70"/>
      <c r="P139" s="70"/>
      <c r="Q139" s="37">
        <f t="shared" si="4"/>
        <v>-0.28568</v>
      </c>
    </row>
    <row r="140" spans="1:17" ht="68.25" customHeight="1">
      <c r="A140" s="33" t="s">
        <v>250</v>
      </c>
      <c r="B140" s="63" t="s">
        <v>251</v>
      </c>
      <c r="C140" s="70">
        <v>-91.74229</v>
      </c>
      <c r="D140" s="91"/>
      <c r="E140" s="93"/>
      <c r="F140" s="70"/>
      <c r="G140" s="70"/>
      <c r="H140" s="70"/>
      <c r="I140" s="70"/>
      <c r="J140" s="70"/>
      <c r="K140" s="70"/>
      <c r="L140" s="70"/>
      <c r="M140" s="70"/>
      <c r="N140" s="70"/>
      <c r="O140" s="70"/>
      <c r="P140" s="70"/>
      <c r="Q140" s="71">
        <f t="shared" si="4"/>
        <v>-91.74229</v>
      </c>
    </row>
    <row r="141" spans="1:17" ht="17.25" customHeight="1">
      <c r="A141" s="33"/>
      <c r="B141" s="39" t="s">
        <v>122</v>
      </c>
      <c r="C141" s="93">
        <v>-91.74229</v>
      </c>
      <c r="D141" s="91"/>
      <c r="E141" s="93"/>
      <c r="F141" s="70"/>
      <c r="G141" s="70"/>
      <c r="H141" s="70"/>
      <c r="I141" s="70"/>
      <c r="J141" s="70"/>
      <c r="K141" s="70"/>
      <c r="L141" s="70"/>
      <c r="M141" s="70"/>
      <c r="N141" s="70"/>
      <c r="O141" s="70"/>
      <c r="P141" s="70"/>
      <c r="Q141" s="71">
        <f t="shared" si="4"/>
        <v>-91.74229</v>
      </c>
    </row>
    <row r="142" spans="1:17" ht="54" customHeight="1">
      <c r="A142" s="33" t="s">
        <v>252</v>
      </c>
      <c r="B142" s="63" t="s">
        <v>253</v>
      </c>
      <c r="C142" s="70">
        <v>-4.26443</v>
      </c>
      <c r="D142" s="91"/>
      <c r="E142" s="93"/>
      <c r="F142" s="70"/>
      <c r="G142" s="70"/>
      <c r="H142" s="70"/>
      <c r="I142" s="70"/>
      <c r="J142" s="70"/>
      <c r="K142" s="70"/>
      <c r="L142" s="70"/>
      <c r="M142" s="70"/>
      <c r="N142" s="70"/>
      <c r="O142" s="70"/>
      <c r="P142" s="70"/>
      <c r="Q142" s="71">
        <f t="shared" si="4"/>
        <v>-4.26443</v>
      </c>
    </row>
    <row r="143" spans="1:17" ht="16.5" customHeight="1">
      <c r="A143" s="33"/>
      <c r="B143" s="39" t="s">
        <v>122</v>
      </c>
      <c r="C143" s="93">
        <v>-4.26443</v>
      </c>
      <c r="D143" s="91"/>
      <c r="E143" s="93"/>
      <c r="F143" s="70"/>
      <c r="G143" s="70"/>
      <c r="H143" s="70"/>
      <c r="I143" s="70"/>
      <c r="J143" s="70"/>
      <c r="K143" s="70"/>
      <c r="L143" s="70"/>
      <c r="M143" s="70"/>
      <c r="N143" s="70"/>
      <c r="O143" s="70"/>
      <c r="P143" s="70"/>
      <c r="Q143" s="71">
        <f t="shared" si="4"/>
        <v>-4.26443</v>
      </c>
    </row>
    <row r="144" spans="1:17" ht="72.75" customHeight="1">
      <c r="A144" s="33" t="s">
        <v>170</v>
      </c>
      <c r="B144" s="63" t="s">
        <v>171</v>
      </c>
      <c r="C144" s="36">
        <v>-5</v>
      </c>
      <c r="D144" s="91"/>
      <c r="E144" s="93"/>
      <c r="F144" s="70"/>
      <c r="G144" s="70"/>
      <c r="H144" s="70"/>
      <c r="I144" s="70"/>
      <c r="J144" s="70"/>
      <c r="K144" s="70"/>
      <c r="L144" s="70"/>
      <c r="M144" s="70"/>
      <c r="N144" s="70"/>
      <c r="O144" s="70"/>
      <c r="P144" s="70"/>
      <c r="Q144" s="37">
        <f aca="true" t="shared" si="7" ref="Q144:Q176">H144+C144</f>
        <v>-5</v>
      </c>
    </row>
    <row r="145" spans="1:17" ht="16.5" customHeight="1">
      <c r="A145" s="33"/>
      <c r="B145" s="39" t="s">
        <v>122</v>
      </c>
      <c r="C145" s="41">
        <v>-5</v>
      </c>
      <c r="D145" s="91"/>
      <c r="E145" s="93"/>
      <c r="F145" s="70"/>
      <c r="G145" s="70"/>
      <c r="H145" s="70"/>
      <c r="I145" s="70"/>
      <c r="J145" s="70"/>
      <c r="K145" s="70"/>
      <c r="L145" s="70"/>
      <c r="M145" s="70"/>
      <c r="N145" s="70"/>
      <c r="O145" s="70"/>
      <c r="P145" s="70"/>
      <c r="Q145" s="37">
        <f t="shared" si="7"/>
        <v>-5</v>
      </c>
    </row>
    <row r="146" spans="1:17" ht="147" customHeight="1">
      <c r="A146" s="48" t="s">
        <v>254</v>
      </c>
      <c r="B146" s="34" t="s">
        <v>255</v>
      </c>
      <c r="C146" s="70">
        <v>-278.38813</v>
      </c>
      <c r="D146" s="91"/>
      <c r="E146" s="93"/>
      <c r="F146" s="70"/>
      <c r="G146" s="70"/>
      <c r="H146" s="70"/>
      <c r="I146" s="70"/>
      <c r="J146" s="70"/>
      <c r="K146" s="70"/>
      <c r="L146" s="70"/>
      <c r="M146" s="70"/>
      <c r="N146" s="70"/>
      <c r="O146" s="70"/>
      <c r="P146" s="70"/>
      <c r="Q146" s="71">
        <f t="shared" si="7"/>
        <v>-278.38813</v>
      </c>
    </row>
    <row r="147" spans="1:17" ht="15" customHeight="1">
      <c r="A147" s="33"/>
      <c r="B147" s="39" t="s">
        <v>122</v>
      </c>
      <c r="C147" s="93">
        <v>-278.38813</v>
      </c>
      <c r="D147" s="91"/>
      <c r="E147" s="93"/>
      <c r="F147" s="70"/>
      <c r="G147" s="70"/>
      <c r="H147" s="70"/>
      <c r="I147" s="70"/>
      <c r="J147" s="70"/>
      <c r="K147" s="70"/>
      <c r="L147" s="70"/>
      <c r="M147" s="70"/>
      <c r="N147" s="70"/>
      <c r="O147" s="70"/>
      <c r="P147" s="70"/>
      <c r="Q147" s="71">
        <f t="shared" si="7"/>
        <v>-278.38813</v>
      </c>
    </row>
    <row r="148" spans="1:17" ht="111" customHeight="1">
      <c r="A148" s="48" t="s">
        <v>256</v>
      </c>
      <c r="B148" s="64" t="s">
        <v>257</v>
      </c>
      <c r="C148" s="70">
        <v>-50.7494</v>
      </c>
      <c r="D148" s="91"/>
      <c r="E148" s="93"/>
      <c r="F148" s="70"/>
      <c r="G148" s="70"/>
      <c r="H148" s="70"/>
      <c r="I148" s="70"/>
      <c r="J148" s="70"/>
      <c r="K148" s="70"/>
      <c r="L148" s="70"/>
      <c r="M148" s="70"/>
      <c r="N148" s="70"/>
      <c r="O148" s="70"/>
      <c r="P148" s="70"/>
      <c r="Q148" s="71">
        <f t="shared" si="7"/>
        <v>-50.7494</v>
      </c>
    </row>
    <row r="149" spans="1:17" ht="15" customHeight="1">
      <c r="A149" s="33"/>
      <c r="B149" s="39" t="s">
        <v>122</v>
      </c>
      <c r="C149" s="93">
        <v>-50.7494</v>
      </c>
      <c r="D149" s="91"/>
      <c r="E149" s="93"/>
      <c r="F149" s="70"/>
      <c r="G149" s="70"/>
      <c r="H149" s="70"/>
      <c r="I149" s="70"/>
      <c r="J149" s="70"/>
      <c r="K149" s="70"/>
      <c r="L149" s="70"/>
      <c r="M149" s="70"/>
      <c r="N149" s="70"/>
      <c r="O149" s="70"/>
      <c r="P149" s="70"/>
      <c r="Q149" s="71">
        <f t="shared" si="7"/>
        <v>-50.7494</v>
      </c>
    </row>
    <row r="150" spans="1:17" ht="53.25" customHeight="1">
      <c r="A150" s="48" t="s">
        <v>172</v>
      </c>
      <c r="B150" s="34" t="s">
        <v>173</v>
      </c>
      <c r="C150" s="36">
        <v>-54.87</v>
      </c>
      <c r="D150" s="91"/>
      <c r="E150" s="93"/>
      <c r="F150" s="70"/>
      <c r="G150" s="70"/>
      <c r="H150" s="70"/>
      <c r="I150" s="70"/>
      <c r="J150" s="70"/>
      <c r="K150" s="70"/>
      <c r="L150" s="70"/>
      <c r="M150" s="70"/>
      <c r="N150" s="70"/>
      <c r="O150" s="70"/>
      <c r="P150" s="70"/>
      <c r="Q150" s="37">
        <f t="shared" si="7"/>
        <v>-54.87</v>
      </c>
    </row>
    <row r="151" spans="1:17" ht="15" customHeight="1">
      <c r="A151" s="33"/>
      <c r="B151" s="39" t="s">
        <v>122</v>
      </c>
      <c r="C151" s="41">
        <v>-54.87</v>
      </c>
      <c r="D151" s="91"/>
      <c r="E151" s="93"/>
      <c r="F151" s="70"/>
      <c r="G151" s="70"/>
      <c r="H151" s="70"/>
      <c r="I151" s="70"/>
      <c r="J151" s="70"/>
      <c r="K151" s="70"/>
      <c r="L151" s="70"/>
      <c r="M151" s="70"/>
      <c r="N151" s="70"/>
      <c r="O151" s="70"/>
      <c r="P151" s="70"/>
      <c r="Q151" s="37">
        <f t="shared" si="7"/>
        <v>-54.87</v>
      </c>
    </row>
    <row r="152" spans="1:17" ht="77.25" customHeight="1">
      <c r="A152" s="48" t="s">
        <v>258</v>
      </c>
      <c r="B152" s="34" t="s">
        <v>259</v>
      </c>
      <c r="C152" s="70">
        <v>-11.37953</v>
      </c>
      <c r="D152" s="91"/>
      <c r="E152" s="93"/>
      <c r="F152" s="70"/>
      <c r="G152" s="70"/>
      <c r="H152" s="70"/>
      <c r="I152" s="70"/>
      <c r="J152" s="70"/>
      <c r="K152" s="70"/>
      <c r="L152" s="70"/>
      <c r="M152" s="70"/>
      <c r="N152" s="70"/>
      <c r="O152" s="70"/>
      <c r="P152" s="70"/>
      <c r="Q152" s="71">
        <f t="shared" si="7"/>
        <v>-11.37953</v>
      </c>
    </row>
    <row r="153" spans="1:17" ht="15" customHeight="1">
      <c r="A153" s="33"/>
      <c r="B153" s="39" t="s">
        <v>122</v>
      </c>
      <c r="C153" s="93">
        <v>-11.37953</v>
      </c>
      <c r="D153" s="91"/>
      <c r="E153" s="93"/>
      <c r="F153" s="70"/>
      <c r="G153" s="70"/>
      <c r="H153" s="70"/>
      <c r="I153" s="70"/>
      <c r="J153" s="70"/>
      <c r="K153" s="70"/>
      <c r="L153" s="70"/>
      <c r="M153" s="70"/>
      <c r="N153" s="70"/>
      <c r="O153" s="70"/>
      <c r="P153" s="70"/>
      <c r="Q153" s="71">
        <f t="shared" si="7"/>
        <v>-11.37953</v>
      </c>
    </row>
    <row r="154" spans="1:17" ht="92.25" customHeight="1">
      <c r="A154" s="48" t="s">
        <v>260</v>
      </c>
      <c r="B154" s="34" t="s">
        <v>261</v>
      </c>
      <c r="C154" s="70">
        <v>-26.42225</v>
      </c>
      <c r="D154" s="91"/>
      <c r="E154" s="93"/>
      <c r="F154" s="70"/>
      <c r="G154" s="70"/>
      <c r="H154" s="70"/>
      <c r="I154" s="70"/>
      <c r="J154" s="70"/>
      <c r="K154" s="70"/>
      <c r="L154" s="70"/>
      <c r="M154" s="70"/>
      <c r="N154" s="70"/>
      <c r="O154" s="70"/>
      <c r="P154" s="70"/>
      <c r="Q154" s="71">
        <f t="shared" si="7"/>
        <v>-26.42225</v>
      </c>
    </row>
    <row r="155" spans="1:17" ht="15" customHeight="1">
      <c r="A155" s="33"/>
      <c r="B155" s="39" t="s">
        <v>122</v>
      </c>
      <c r="C155" s="93">
        <v>-26.42225</v>
      </c>
      <c r="D155" s="91"/>
      <c r="E155" s="93"/>
      <c r="F155" s="70"/>
      <c r="G155" s="70"/>
      <c r="H155" s="70"/>
      <c r="I155" s="70"/>
      <c r="J155" s="70"/>
      <c r="K155" s="70"/>
      <c r="L155" s="70"/>
      <c r="M155" s="70"/>
      <c r="N155" s="70"/>
      <c r="O155" s="70"/>
      <c r="P155" s="70"/>
      <c r="Q155" s="71">
        <f t="shared" si="7"/>
        <v>-26.42225</v>
      </c>
    </row>
    <row r="156" spans="1:17" ht="15" customHeight="1">
      <c r="A156" s="48" t="s">
        <v>174</v>
      </c>
      <c r="B156" s="34" t="s">
        <v>175</v>
      </c>
      <c r="C156" s="36">
        <v>-80</v>
      </c>
      <c r="D156" s="91"/>
      <c r="E156" s="93"/>
      <c r="F156" s="70"/>
      <c r="G156" s="70"/>
      <c r="H156" s="70"/>
      <c r="I156" s="70"/>
      <c r="J156" s="70"/>
      <c r="K156" s="70"/>
      <c r="L156" s="70"/>
      <c r="M156" s="70"/>
      <c r="N156" s="70"/>
      <c r="O156" s="70"/>
      <c r="P156" s="70"/>
      <c r="Q156" s="37">
        <f t="shared" si="7"/>
        <v>-80</v>
      </c>
    </row>
    <row r="157" spans="1:17" ht="15" customHeight="1">
      <c r="A157" s="33"/>
      <c r="B157" s="39" t="s">
        <v>122</v>
      </c>
      <c r="C157" s="41">
        <v>-80</v>
      </c>
      <c r="D157" s="91"/>
      <c r="E157" s="93"/>
      <c r="F157" s="70"/>
      <c r="G157" s="70"/>
      <c r="H157" s="70"/>
      <c r="I157" s="70"/>
      <c r="J157" s="70"/>
      <c r="K157" s="70"/>
      <c r="L157" s="70"/>
      <c r="M157" s="70"/>
      <c r="N157" s="70"/>
      <c r="O157" s="70"/>
      <c r="P157" s="70"/>
      <c r="Q157" s="37">
        <f t="shared" si="7"/>
        <v>-80</v>
      </c>
    </row>
    <row r="158" spans="1:17" ht="15" customHeight="1" hidden="1">
      <c r="A158" s="48"/>
      <c r="B158" s="63"/>
      <c r="C158" s="36"/>
      <c r="D158" s="91"/>
      <c r="E158" s="93"/>
      <c r="F158" s="70"/>
      <c r="G158" s="70"/>
      <c r="H158" s="70"/>
      <c r="I158" s="70"/>
      <c r="J158" s="70"/>
      <c r="K158" s="70"/>
      <c r="L158" s="70"/>
      <c r="M158" s="70"/>
      <c r="N158" s="70"/>
      <c r="O158" s="70"/>
      <c r="P158" s="70"/>
      <c r="Q158" s="37">
        <f t="shared" si="7"/>
        <v>0</v>
      </c>
    </row>
    <row r="159" spans="1:17" ht="15" customHeight="1" hidden="1">
      <c r="A159" s="33"/>
      <c r="B159" s="39"/>
      <c r="C159" s="41"/>
      <c r="D159" s="91"/>
      <c r="E159" s="93"/>
      <c r="F159" s="70"/>
      <c r="G159" s="70"/>
      <c r="H159" s="70"/>
      <c r="I159" s="70"/>
      <c r="J159" s="70"/>
      <c r="K159" s="70"/>
      <c r="L159" s="70"/>
      <c r="M159" s="70"/>
      <c r="N159" s="70"/>
      <c r="O159" s="70"/>
      <c r="P159" s="70"/>
      <c r="Q159" s="37">
        <f t="shared" si="7"/>
        <v>0</v>
      </c>
    </row>
    <row r="160" spans="1:17" ht="15" customHeight="1">
      <c r="A160" s="48" t="s">
        <v>176</v>
      </c>
      <c r="B160" s="63" t="s">
        <v>177</v>
      </c>
      <c r="C160" s="36">
        <v>44.5</v>
      </c>
      <c r="D160" s="91"/>
      <c r="E160" s="93"/>
      <c r="F160" s="70"/>
      <c r="G160" s="70"/>
      <c r="H160" s="70"/>
      <c r="I160" s="70"/>
      <c r="J160" s="70"/>
      <c r="K160" s="70"/>
      <c r="L160" s="70"/>
      <c r="M160" s="70"/>
      <c r="N160" s="70"/>
      <c r="O160" s="70"/>
      <c r="P160" s="70"/>
      <c r="Q160" s="37">
        <f t="shared" si="7"/>
        <v>44.5</v>
      </c>
    </row>
    <row r="161" spans="1:17" ht="15" customHeight="1">
      <c r="A161" s="33"/>
      <c r="B161" s="39" t="s">
        <v>122</v>
      </c>
      <c r="C161" s="41">
        <v>44.5</v>
      </c>
      <c r="D161" s="91"/>
      <c r="E161" s="93"/>
      <c r="F161" s="70"/>
      <c r="G161" s="70"/>
      <c r="H161" s="70"/>
      <c r="I161" s="70"/>
      <c r="J161" s="70"/>
      <c r="K161" s="70"/>
      <c r="L161" s="70"/>
      <c r="M161" s="70"/>
      <c r="N161" s="70"/>
      <c r="O161" s="70"/>
      <c r="P161" s="70"/>
      <c r="Q161" s="37">
        <f t="shared" si="7"/>
        <v>44.5</v>
      </c>
    </row>
    <row r="162" spans="1:17" ht="15" customHeight="1">
      <c r="A162" s="48" t="s">
        <v>178</v>
      </c>
      <c r="B162" s="63" t="s">
        <v>179</v>
      </c>
      <c r="C162" s="36">
        <v>3.5</v>
      </c>
      <c r="D162" s="91"/>
      <c r="E162" s="93"/>
      <c r="F162" s="70"/>
      <c r="G162" s="70"/>
      <c r="H162" s="70"/>
      <c r="I162" s="70"/>
      <c r="J162" s="70"/>
      <c r="K162" s="70"/>
      <c r="L162" s="70"/>
      <c r="M162" s="70"/>
      <c r="N162" s="70"/>
      <c r="O162" s="70"/>
      <c r="P162" s="70"/>
      <c r="Q162" s="37">
        <f t="shared" si="7"/>
        <v>3.5</v>
      </c>
    </row>
    <row r="163" spans="1:17" ht="15" customHeight="1">
      <c r="A163" s="33"/>
      <c r="B163" s="39" t="s">
        <v>122</v>
      </c>
      <c r="C163" s="41">
        <v>3.5</v>
      </c>
      <c r="D163" s="91"/>
      <c r="E163" s="93"/>
      <c r="F163" s="70"/>
      <c r="G163" s="70"/>
      <c r="H163" s="70"/>
      <c r="I163" s="70"/>
      <c r="J163" s="70"/>
      <c r="K163" s="70"/>
      <c r="L163" s="70"/>
      <c r="M163" s="70"/>
      <c r="N163" s="70"/>
      <c r="O163" s="70"/>
      <c r="P163" s="70"/>
      <c r="Q163" s="37">
        <f t="shared" si="7"/>
        <v>3.5</v>
      </c>
    </row>
    <row r="164" spans="1:17" ht="15" customHeight="1">
      <c r="A164" s="48" t="s">
        <v>180</v>
      </c>
      <c r="B164" s="63" t="s">
        <v>181</v>
      </c>
      <c r="C164" s="36">
        <v>32</v>
      </c>
      <c r="D164" s="91"/>
      <c r="E164" s="93"/>
      <c r="F164" s="70"/>
      <c r="G164" s="70"/>
      <c r="H164" s="70"/>
      <c r="I164" s="70"/>
      <c r="J164" s="70"/>
      <c r="K164" s="70"/>
      <c r="L164" s="70"/>
      <c r="M164" s="70"/>
      <c r="N164" s="70"/>
      <c r="O164" s="70"/>
      <c r="P164" s="70"/>
      <c r="Q164" s="37">
        <f t="shared" si="7"/>
        <v>32</v>
      </c>
    </row>
    <row r="165" spans="1:17" ht="15" customHeight="1">
      <c r="A165" s="33"/>
      <c r="B165" s="39" t="s">
        <v>122</v>
      </c>
      <c r="C165" s="41">
        <v>32</v>
      </c>
      <c r="D165" s="91"/>
      <c r="E165" s="93"/>
      <c r="F165" s="70"/>
      <c r="G165" s="70"/>
      <c r="H165" s="70"/>
      <c r="I165" s="70"/>
      <c r="J165" s="70"/>
      <c r="K165" s="70"/>
      <c r="L165" s="70"/>
      <c r="M165" s="70"/>
      <c r="N165" s="70"/>
      <c r="O165" s="70"/>
      <c r="P165" s="70"/>
      <c r="Q165" s="37">
        <f t="shared" si="7"/>
        <v>32</v>
      </c>
    </row>
    <row r="166" spans="1:17" ht="15" customHeight="1">
      <c r="A166" s="48" t="s">
        <v>262</v>
      </c>
      <c r="B166" s="63" t="s">
        <v>263</v>
      </c>
      <c r="C166" s="93">
        <v>-351.26693</v>
      </c>
      <c r="D166" s="91"/>
      <c r="E166" s="93"/>
      <c r="F166" s="70"/>
      <c r="G166" s="70"/>
      <c r="H166" s="70"/>
      <c r="I166" s="70"/>
      <c r="J166" s="70"/>
      <c r="K166" s="70"/>
      <c r="L166" s="70"/>
      <c r="M166" s="70"/>
      <c r="N166" s="70"/>
      <c r="O166" s="70"/>
      <c r="P166" s="70"/>
      <c r="Q166" s="71">
        <f t="shared" si="7"/>
        <v>-351.26693</v>
      </c>
    </row>
    <row r="167" spans="1:17" ht="15" customHeight="1">
      <c r="A167" s="33"/>
      <c r="B167" s="39" t="s">
        <v>122</v>
      </c>
      <c r="C167" s="93">
        <v>-351.26693</v>
      </c>
      <c r="D167" s="91"/>
      <c r="E167" s="93"/>
      <c r="F167" s="70"/>
      <c r="G167" s="70"/>
      <c r="H167" s="70"/>
      <c r="I167" s="70"/>
      <c r="J167" s="70"/>
      <c r="K167" s="70"/>
      <c r="L167" s="70"/>
      <c r="M167" s="70"/>
      <c r="N167" s="70"/>
      <c r="O167" s="70"/>
      <c r="P167" s="70"/>
      <c r="Q167" s="71">
        <f t="shared" si="7"/>
        <v>-351.26693</v>
      </c>
    </row>
    <row r="168" spans="1:17" ht="45" customHeight="1">
      <c r="A168" s="48" t="s">
        <v>264</v>
      </c>
      <c r="B168" s="63" t="s">
        <v>265</v>
      </c>
      <c r="C168" s="93">
        <v>-65.27981</v>
      </c>
      <c r="D168" s="91"/>
      <c r="E168" s="93"/>
      <c r="F168" s="70"/>
      <c r="G168" s="70"/>
      <c r="H168" s="70"/>
      <c r="I168" s="70"/>
      <c r="J168" s="70"/>
      <c r="K168" s="70"/>
      <c r="L168" s="70"/>
      <c r="M168" s="70"/>
      <c r="N168" s="70"/>
      <c r="O168" s="70"/>
      <c r="P168" s="70"/>
      <c r="Q168" s="71">
        <f t="shared" si="7"/>
        <v>-65.27981</v>
      </c>
    </row>
    <row r="169" spans="1:17" ht="15" customHeight="1">
      <c r="A169" s="33"/>
      <c r="B169" s="39" t="s">
        <v>122</v>
      </c>
      <c r="C169" s="93">
        <v>-65.27981</v>
      </c>
      <c r="D169" s="91"/>
      <c r="E169" s="93"/>
      <c r="F169" s="70"/>
      <c r="G169" s="70"/>
      <c r="H169" s="70"/>
      <c r="I169" s="70"/>
      <c r="J169" s="70"/>
      <c r="K169" s="70"/>
      <c r="L169" s="70"/>
      <c r="M169" s="70"/>
      <c r="N169" s="70"/>
      <c r="O169" s="70"/>
      <c r="P169" s="70"/>
      <c r="Q169" s="71">
        <f t="shared" si="7"/>
        <v>-65.27981</v>
      </c>
    </row>
    <row r="170" spans="1:17" ht="24" customHeight="1">
      <c r="A170" s="110" t="s">
        <v>182</v>
      </c>
      <c r="B170" s="102" t="s">
        <v>183</v>
      </c>
      <c r="C170" s="104">
        <v>0</v>
      </c>
      <c r="D170" s="108"/>
      <c r="E170" s="104">
        <v>-2.037</v>
      </c>
      <c r="F170" s="70"/>
      <c r="G170" s="70"/>
      <c r="H170" s="70"/>
      <c r="I170" s="70"/>
      <c r="J170" s="70"/>
      <c r="K170" s="70"/>
      <c r="L170" s="70"/>
      <c r="M170" s="70"/>
      <c r="N170" s="70"/>
      <c r="O170" s="70"/>
      <c r="P170" s="70"/>
      <c r="Q170" s="37">
        <f t="shared" si="7"/>
        <v>0</v>
      </c>
    </row>
    <row r="171" spans="1:17" ht="30.75" customHeight="1">
      <c r="A171" s="110"/>
      <c r="B171" s="111" t="s">
        <v>184</v>
      </c>
      <c r="C171" s="113">
        <v>0</v>
      </c>
      <c r="D171" s="114"/>
      <c r="E171" s="113">
        <v>-2.037</v>
      </c>
      <c r="F171" s="70"/>
      <c r="G171" s="70"/>
      <c r="H171" s="70"/>
      <c r="I171" s="70"/>
      <c r="J171" s="70"/>
      <c r="K171" s="70"/>
      <c r="L171" s="70"/>
      <c r="M171" s="70"/>
      <c r="N171" s="70"/>
      <c r="O171" s="70"/>
      <c r="P171" s="70"/>
      <c r="Q171" s="37">
        <f t="shared" si="7"/>
        <v>0</v>
      </c>
    </row>
    <row r="172" spans="1:17" ht="15" customHeight="1" hidden="1">
      <c r="A172" s="33"/>
      <c r="B172" s="39"/>
      <c r="C172" s="93"/>
      <c r="D172" s="91"/>
      <c r="E172" s="93"/>
      <c r="F172" s="70"/>
      <c r="G172" s="70"/>
      <c r="H172" s="70"/>
      <c r="I172" s="70"/>
      <c r="J172" s="70"/>
      <c r="K172" s="70"/>
      <c r="L172" s="70"/>
      <c r="M172" s="70"/>
      <c r="N172" s="70"/>
      <c r="O172" s="70"/>
      <c r="P172" s="70"/>
      <c r="Q172" s="37">
        <f t="shared" si="7"/>
        <v>0</v>
      </c>
    </row>
    <row r="173" spans="1:17" ht="15" customHeight="1" hidden="1">
      <c r="A173" s="33"/>
      <c r="B173" s="39"/>
      <c r="C173" s="93"/>
      <c r="D173" s="91"/>
      <c r="E173" s="93"/>
      <c r="F173" s="70"/>
      <c r="G173" s="70"/>
      <c r="H173" s="70"/>
      <c r="I173" s="70"/>
      <c r="J173" s="70"/>
      <c r="K173" s="70"/>
      <c r="L173" s="70"/>
      <c r="M173" s="70"/>
      <c r="N173" s="70"/>
      <c r="O173" s="70"/>
      <c r="P173" s="70"/>
      <c r="Q173" s="37">
        <f t="shared" si="7"/>
        <v>0</v>
      </c>
    </row>
    <row r="174" spans="1:17" ht="23.25" customHeight="1" hidden="1">
      <c r="A174" s="33"/>
      <c r="B174" s="34"/>
      <c r="C174" s="36"/>
      <c r="D174" s="35"/>
      <c r="E174" s="36"/>
      <c r="F174" s="36"/>
      <c r="G174" s="36"/>
      <c r="H174" s="36"/>
      <c r="I174" s="36"/>
      <c r="J174" s="36"/>
      <c r="K174" s="36"/>
      <c r="L174" s="36"/>
      <c r="M174" s="36"/>
      <c r="N174" s="36"/>
      <c r="O174" s="36"/>
      <c r="P174" s="36"/>
      <c r="Q174" s="37">
        <f t="shared" si="7"/>
        <v>0</v>
      </c>
    </row>
    <row r="175" spans="1:17" ht="39" customHeight="1" hidden="1">
      <c r="A175" s="33"/>
      <c r="B175" s="39"/>
      <c r="C175" s="41"/>
      <c r="D175" s="40"/>
      <c r="E175" s="41"/>
      <c r="F175" s="65"/>
      <c r="G175" s="36"/>
      <c r="H175" s="36"/>
      <c r="I175" s="36"/>
      <c r="J175" s="36"/>
      <c r="K175" s="36"/>
      <c r="L175" s="36"/>
      <c r="M175" s="36"/>
      <c r="N175" s="36"/>
      <c r="O175" s="36"/>
      <c r="P175" s="36"/>
      <c r="Q175" s="37">
        <f t="shared" si="7"/>
        <v>0</v>
      </c>
    </row>
    <row r="176" spans="1:17" ht="23.25" customHeight="1" hidden="1">
      <c r="A176" s="33"/>
      <c r="B176" s="34"/>
      <c r="C176" s="36"/>
      <c r="D176" s="35"/>
      <c r="E176" s="36"/>
      <c r="F176" s="36"/>
      <c r="G176" s="36"/>
      <c r="H176" s="36"/>
      <c r="I176" s="36"/>
      <c r="J176" s="36"/>
      <c r="K176" s="36"/>
      <c r="L176" s="36"/>
      <c r="M176" s="36"/>
      <c r="N176" s="36"/>
      <c r="O176" s="36"/>
      <c r="P176" s="36"/>
      <c r="Q176" s="37">
        <f t="shared" si="7"/>
        <v>0</v>
      </c>
    </row>
    <row r="177" spans="1:17" ht="23.25" customHeight="1" hidden="1">
      <c r="A177" s="33"/>
      <c r="B177" s="34"/>
      <c r="C177" s="41"/>
      <c r="D177" s="40"/>
      <c r="E177" s="41"/>
      <c r="F177" s="36"/>
      <c r="G177" s="36"/>
      <c r="H177" s="36"/>
      <c r="I177" s="36"/>
      <c r="J177" s="36"/>
      <c r="K177" s="36"/>
      <c r="L177" s="36"/>
      <c r="M177" s="36"/>
      <c r="N177" s="36"/>
      <c r="O177" s="36"/>
      <c r="P177" s="36"/>
      <c r="Q177" s="37"/>
    </row>
    <row r="178" spans="1:17" ht="23.25" customHeight="1" hidden="1">
      <c r="A178" s="33"/>
      <c r="B178" s="34"/>
      <c r="C178" s="41"/>
      <c r="D178" s="40"/>
      <c r="E178" s="41"/>
      <c r="F178" s="36"/>
      <c r="G178" s="36"/>
      <c r="H178" s="36"/>
      <c r="I178" s="36"/>
      <c r="J178" s="36"/>
      <c r="K178" s="36"/>
      <c r="L178" s="36"/>
      <c r="M178" s="36"/>
      <c r="N178" s="36"/>
      <c r="O178" s="36"/>
      <c r="P178" s="36"/>
      <c r="Q178" s="37"/>
    </row>
    <row r="179" spans="1:17" ht="23.25" customHeight="1" hidden="1">
      <c r="A179" s="33"/>
      <c r="B179" s="34"/>
      <c r="C179" s="41"/>
      <c r="D179" s="40"/>
      <c r="E179" s="41"/>
      <c r="F179" s="36"/>
      <c r="G179" s="36"/>
      <c r="H179" s="36"/>
      <c r="I179" s="36"/>
      <c r="J179" s="36"/>
      <c r="K179" s="36"/>
      <c r="L179" s="36"/>
      <c r="M179" s="36"/>
      <c r="N179" s="36"/>
      <c r="O179" s="36"/>
      <c r="P179" s="36"/>
      <c r="Q179" s="37"/>
    </row>
    <row r="180" spans="1:17" ht="23.25" customHeight="1" hidden="1">
      <c r="A180" s="33"/>
      <c r="B180" s="34"/>
      <c r="C180" s="41"/>
      <c r="D180" s="40"/>
      <c r="E180" s="41"/>
      <c r="F180" s="36"/>
      <c r="G180" s="36"/>
      <c r="H180" s="36"/>
      <c r="I180" s="36"/>
      <c r="J180" s="36"/>
      <c r="K180" s="36"/>
      <c r="L180" s="36"/>
      <c r="M180" s="36"/>
      <c r="N180" s="36"/>
      <c r="O180" s="36"/>
      <c r="P180" s="36"/>
      <c r="Q180" s="37"/>
    </row>
    <row r="181" spans="1:17" ht="23.25" customHeight="1" hidden="1">
      <c r="A181" s="33"/>
      <c r="B181" s="34"/>
      <c r="C181" s="41"/>
      <c r="D181" s="40"/>
      <c r="E181" s="41"/>
      <c r="F181" s="36"/>
      <c r="G181" s="36"/>
      <c r="H181" s="36"/>
      <c r="I181" s="36"/>
      <c r="J181" s="36"/>
      <c r="K181" s="36"/>
      <c r="L181" s="36"/>
      <c r="M181" s="36"/>
      <c r="N181" s="36"/>
      <c r="O181" s="36"/>
      <c r="P181" s="36"/>
      <c r="Q181" s="37"/>
    </row>
    <row r="182" spans="1:17" ht="23.25" customHeight="1" hidden="1">
      <c r="A182" s="33"/>
      <c r="B182" s="34"/>
      <c r="C182" s="41"/>
      <c r="D182" s="40"/>
      <c r="E182" s="41"/>
      <c r="F182" s="36"/>
      <c r="G182" s="36"/>
      <c r="H182" s="36"/>
      <c r="I182" s="36"/>
      <c r="J182" s="36"/>
      <c r="K182" s="36"/>
      <c r="L182" s="36"/>
      <c r="M182" s="36"/>
      <c r="N182" s="36"/>
      <c r="O182" s="36"/>
      <c r="P182" s="36"/>
      <c r="Q182" s="37"/>
    </row>
    <row r="183" spans="1:17" ht="23.25" customHeight="1" hidden="1">
      <c r="A183" s="33"/>
      <c r="B183" s="34"/>
      <c r="C183" s="41"/>
      <c r="D183" s="40"/>
      <c r="E183" s="41"/>
      <c r="F183" s="36"/>
      <c r="G183" s="36"/>
      <c r="H183" s="36"/>
      <c r="I183" s="36"/>
      <c r="J183" s="36"/>
      <c r="K183" s="36"/>
      <c r="L183" s="36"/>
      <c r="M183" s="36"/>
      <c r="N183" s="36"/>
      <c r="O183" s="36"/>
      <c r="P183" s="36"/>
      <c r="Q183" s="37"/>
    </row>
    <row r="184" spans="1:17" ht="23.25" customHeight="1" hidden="1">
      <c r="A184" s="30">
        <v>110000</v>
      </c>
      <c r="B184" s="43" t="s">
        <v>74</v>
      </c>
      <c r="C184" s="47">
        <f>SUM(C185+C186+C187+C188+C189)</f>
        <v>0</v>
      </c>
      <c r="D184" s="37"/>
      <c r="E184" s="47">
        <f aca="true" t="shared" si="8" ref="E184:P184">SUM(E185+E186+E187+E188+E189)</f>
        <v>0</v>
      </c>
      <c r="F184" s="47">
        <f t="shared" si="8"/>
        <v>0</v>
      </c>
      <c r="G184" s="47">
        <f t="shared" si="8"/>
        <v>0</v>
      </c>
      <c r="H184" s="47">
        <f t="shared" si="8"/>
        <v>0</v>
      </c>
      <c r="I184" s="47">
        <f t="shared" si="8"/>
        <v>0</v>
      </c>
      <c r="J184" s="47">
        <f t="shared" si="8"/>
        <v>0</v>
      </c>
      <c r="K184" s="47">
        <f t="shared" si="8"/>
        <v>0</v>
      </c>
      <c r="L184" s="47">
        <f t="shared" si="8"/>
        <v>0</v>
      </c>
      <c r="M184" s="47">
        <f t="shared" si="8"/>
        <v>0</v>
      </c>
      <c r="N184" s="47">
        <f t="shared" si="8"/>
        <v>0</v>
      </c>
      <c r="O184" s="47">
        <f t="shared" si="8"/>
        <v>0</v>
      </c>
      <c r="P184" s="47">
        <f t="shared" si="8"/>
        <v>0</v>
      </c>
      <c r="Q184" s="37">
        <f aca="true" t="shared" si="9" ref="Q184:Q199">H184+C184</f>
        <v>0</v>
      </c>
    </row>
    <row r="185" spans="1:17" ht="23.25" customHeight="1" hidden="1">
      <c r="A185" s="33" t="s">
        <v>75</v>
      </c>
      <c r="B185" s="34" t="s">
        <v>76</v>
      </c>
      <c r="C185" s="36"/>
      <c r="D185" s="35"/>
      <c r="E185" s="36"/>
      <c r="F185" s="36"/>
      <c r="G185" s="36"/>
      <c r="H185" s="36"/>
      <c r="I185" s="36"/>
      <c r="J185" s="36"/>
      <c r="K185" s="36"/>
      <c r="L185" s="36"/>
      <c r="M185" s="36"/>
      <c r="N185" s="36"/>
      <c r="O185" s="36"/>
      <c r="P185" s="36"/>
      <c r="Q185" s="37">
        <f t="shared" si="9"/>
        <v>0</v>
      </c>
    </row>
    <row r="186" spans="1:17" ht="19.5" customHeight="1" hidden="1">
      <c r="A186" s="33" t="s">
        <v>77</v>
      </c>
      <c r="B186" s="34" t="s">
        <v>78</v>
      </c>
      <c r="C186" s="36"/>
      <c r="D186" s="35"/>
      <c r="E186" s="36"/>
      <c r="F186" s="36"/>
      <c r="G186" s="36"/>
      <c r="H186" s="36"/>
      <c r="I186" s="36"/>
      <c r="J186" s="36"/>
      <c r="K186" s="36"/>
      <c r="L186" s="36"/>
      <c r="M186" s="36"/>
      <c r="N186" s="36"/>
      <c r="O186" s="36"/>
      <c r="P186" s="36"/>
      <c r="Q186" s="37">
        <f t="shared" si="9"/>
        <v>0</v>
      </c>
    </row>
    <row r="187" spans="1:17" ht="17.25" customHeight="1" hidden="1">
      <c r="A187" s="33" t="s">
        <v>79</v>
      </c>
      <c r="B187" s="34" t="s">
        <v>80</v>
      </c>
      <c r="C187" s="36"/>
      <c r="D187" s="35"/>
      <c r="E187" s="36"/>
      <c r="F187" s="36"/>
      <c r="G187" s="36"/>
      <c r="H187" s="36"/>
      <c r="I187" s="36"/>
      <c r="J187" s="36"/>
      <c r="K187" s="36"/>
      <c r="L187" s="36"/>
      <c r="M187" s="36"/>
      <c r="N187" s="36"/>
      <c r="O187" s="36"/>
      <c r="P187" s="36"/>
      <c r="Q187" s="37">
        <f t="shared" si="9"/>
        <v>0</v>
      </c>
    </row>
    <row r="188" spans="1:17" ht="19.5" customHeight="1" hidden="1">
      <c r="A188" s="33" t="s">
        <v>81</v>
      </c>
      <c r="B188" s="34" t="s">
        <v>82</v>
      </c>
      <c r="C188" s="36"/>
      <c r="D188" s="35"/>
      <c r="E188" s="36"/>
      <c r="F188" s="36"/>
      <c r="G188" s="36"/>
      <c r="H188" s="36"/>
      <c r="I188" s="36"/>
      <c r="J188" s="36"/>
      <c r="K188" s="36"/>
      <c r="L188" s="36"/>
      <c r="M188" s="36"/>
      <c r="N188" s="36"/>
      <c r="O188" s="36"/>
      <c r="P188" s="36"/>
      <c r="Q188" s="37">
        <f t="shared" si="9"/>
        <v>0</v>
      </c>
    </row>
    <row r="189" spans="1:17" ht="23.25" customHeight="1" hidden="1">
      <c r="A189" s="33" t="s">
        <v>83</v>
      </c>
      <c r="B189" s="34" t="s">
        <v>84</v>
      </c>
      <c r="C189" s="36"/>
      <c r="D189" s="35"/>
      <c r="E189" s="36"/>
      <c r="F189" s="36"/>
      <c r="G189" s="36"/>
      <c r="H189" s="36"/>
      <c r="I189" s="36"/>
      <c r="J189" s="36"/>
      <c r="K189" s="36"/>
      <c r="L189" s="36"/>
      <c r="M189" s="36"/>
      <c r="N189" s="36"/>
      <c r="O189" s="36"/>
      <c r="P189" s="36"/>
      <c r="Q189" s="37">
        <f t="shared" si="9"/>
        <v>0</v>
      </c>
    </row>
    <row r="190" spans="1:17" ht="23.25" customHeight="1">
      <c r="A190" s="52" t="s">
        <v>187</v>
      </c>
      <c r="B190" s="43" t="s">
        <v>188</v>
      </c>
      <c r="C190" s="47">
        <f>SUM(C191)</f>
        <v>8.5</v>
      </c>
      <c r="D190" s="40"/>
      <c r="E190" s="47">
        <f>SUM(E191)</f>
        <v>6.2</v>
      </c>
      <c r="F190" s="47">
        <f>SUM(F191+F192+F193+F194+F195+F196)</f>
        <v>0</v>
      </c>
      <c r="G190" s="47">
        <f>SUM(G191+G192+G193+G194+G195+G196)</f>
        <v>0</v>
      </c>
      <c r="H190" s="47">
        <f>SUM(H191+H192+H193+H194+H195+H196)</f>
        <v>0</v>
      </c>
      <c r="I190" s="47">
        <f>SUM(I191+I192+I193+I194+I195+I196)</f>
        <v>0</v>
      </c>
      <c r="J190" s="47">
        <v>0</v>
      </c>
      <c r="K190" s="47">
        <v>0</v>
      </c>
      <c r="L190" s="47">
        <v>0</v>
      </c>
      <c r="M190" s="47">
        <v>0</v>
      </c>
      <c r="N190" s="47">
        <v>0</v>
      </c>
      <c r="O190" s="47">
        <v>0</v>
      </c>
      <c r="P190" s="47">
        <v>0</v>
      </c>
      <c r="Q190" s="37">
        <f t="shared" si="9"/>
        <v>8.5</v>
      </c>
    </row>
    <row r="191" spans="1:17" ht="23.25" customHeight="1">
      <c r="A191" s="110" t="s">
        <v>273</v>
      </c>
      <c r="B191" s="116" t="s">
        <v>275</v>
      </c>
      <c r="C191" s="104">
        <v>8.5</v>
      </c>
      <c r="D191" s="108"/>
      <c r="E191" s="104">
        <v>6.2</v>
      </c>
      <c r="F191" s="36"/>
      <c r="G191" s="36"/>
      <c r="H191" s="36"/>
      <c r="I191" s="36"/>
      <c r="J191" s="36"/>
      <c r="K191" s="36"/>
      <c r="L191" s="36"/>
      <c r="M191" s="36"/>
      <c r="N191" s="36"/>
      <c r="O191" s="36"/>
      <c r="P191" s="36"/>
      <c r="Q191" s="37">
        <f t="shared" si="9"/>
        <v>8.5</v>
      </c>
    </row>
    <row r="192" spans="1:17" ht="33.75" customHeight="1">
      <c r="A192" s="33"/>
      <c r="B192" s="39" t="s">
        <v>162</v>
      </c>
      <c r="C192" s="113">
        <v>8.5</v>
      </c>
      <c r="D192" s="114"/>
      <c r="E192" s="113">
        <v>6.2</v>
      </c>
      <c r="F192" s="36"/>
      <c r="G192" s="36"/>
      <c r="H192" s="36"/>
      <c r="I192" s="36"/>
      <c r="J192" s="36"/>
      <c r="K192" s="36"/>
      <c r="L192" s="36"/>
      <c r="M192" s="36"/>
      <c r="N192" s="36"/>
      <c r="O192" s="36"/>
      <c r="P192" s="36"/>
      <c r="Q192" s="37">
        <f t="shared" si="9"/>
        <v>8.5</v>
      </c>
    </row>
    <row r="193" spans="1:17" ht="19.5" customHeight="1" hidden="1">
      <c r="A193" s="33" t="s">
        <v>107</v>
      </c>
      <c r="B193" s="53" t="s">
        <v>108</v>
      </c>
      <c r="C193" s="36"/>
      <c r="D193" s="40"/>
      <c r="E193" s="41"/>
      <c r="F193" s="36"/>
      <c r="G193" s="36"/>
      <c r="H193" s="36"/>
      <c r="I193" s="36"/>
      <c r="J193" s="36"/>
      <c r="K193" s="36"/>
      <c r="L193" s="36"/>
      <c r="M193" s="36"/>
      <c r="N193" s="36"/>
      <c r="O193" s="36"/>
      <c r="P193" s="36"/>
      <c r="Q193" s="37">
        <f t="shared" si="9"/>
        <v>0</v>
      </c>
    </row>
    <row r="194" spans="1:17" ht="39" customHeight="1" hidden="1">
      <c r="A194" s="33" t="s">
        <v>192</v>
      </c>
      <c r="B194" s="34" t="s">
        <v>193</v>
      </c>
      <c r="C194" s="36"/>
      <c r="D194" s="40"/>
      <c r="E194" s="41"/>
      <c r="F194" s="36"/>
      <c r="G194" s="36"/>
      <c r="H194" s="36"/>
      <c r="I194" s="36"/>
      <c r="J194" s="36"/>
      <c r="K194" s="36"/>
      <c r="L194" s="36"/>
      <c r="M194" s="36"/>
      <c r="N194" s="36"/>
      <c r="O194" s="36"/>
      <c r="P194" s="36"/>
      <c r="Q194" s="37">
        <f t="shared" si="9"/>
        <v>0</v>
      </c>
    </row>
    <row r="195" spans="1:17" ht="33.75" customHeight="1" hidden="1">
      <c r="A195" s="33" t="s">
        <v>135</v>
      </c>
      <c r="B195" s="34" t="s">
        <v>136</v>
      </c>
      <c r="C195" s="36"/>
      <c r="D195" s="40"/>
      <c r="E195" s="41"/>
      <c r="F195" s="36"/>
      <c r="G195" s="36"/>
      <c r="H195" s="36"/>
      <c r="I195" s="36"/>
      <c r="J195" s="36"/>
      <c r="K195" s="36"/>
      <c r="L195" s="36"/>
      <c r="M195" s="36"/>
      <c r="N195" s="36"/>
      <c r="O195" s="36"/>
      <c r="P195" s="36"/>
      <c r="Q195" s="37">
        <f t="shared" si="9"/>
        <v>0</v>
      </c>
    </row>
    <row r="196" spans="1:17" ht="38.25" customHeight="1" hidden="1">
      <c r="A196" s="33" t="s">
        <v>137</v>
      </c>
      <c r="B196" s="34" t="s">
        <v>138</v>
      </c>
      <c r="C196" s="36"/>
      <c r="D196" s="40"/>
      <c r="E196" s="41"/>
      <c r="F196" s="36"/>
      <c r="G196" s="36"/>
      <c r="H196" s="36"/>
      <c r="I196" s="36"/>
      <c r="J196" s="36"/>
      <c r="K196" s="36"/>
      <c r="L196" s="36"/>
      <c r="M196" s="36"/>
      <c r="N196" s="36"/>
      <c r="O196" s="36"/>
      <c r="P196" s="36"/>
      <c r="Q196" s="37">
        <f t="shared" si="9"/>
        <v>0</v>
      </c>
    </row>
    <row r="197" spans="1:17" ht="23.25" customHeight="1" hidden="1">
      <c r="A197" s="50" t="s">
        <v>99</v>
      </c>
      <c r="B197" s="43" t="s">
        <v>115</v>
      </c>
      <c r="C197" s="47"/>
      <c r="D197" s="37"/>
      <c r="E197" s="47">
        <v>0</v>
      </c>
      <c r="F197" s="47">
        <v>0</v>
      </c>
      <c r="G197" s="36"/>
      <c r="H197" s="47"/>
      <c r="I197" s="47">
        <v>0</v>
      </c>
      <c r="J197" s="47">
        <v>0</v>
      </c>
      <c r="K197" s="47">
        <v>0</v>
      </c>
      <c r="L197" s="47">
        <v>0</v>
      </c>
      <c r="M197" s="47">
        <v>0</v>
      </c>
      <c r="N197" s="47"/>
      <c r="O197" s="47"/>
      <c r="P197" s="47">
        <v>0</v>
      </c>
      <c r="Q197" s="37">
        <f t="shared" si="9"/>
        <v>0</v>
      </c>
    </row>
    <row r="198" spans="1:17" ht="23.25" customHeight="1" hidden="1">
      <c r="A198" s="50"/>
      <c r="B198" s="39"/>
      <c r="C198" s="47"/>
      <c r="D198" s="37"/>
      <c r="E198" s="47"/>
      <c r="F198" s="47"/>
      <c r="G198" s="36"/>
      <c r="H198" s="47"/>
      <c r="I198" s="47"/>
      <c r="J198" s="47"/>
      <c r="K198" s="47"/>
      <c r="L198" s="47"/>
      <c r="M198" s="47"/>
      <c r="N198" s="47"/>
      <c r="O198" s="47"/>
      <c r="P198" s="47"/>
      <c r="Q198" s="37">
        <f t="shared" si="9"/>
        <v>0</v>
      </c>
    </row>
    <row r="199" spans="1:17" ht="35.25" customHeight="1" hidden="1">
      <c r="A199" s="33" t="s">
        <v>103</v>
      </c>
      <c r="B199" s="34" t="s">
        <v>116</v>
      </c>
      <c r="C199" s="36"/>
      <c r="D199" s="40"/>
      <c r="E199" s="41"/>
      <c r="F199" s="36"/>
      <c r="G199" s="36"/>
      <c r="H199" s="36"/>
      <c r="I199" s="36"/>
      <c r="J199" s="36"/>
      <c r="K199" s="36"/>
      <c r="L199" s="36"/>
      <c r="M199" s="36"/>
      <c r="N199" s="36"/>
      <c r="O199" s="36"/>
      <c r="P199" s="36"/>
      <c r="Q199" s="37">
        <f t="shared" si="9"/>
        <v>0</v>
      </c>
    </row>
    <row r="200" spans="1:17" ht="20.25" customHeight="1" hidden="1">
      <c r="A200" s="33"/>
      <c r="B200" s="34" t="s">
        <v>125</v>
      </c>
      <c r="C200" s="36"/>
      <c r="D200" s="40"/>
      <c r="E200" s="41"/>
      <c r="F200" s="36"/>
      <c r="G200" s="36"/>
      <c r="H200" s="36"/>
      <c r="I200" s="36"/>
      <c r="J200" s="36"/>
      <c r="K200" s="36"/>
      <c r="L200" s="36"/>
      <c r="M200" s="36"/>
      <c r="N200" s="36"/>
      <c r="O200" s="36"/>
      <c r="P200" s="36"/>
      <c r="Q200" s="37"/>
    </row>
    <row r="201" spans="1:17" ht="17.25" customHeight="1" hidden="1">
      <c r="A201" s="33"/>
      <c r="B201" s="39" t="s">
        <v>194</v>
      </c>
      <c r="C201" s="41"/>
      <c r="D201" s="40"/>
      <c r="E201" s="41"/>
      <c r="F201" s="36"/>
      <c r="G201" s="36"/>
      <c r="H201" s="36"/>
      <c r="I201" s="36"/>
      <c r="J201" s="36"/>
      <c r="K201" s="36"/>
      <c r="L201" s="36"/>
      <c r="M201" s="36"/>
      <c r="N201" s="36"/>
      <c r="O201" s="36"/>
      <c r="P201" s="36"/>
      <c r="Q201" s="37">
        <f aca="true" t="shared" si="10" ref="Q201:Q213">H201+C201</f>
        <v>0</v>
      </c>
    </row>
    <row r="202" spans="1:17" ht="59.25" customHeight="1" hidden="1">
      <c r="A202" s="33"/>
      <c r="B202" s="66" t="s">
        <v>195</v>
      </c>
      <c r="C202" s="41"/>
      <c r="D202" s="40"/>
      <c r="E202" s="41"/>
      <c r="F202" s="36"/>
      <c r="G202" s="36"/>
      <c r="H202" s="41"/>
      <c r="I202" s="41"/>
      <c r="J202" s="41"/>
      <c r="K202" s="41"/>
      <c r="L202" s="41"/>
      <c r="M202" s="41"/>
      <c r="N202" s="41"/>
      <c r="O202" s="41"/>
      <c r="P202" s="36"/>
      <c r="Q202" s="37">
        <f t="shared" si="10"/>
        <v>0</v>
      </c>
    </row>
    <row r="203" spans="1:17" ht="27.75" customHeight="1">
      <c r="A203" s="52" t="s">
        <v>118</v>
      </c>
      <c r="B203" s="43" t="s">
        <v>119</v>
      </c>
      <c r="C203" s="47">
        <f>C204+C206</f>
        <v>90.87</v>
      </c>
      <c r="D203" s="40"/>
      <c r="E203" s="47">
        <f aca="true" t="shared" si="11" ref="E203:P203">E204+E206</f>
        <v>0</v>
      </c>
      <c r="F203" s="47">
        <f t="shared" si="11"/>
        <v>0</v>
      </c>
      <c r="G203" s="47">
        <f t="shared" si="11"/>
        <v>0</v>
      </c>
      <c r="H203" s="47">
        <f t="shared" si="11"/>
        <v>0</v>
      </c>
      <c r="I203" s="47">
        <f t="shared" si="11"/>
        <v>0</v>
      </c>
      <c r="J203" s="47">
        <f t="shared" si="11"/>
        <v>0</v>
      </c>
      <c r="K203" s="47">
        <f t="shared" si="11"/>
        <v>0</v>
      </c>
      <c r="L203" s="47">
        <f t="shared" si="11"/>
        <v>0</v>
      </c>
      <c r="M203" s="47">
        <f t="shared" si="11"/>
        <v>0</v>
      </c>
      <c r="N203" s="47">
        <f t="shared" si="11"/>
        <v>0</v>
      </c>
      <c r="O203" s="47">
        <f t="shared" si="11"/>
        <v>0</v>
      </c>
      <c r="P203" s="47">
        <f t="shared" si="11"/>
        <v>0</v>
      </c>
      <c r="Q203" s="37">
        <f t="shared" si="10"/>
        <v>90.87</v>
      </c>
    </row>
    <row r="204" spans="1:17" ht="41.25" customHeight="1">
      <c r="A204" s="33" t="s">
        <v>120</v>
      </c>
      <c r="B204" s="34" t="s">
        <v>121</v>
      </c>
      <c r="C204" s="36">
        <v>96</v>
      </c>
      <c r="D204" s="40"/>
      <c r="E204" s="41"/>
      <c r="F204" s="36"/>
      <c r="G204" s="36"/>
      <c r="H204" s="41"/>
      <c r="I204" s="41"/>
      <c r="J204" s="41"/>
      <c r="K204" s="41"/>
      <c r="L204" s="41"/>
      <c r="M204" s="41"/>
      <c r="N204" s="41"/>
      <c r="O204" s="41"/>
      <c r="P204" s="36"/>
      <c r="Q204" s="37">
        <f t="shared" si="10"/>
        <v>96</v>
      </c>
    </row>
    <row r="205" spans="1:17" ht="16.5">
      <c r="A205" s="33"/>
      <c r="B205" s="39" t="s">
        <v>122</v>
      </c>
      <c r="C205" s="41">
        <v>96</v>
      </c>
      <c r="D205" s="40"/>
      <c r="E205" s="41"/>
      <c r="F205" s="36"/>
      <c r="G205" s="36"/>
      <c r="H205" s="41"/>
      <c r="I205" s="41"/>
      <c r="J205" s="41"/>
      <c r="K205" s="41"/>
      <c r="L205" s="41"/>
      <c r="M205" s="41"/>
      <c r="N205" s="41"/>
      <c r="O205" s="41"/>
      <c r="P205" s="36"/>
      <c r="Q205" s="37">
        <f t="shared" si="10"/>
        <v>96</v>
      </c>
    </row>
    <row r="206" spans="1:17" ht="33">
      <c r="A206" s="33" t="s">
        <v>123</v>
      </c>
      <c r="B206" s="34" t="s">
        <v>124</v>
      </c>
      <c r="C206" s="36">
        <v>-5.13</v>
      </c>
      <c r="D206" s="40"/>
      <c r="E206" s="41"/>
      <c r="F206" s="36"/>
      <c r="G206" s="36"/>
      <c r="H206" s="41"/>
      <c r="I206" s="41"/>
      <c r="J206" s="41"/>
      <c r="K206" s="41"/>
      <c r="L206" s="41"/>
      <c r="M206" s="41"/>
      <c r="N206" s="41"/>
      <c r="O206" s="41"/>
      <c r="P206" s="36"/>
      <c r="Q206" s="37">
        <f t="shared" si="10"/>
        <v>-5.13</v>
      </c>
    </row>
    <row r="207" spans="1:17" ht="16.5">
      <c r="A207" s="33"/>
      <c r="B207" s="39" t="s">
        <v>122</v>
      </c>
      <c r="C207" s="41">
        <v>-5.13</v>
      </c>
      <c r="D207" s="40"/>
      <c r="E207" s="41"/>
      <c r="F207" s="36"/>
      <c r="G207" s="36"/>
      <c r="H207" s="41"/>
      <c r="I207" s="41"/>
      <c r="J207" s="41"/>
      <c r="K207" s="41"/>
      <c r="L207" s="41"/>
      <c r="M207" s="41"/>
      <c r="N207" s="41"/>
      <c r="O207" s="41"/>
      <c r="P207" s="36"/>
      <c r="Q207" s="37">
        <f t="shared" si="10"/>
        <v>-5.13</v>
      </c>
    </row>
    <row r="208" spans="1:17" ht="16.5" hidden="1">
      <c r="A208" s="52" t="s">
        <v>196</v>
      </c>
      <c r="B208" s="43" t="s">
        <v>197</v>
      </c>
      <c r="C208" s="47"/>
      <c r="D208" s="40"/>
      <c r="E208" s="41"/>
      <c r="F208" s="36"/>
      <c r="G208" s="36"/>
      <c r="H208" s="41"/>
      <c r="I208" s="41"/>
      <c r="J208" s="41"/>
      <c r="K208" s="41"/>
      <c r="L208" s="41"/>
      <c r="M208" s="41"/>
      <c r="N208" s="41"/>
      <c r="O208" s="41"/>
      <c r="P208" s="36"/>
      <c r="Q208" s="37">
        <f t="shared" si="10"/>
        <v>0</v>
      </c>
    </row>
    <row r="209" spans="1:17" ht="33" hidden="1">
      <c r="A209" s="33" t="s">
        <v>198</v>
      </c>
      <c r="B209" s="34" t="s">
        <v>268</v>
      </c>
      <c r="C209" s="36"/>
      <c r="D209" s="40"/>
      <c r="E209" s="41"/>
      <c r="F209" s="36"/>
      <c r="G209" s="36"/>
      <c r="H209" s="41"/>
      <c r="I209" s="41"/>
      <c r="J209" s="41"/>
      <c r="K209" s="41"/>
      <c r="L209" s="41"/>
      <c r="M209" s="41"/>
      <c r="N209" s="41"/>
      <c r="O209" s="41"/>
      <c r="P209" s="36"/>
      <c r="Q209" s="37">
        <f t="shared" si="10"/>
        <v>0</v>
      </c>
    </row>
    <row r="210" spans="1:17" ht="23.25" customHeight="1">
      <c r="A210" s="59"/>
      <c r="B210" s="43" t="s">
        <v>199</v>
      </c>
      <c r="C210" s="47">
        <f>SUM(C208+C203+C197+C190+C184+C129+C112+C51+C48+C46)</f>
        <v>-1043.2398899999998</v>
      </c>
      <c r="D210" s="37"/>
      <c r="E210" s="47">
        <f aca="true" t="shared" si="12" ref="E210:P210">SUM(E208+E203+E197+E184+E129+E121+E112+E51+E48+E46)+E190</f>
        <v>310.983</v>
      </c>
      <c r="F210" s="47">
        <f t="shared" si="12"/>
        <v>87.93100000000001</v>
      </c>
      <c r="G210" s="47">
        <f t="shared" si="12"/>
        <v>0</v>
      </c>
      <c r="H210" s="47">
        <f t="shared" si="12"/>
        <v>0</v>
      </c>
      <c r="I210" s="47">
        <f t="shared" si="12"/>
        <v>0</v>
      </c>
      <c r="J210" s="47">
        <f t="shared" si="12"/>
        <v>0</v>
      </c>
      <c r="K210" s="47">
        <f t="shared" si="12"/>
        <v>0</v>
      </c>
      <c r="L210" s="47">
        <f t="shared" si="12"/>
        <v>0</v>
      </c>
      <c r="M210" s="47">
        <f t="shared" si="12"/>
        <v>0</v>
      </c>
      <c r="N210" s="47">
        <f t="shared" si="12"/>
        <v>0</v>
      </c>
      <c r="O210" s="47">
        <f t="shared" si="12"/>
        <v>0</v>
      </c>
      <c r="P210" s="47">
        <f t="shared" si="12"/>
        <v>0</v>
      </c>
      <c r="Q210" s="37">
        <f t="shared" si="10"/>
        <v>-1043.2398899999998</v>
      </c>
    </row>
    <row r="211" spans="1:17" ht="23.25" customHeight="1">
      <c r="A211" s="59"/>
      <c r="B211" s="43" t="s">
        <v>200</v>
      </c>
      <c r="C211" s="47">
        <f>SUM(C212+C213+C217)</f>
        <v>250</v>
      </c>
      <c r="D211" s="47">
        <v>0</v>
      </c>
      <c r="E211" s="47">
        <f aca="true" t="shared" si="13" ref="E211:P211">SUM(E212+E213+E217)</f>
        <v>0</v>
      </c>
      <c r="F211" s="47">
        <f t="shared" si="13"/>
        <v>0</v>
      </c>
      <c r="G211" s="47">
        <f t="shared" si="13"/>
        <v>0</v>
      </c>
      <c r="H211" s="47">
        <f t="shared" si="13"/>
        <v>104.1</v>
      </c>
      <c r="I211" s="47">
        <f t="shared" si="13"/>
        <v>0</v>
      </c>
      <c r="J211" s="47">
        <f t="shared" si="13"/>
        <v>0</v>
      </c>
      <c r="K211" s="47">
        <f t="shared" si="13"/>
        <v>0</v>
      </c>
      <c r="L211" s="47">
        <f t="shared" si="13"/>
        <v>0</v>
      </c>
      <c r="M211" s="47">
        <f t="shared" si="13"/>
        <v>0</v>
      </c>
      <c r="N211" s="47">
        <f t="shared" si="13"/>
        <v>104.1</v>
      </c>
      <c r="O211" s="47">
        <f t="shared" si="13"/>
        <v>0</v>
      </c>
      <c r="P211" s="47">
        <f t="shared" si="13"/>
        <v>0</v>
      </c>
      <c r="Q211" s="37">
        <f t="shared" si="10"/>
        <v>354.1</v>
      </c>
    </row>
    <row r="212" spans="1:17" ht="45" customHeight="1">
      <c r="A212" s="59">
        <v>250313</v>
      </c>
      <c r="B212" s="67" t="s">
        <v>201</v>
      </c>
      <c r="C212" s="36">
        <v>250</v>
      </c>
      <c r="D212" s="47"/>
      <c r="E212" s="47"/>
      <c r="F212" s="47"/>
      <c r="G212" s="36"/>
      <c r="H212" s="47"/>
      <c r="I212" s="47"/>
      <c r="J212" s="47"/>
      <c r="K212" s="47"/>
      <c r="L212" s="47"/>
      <c r="M212" s="47"/>
      <c r="N212" s="47"/>
      <c r="O212" s="47"/>
      <c r="P212" s="47"/>
      <c r="Q212" s="37">
        <f t="shared" si="10"/>
        <v>250</v>
      </c>
    </row>
    <row r="213" spans="1:17" ht="23.25" customHeight="1" hidden="1">
      <c r="A213" s="29">
        <v>250324</v>
      </c>
      <c r="B213" s="67" t="s">
        <v>202</v>
      </c>
      <c r="C213" s="41"/>
      <c r="D213" s="40"/>
      <c r="E213" s="41"/>
      <c r="F213" s="36"/>
      <c r="G213" s="36"/>
      <c r="H213" s="36"/>
      <c r="I213" s="36"/>
      <c r="J213" s="36"/>
      <c r="K213" s="36"/>
      <c r="L213" s="36"/>
      <c r="M213" s="36"/>
      <c r="N213" s="36"/>
      <c r="O213" s="36"/>
      <c r="P213" s="36"/>
      <c r="Q213" s="37">
        <f t="shared" si="10"/>
        <v>0</v>
      </c>
    </row>
    <row r="214" spans="1:17" ht="23.25" customHeight="1" hidden="1">
      <c r="A214" s="68"/>
      <c r="B214" s="69" t="s">
        <v>125</v>
      </c>
      <c r="C214" s="41"/>
      <c r="D214" s="40"/>
      <c r="E214" s="41"/>
      <c r="F214" s="36"/>
      <c r="G214" s="36"/>
      <c r="H214" s="36"/>
      <c r="I214" s="36"/>
      <c r="J214" s="36"/>
      <c r="K214" s="36"/>
      <c r="L214" s="36"/>
      <c r="M214" s="36"/>
      <c r="N214" s="36"/>
      <c r="O214" s="36"/>
      <c r="P214" s="36"/>
      <c r="Q214" s="37"/>
    </row>
    <row r="215" spans="1:17" ht="62.25" customHeight="1" hidden="1">
      <c r="A215" s="68"/>
      <c r="B215" s="66" t="s">
        <v>195</v>
      </c>
      <c r="C215" s="41"/>
      <c r="D215" s="40"/>
      <c r="E215" s="41"/>
      <c r="F215" s="36"/>
      <c r="G215" s="36"/>
      <c r="H215" s="41"/>
      <c r="I215" s="36"/>
      <c r="J215" s="36"/>
      <c r="K215" s="36"/>
      <c r="L215" s="36"/>
      <c r="M215" s="36"/>
      <c r="N215" s="41"/>
      <c r="O215" s="41"/>
      <c r="P215" s="36"/>
      <c r="Q215" s="37">
        <f>H215+C215</f>
        <v>0</v>
      </c>
    </row>
    <row r="216" spans="1:17" ht="23.25" customHeight="1" hidden="1">
      <c r="A216" s="59"/>
      <c r="B216" s="39"/>
      <c r="C216" s="41"/>
      <c r="D216" s="40"/>
      <c r="E216" s="41"/>
      <c r="F216" s="36"/>
      <c r="G216" s="36"/>
      <c r="H216" s="36"/>
      <c r="I216" s="36"/>
      <c r="J216" s="36"/>
      <c r="K216" s="36"/>
      <c r="L216" s="36"/>
      <c r="M216" s="36"/>
      <c r="N216" s="36"/>
      <c r="O216" s="36"/>
      <c r="P216" s="36"/>
      <c r="Q216" s="37">
        <f>H216+C216</f>
        <v>0</v>
      </c>
    </row>
    <row r="217" spans="1:17" ht="23.25" customHeight="1">
      <c r="A217" s="59">
        <v>250380</v>
      </c>
      <c r="B217" s="34" t="s">
        <v>25</v>
      </c>
      <c r="C217" s="36"/>
      <c r="D217" s="40"/>
      <c r="E217" s="41"/>
      <c r="F217" s="36"/>
      <c r="G217" s="36"/>
      <c r="H217" s="36">
        <v>104.1</v>
      </c>
      <c r="I217" s="36"/>
      <c r="J217" s="36"/>
      <c r="K217" s="36"/>
      <c r="L217" s="36"/>
      <c r="M217" s="36"/>
      <c r="N217" s="36">
        <v>104.1</v>
      </c>
      <c r="O217" s="36"/>
      <c r="P217" s="36"/>
      <c r="Q217" s="37">
        <f>H217+C217</f>
        <v>104.1</v>
      </c>
    </row>
    <row r="218" spans="1:17" ht="23.25" customHeight="1" hidden="1">
      <c r="A218" s="59"/>
      <c r="B218" s="39"/>
      <c r="C218" s="41"/>
      <c r="D218" s="40"/>
      <c r="E218" s="41"/>
      <c r="F218" s="36"/>
      <c r="G218" s="36"/>
      <c r="H218" s="36"/>
      <c r="I218" s="36"/>
      <c r="J218" s="36"/>
      <c r="K218" s="36"/>
      <c r="L218" s="36"/>
      <c r="M218" s="36"/>
      <c r="N218" s="36"/>
      <c r="O218" s="36"/>
      <c r="P218" s="36"/>
      <c r="Q218" s="37">
        <f>H218+C218</f>
        <v>0</v>
      </c>
    </row>
    <row r="219" spans="1:17" ht="16.5">
      <c r="A219" s="30"/>
      <c r="B219" s="43" t="s">
        <v>203</v>
      </c>
      <c r="C219" s="72">
        <f>SUM(C211+C210)</f>
        <v>-793.2398899999998</v>
      </c>
      <c r="D219" s="47"/>
      <c r="E219" s="47">
        <f aca="true" t="shared" si="14" ref="E219:P219">SUM(E211+E210)</f>
        <v>310.983</v>
      </c>
      <c r="F219" s="47">
        <f t="shared" si="14"/>
        <v>87.93100000000001</v>
      </c>
      <c r="G219" s="47">
        <f t="shared" si="14"/>
        <v>0</v>
      </c>
      <c r="H219" s="47">
        <f t="shared" si="14"/>
        <v>104.1</v>
      </c>
      <c r="I219" s="47">
        <f t="shared" si="14"/>
        <v>0</v>
      </c>
      <c r="J219" s="47">
        <f t="shared" si="14"/>
        <v>0</v>
      </c>
      <c r="K219" s="47">
        <f t="shared" si="14"/>
        <v>0</v>
      </c>
      <c r="L219" s="47">
        <f t="shared" si="14"/>
        <v>0</v>
      </c>
      <c r="M219" s="47">
        <f t="shared" si="14"/>
        <v>0</v>
      </c>
      <c r="N219" s="47">
        <f t="shared" si="14"/>
        <v>104.1</v>
      </c>
      <c r="O219" s="47">
        <f t="shared" si="14"/>
        <v>0</v>
      </c>
      <c r="P219" s="47">
        <f t="shared" si="14"/>
        <v>0</v>
      </c>
      <c r="Q219" s="71">
        <f>H219+C219</f>
        <v>-689.1398899999998</v>
      </c>
    </row>
    <row r="220" spans="1:17" ht="16.5" hidden="1">
      <c r="A220" s="29"/>
      <c r="B220" s="29"/>
      <c r="C220" s="70"/>
      <c r="D220" s="70"/>
      <c r="E220" s="36"/>
      <c r="F220" s="36"/>
      <c r="G220" s="70"/>
      <c r="H220" s="70"/>
      <c r="I220" s="36"/>
      <c r="J220" s="36"/>
      <c r="K220" s="36"/>
      <c r="L220" s="36"/>
      <c r="M220" s="36"/>
      <c r="N220" s="70"/>
      <c r="O220" s="70"/>
      <c r="P220" s="36"/>
      <c r="Q220" s="71">
        <f aca="true" t="shared" si="15" ref="Q220:Q230">H220+C220</f>
        <v>0</v>
      </c>
    </row>
    <row r="221" spans="1:17" ht="16.5" hidden="1">
      <c r="A221" s="29"/>
      <c r="B221" s="43" t="s">
        <v>200</v>
      </c>
      <c r="C221" s="72">
        <f>SUM(C222+C225+C229)</f>
        <v>0</v>
      </c>
      <c r="D221" s="72"/>
      <c r="E221" s="47">
        <f aca="true" t="shared" si="16" ref="E221:P221">SUM(E222+E225+E229)</f>
        <v>0</v>
      </c>
      <c r="F221" s="47">
        <f t="shared" si="16"/>
        <v>0</v>
      </c>
      <c r="G221" s="72">
        <f t="shared" si="16"/>
        <v>0</v>
      </c>
      <c r="H221" s="72">
        <f t="shared" si="16"/>
        <v>0</v>
      </c>
      <c r="I221" s="47">
        <f t="shared" si="16"/>
        <v>0</v>
      </c>
      <c r="J221" s="47">
        <f t="shared" si="16"/>
        <v>0</v>
      </c>
      <c r="K221" s="47">
        <f t="shared" si="16"/>
        <v>0</v>
      </c>
      <c r="L221" s="47">
        <f t="shared" si="16"/>
        <v>0</v>
      </c>
      <c r="M221" s="47">
        <f t="shared" si="16"/>
        <v>0</v>
      </c>
      <c r="N221" s="72">
        <f t="shared" si="16"/>
        <v>0</v>
      </c>
      <c r="O221" s="72">
        <f t="shared" si="16"/>
        <v>0</v>
      </c>
      <c r="P221" s="47">
        <f t="shared" si="16"/>
        <v>0</v>
      </c>
      <c r="Q221" s="71">
        <f t="shared" si="15"/>
        <v>0</v>
      </c>
    </row>
    <row r="222" spans="1:17" ht="42.75" customHeight="1" hidden="1">
      <c r="A222" s="29">
        <v>250311</v>
      </c>
      <c r="B222" s="25" t="s">
        <v>204</v>
      </c>
      <c r="C222" s="70"/>
      <c r="D222" s="70"/>
      <c r="E222" s="36"/>
      <c r="F222" s="36"/>
      <c r="G222" s="70"/>
      <c r="H222" s="70"/>
      <c r="I222" s="36"/>
      <c r="J222" s="36"/>
      <c r="K222" s="36"/>
      <c r="L222" s="36"/>
      <c r="M222" s="36"/>
      <c r="N222" s="70"/>
      <c r="O222" s="70"/>
      <c r="P222" s="36"/>
      <c r="Q222" s="71">
        <f t="shared" si="15"/>
        <v>0</v>
      </c>
    </row>
    <row r="223" spans="1:17" ht="16.5" hidden="1">
      <c r="A223" s="68"/>
      <c r="B223" s="73"/>
      <c r="C223" s="74"/>
      <c r="D223" s="74"/>
      <c r="E223" s="36"/>
      <c r="F223" s="36"/>
      <c r="G223" s="70"/>
      <c r="H223" s="70"/>
      <c r="I223" s="36"/>
      <c r="J223" s="36"/>
      <c r="K223" s="36"/>
      <c r="L223" s="36"/>
      <c r="M223" s="36"/>
      <c r="N223" s="70"/>
      <c r="O223" s="70"/>
      <c r="P223" s="36"/>
      <c r="Q223" s="71">
        <f t="shared" si="15"/>
        <v>0</v>
      </c>
    </row>
    <row r="224" spans="1:17" ht="66" hidden="1">
      <c r="A224" s="68">
        <v>250343</v>
      </c>
      <c r="B224" s="75" t="s">
        <v>205</v>
      </c>
      <c r="C224" s="74"/>
      <c r="D224" s="74"/>
      <c r="E224" s="36"/>
      <c r="F224" s="36"/>
      <c r="G224" s="70"/>
      <c r="H224" s="70"/>
      <c r="I224" s="36"/>
      <c r="J224" s="36"/>
      <c r="K224" s="36"/>
      <c r="L224" s="36"/>
      <c r="M224" s="36"/>
      <c r="N224" s="70"/>
      <c r="O224" s="70"/>
      <c r="P224" s="36"/>
      <c r="Q224" s="71">
        <f t="shared" si="15"/>
        <v>0</v>
      </c>
    </row>
    <row r="225" spans="1:17" ht="33" hidden="1">
      <c r="A225" s="29">
        <v>250354</v>
      </c>
      <c r="B225" s="67" t="s">
        <v>206</v>
      </c>
      <c r="C225" s="74"/>
      <c r="D225" s="74"/>
      <c r="E225" s="36"/>
      <c r="F225" s="36"/>
      <c r="G225" s="70"/>
      <c r="H225" s="70"/>
      <c r="I225" s="36"/>
      <c r="J225" s="36"/>
      <c r="K225" s="36"/>
      <c r="L225" s="36"/>
      <c r="M225" s="36"/>
      <c r="N225" s="70"/>
      <c r="O225" s="70"/>
      <c r="P225" s="36"/>
      <c r="Q225" s="71">
        <f t="shared" si="15"/>
        <v>0</v>
      </c>
    </row>
    <row r="226" spans="1:17" ht="16.5" hidden="1">
      <c r="A226" s="68"/>
      <c r="B226" s="76"/>
      <c r="C226" s="74"/>
      <c r="D226" s="74"/>
      <c r="E226" s="36"/>
      <c r="F226" s="36"/>
      <c r="G226" s="70"/>
      <c r="H226" s="70"/>
      <c r="I226" s="36"/>
      <c r="J226" s="36"/>
      <c r="K226" s="36"/>
      <c r="L226" s="36"/>
      <c r="M226" s="36"/>
      <c r="N226" s="70"/>
      <c r="O226" s="70"/>
      <c r="P226" s="36"/>
      <c r="Q226" s="71">
        <f t="shared" si="15"/>
        <v>0</v>
      </c>
    </row>
    <row r="227" spans="1:17" ht="49.5" hidden="1">
      <c r="A227" s="68">
        <v>250343</v>
      </c>
      <c r="B227" s="34" t="s">
        <v>207</v>
      </c>
      <c r="C227" s="74"/>
      <c r="D227" s="74"/>
      <c r="E227" s="36"/>
      <c r="F227" s="36"/>
      <c r="G227" s="70"/>
      <c r="H227" s="70"/>
      <c r="I227" s="36"/>
      <c r="J227" s="36"/>
      <c r="K227" s="36"/>
      <c r="L227" s="36"/>
      <c r="M227" s="36"/>
      <c r="N227" s="70"/>
      <c r="O227" s="70"/>
      <c r="P227" s="36"/>
      <c r="Q227" s="71">
        <f t="shared" si="15"/>
        <v>0</v>
      </c>
    </row>
    <row r="228" spans="1:17" ht="49.5" hidden="1">
      <c r="A228" s="68"/>
      <c r="B228" s="56" t="s">
        <v>208</v>
      </c>
      <c r="C228" s="74"/>
      <c r="D228" s="74"/>
      <c r="E228" s="36"/>
      <c r="F228" s="36"/>
      <c r="G228" s="70"/>
      <c r="H228" s="70"/>
      <c r="I228" s="36"/>
      <c r="J228" s="36"/>
      <c r="K228" s="36"/>
      <c r="L228" s="36"/>
      <c r="M228" s="36"/>
      <c r="N228" s="70"/>
      <c r="O228" s="70"/>
      <c r="P228" s="36"/>
      <c r="Q228" s="71">
        <f t="shared" si="15"/>
        <v>0</v>
      </c>
    </row>
    <row r="229" spans="1:17" ht="60" customHeight="1" hidden="1">
      <c r="A229" s="68"/>
      <c r="B229" s="34" t="s">
        <v>209</v>
      </c>
      <c r="C229" s="74"/>
      <c r="D229" s="74"/>
      <c r="E229" s="36"/>
      <c r="F229" s="36"/>
      <c r="G229" s="70"/>
      <c r="H229" s="70"/>
      <c r="I229" s="36"/>
      <c r="J229" s="36"/>
      <c r="K229" s="36"/>
      <c r="L229" s="36"/>
      <c r="M229" s="36"/>
      <c r="N229" s="70"/>
      <c r="O229" s="70"/>
      <c r="P229" s="36"/>
      <c r="Q229" s="71">
        <f t="shared" si="15"/>
        <v>0</v>
      </c>
    </row>
    <row r="230" spans="1:17" ht="17.25" hidden="1">
      <c r="A230" s="68"/>
      <c r="B230" s="77"/>
      <c r="C230" s="78"/>
      <c r="D230" s="78"/>
      <c r="E230" s="79"/>
      <c r="F230" s="79"/>
      <c r="G230" s="78"/>
      <c r="H230" s="78"/>
      <c r="I230" s="79"/>
      <c r="J230" s="79"/>
      <c r="K230" s="79"/>
      <c r="L230" s="79"/>
      <c r="M230" s="79"/>
      <c r="N230" s="78"/>
      <c r="O230" s="78"/>
      <c r="P230" s="79"/>
      <c r="Q230" s="80">
        <f t="shared" si="15"/>
        <v>0</v>
      </c>
    </row>
    <row r="231" spans="1:17" ht="16.5">
      <c r="A231" s="81"/>
      <c r="B231" s="81"/>
      <c r="C231" s="82"/>
      <c r="D231" s="82"/>
      <c r="E231" s="82"/>
      <c r="F231" s="82"/>
      <c r="G231" s="82"/>
      <c r="H231" s="82"/>
      <c r="I231" s="82"/>
      <c r="J231" s="82"/>
      <c r="K231" s="82"/>
      <c r="L231" s="82"/>
      <c r="M231" s="82"/>
      <c r="N231" s="82"/>
      <c r="O231" s="82"/>
      <c r="P231" s="82"/>
      <c r="Q231" s="83"/>
    </row>
    <row r="232" spans="1:16" ht="16.5">
      <c r="A232" s="84"/>
      <c r="B232" s="85"/>
      <c r="H232" s="82"/>
      <c r="I232" s="82"/>
      <c r="J232" s="82"/>
      <c r="K232" s="82"/>
      <c r="L232" s="82"/>
      <c r="M232" s="82"/>
      <c r="N232" s="82"/>
      <c r="O232" s="82"/>
      <c r="P232" s="82"/>
    </row>
    <row r="233" spans="1:16" ht="16.5">
      <c r="A233" s="86"/>
      <c r="B233" s="87"/>
      <c r="H233" s="82"/>
      <c r="I233" s="82"/>
      <c r="J233" s="82"/>
      <c r="K233" s="82"/>
      <c r="L233" s="82"/>
      <c r="M233" s="82"/>
      <c r="N233" s="82"/>
      <c r="O233" s="82"/>
      <c r="P233" s="82"/>
    </row>
    <row r="234" spans="1:16" ht="16.5">
      <c r="A234" s="86"/>
      <c r="B234" s="88"/>
      <c r="H234" s="82"/>
      <c r="I234" s="82"/>
      <c r="J234" s="82"/>
      <c r="K234" s="82"/>
      <c r="L234" s="82"/>
      <c r="M234" s="82"/>
      <c r="N234" s="82"/>
      <c r="O234" s="82"/>
      <c r="P234" s="82"/>
    </row>
    <row r="235" spans="1:16" ht="16.5">
      <c r="A235" s="81"/>
      <c r="B235" s="85"/>
      <c r="H235" s="82"/>
      <c r="I235" s="82"/>
      <c r="J235" s="82"/>
      <c r="K235" s="82"/>
      <c r="L235" s="82"/>
      <c r="M235" s="82"/>
      <c r="N235" s="82"/>
      <c r="O235" s="82"/>
      <c r="P235" s="82"/>
    </row>
    <row r="236" spans="1:16" ht="16.5">
      <c r="A236" s="81"/>
      <c r="B236" s="87"/>
      <c r="H236" s="82"/>
      <c r="I236" s="82"/>
      <c r="J236" s="82"/>
      <c r="K236" s="82"/>
      <c r="L236" s="82"/>
      <c r="M236" s="82"/>
      <c r="N236" s="82"/>
      <c r="O236" s="82"/>
      <c r="P236" s="82"/>
    </row>
    <row r="237" spans="1:16" ht="16.5">
      <c r="A237" s="81"/>
      <c r="B237" s="89"/>
      <c r="H237" s="82"/>
      <c r="I237" s="82"/>
      <c r="J237" s="82"/>
      <c r="K237" s="82"/>
      <c r="L237" s="82"/>
      <c r="M237" s="82"/>
      <c r="N237" s="82"/>
      <c r="O237" s="82"/>
      <c r="P237" s="82"/>
    </row>
    <row r="238" spans="1:16" ht="16.5">
      <c r="A238" s="81"/>
      <c r="B238" s="88"/>
      <c r="H238" s="82"/>
      <c r="I238" s="82"/>
      <c r="J238" s="82"/>
      <c r="K238" s="82"/>
      <c r="L238" s="82"/>
      <c r="M238" s="82"/>
      <c r="N238" s="82"/>
      <c r="O238" s="82"/>
      <c r="P238" s="82"/>
    </row>
    <row r="239" spans="1:16" ht="16.5">
      <c r="A239" s="81"/>
      <c r="B239" s="81"/>
      <c r="H239" s="82"/>
      <c r="I239" s="82"/>
      <c r="J239" s="82"/>
      <c r="K239" s="82"/>
      <c r="L239" s="82"/>
      <c r="M239" s="82"/>
      <c r="N239" s="82"/>
      <c r="O239" s="82"/>
      <c r="P239" s="82"/>
    </row>
    <row r="240" spans="1:16" ht="16.5">
      <c r="A240" s="90"/>
      <c r="B240" s="90"/>
      <c r="H240" s="82"/>
      <c r="I240" s="82"/>
      <c r="J240" s="82"/>
      <c r="K240" s="82"/>
      <c r="L240" s="82"/>
      <c r="M240" s="82"/>
      <c r="N240" s="82"/>
      <c r="O240" s="82"/>
      <c r="P240" s="82"/>
    </row>
    <row r="241" spans="1:16" ht="16.5">
      <c r="A241" s="90"/>
      <c r="B241" s="90"/>
      <c r="H241" s="82"/>
      <c r="I241" s="82"/>
      <c r="J241" s="82"/>
      <c r="K241" s="82"/>
      <c r="L241" s="82"/>
      <c r="M241" s="82"/>
      <c r="N241" s="82"/>
      <c r="O241" s="82"/>
      <c r="P241" s="82"/>
    </row>
    <row r="242" spans="1:16" ht="16.5">
      <c r="A242" s="90"/>
      <c r="B242" s="90"/>
      <c r="H242" s="82"/>
      <c r="I242" s="82"/>
      <c r="J242" s="82"/>
      <c r="K242" s="82"/>
      <c r="L242" s="82"/>
      <c r="M242" s="82"/>
      <c r="N242" s="82"/>
      <c r="O242" s="82"/>
      <c r="P242" s="82"/>
    </row>
    <row r="243" spans="1:16" ht="16.5">
      <c r="A243" s="90"/>
      <c r="B243" s="90"/>
      <c r="H243" s="82"/>
      <c r="I243" s="82"/>
      <c r="J243" s="82"/>
      <c r="K243" s="82"/>
      <c r="L243" s="82"/>
      <c r="M243" s="82"/>
      <c r="N243" s="82"/>
      <c r="O243" s="82"/>
      <c r="P243" s="82"/>
    </row>
    <row r="244" spans="1:16" ht="16.5">
      <c r="A244" s="90"/>
      <c r="B244" s="90"/>
      <c r="H244" s="82"/>
      <c r="I244" s="82"/>
      <c r="J244" s="82"/>
      <c r="K244" s="82"/>
      <c r="L244" s="82"/>
      <c r="M244" s="82"/>
      <c r="N244" s="82"/>
      <c r="O244" s="82"/>
      <c r="P244" s="82"/>
    </row>
    <row r="245" spans="1:16" ht="16.5">
      <c r="A245" s="90"/>
      <c r="B245" s="90"/>
      <c r="H245" s="82"/>
      <c r="I245" s="82"/>
      <c r="J245" s="82"/>
      <c r="K245" s="82"/>
      <c r="L245" s="82"/>
      <c r="M245" s="82"/>
      <c r="N245" s="82"/>
      <c r="O245" s="82"/>
      <c r="P245" s="82"/>
    </row>
    <row r="246" spans="1:16" ht="16.5">
      <c r="A246" s="90"/>
      <c r="B246" s="90"/>
      <c r="H246" s="82"/>
      <c r="I246" s="82"/>
      <c r="J246" s="82"/>
      <c r="K246" s="82"/>
      <c r="L246" s="82"/>
      <c r="M246" s="82"/>
      <c r="N246" s="82"/>
      <c r="O246" s="82"/>
      <c r="P246" s="82"/>
    </row>
    <row r="247" spans="1:16" ht="16.5">
      <c r="A247" s="90"/>
      <c r="B247" s="90"/>
      <c r="H247" s="82"/>
      <c r="I247" s="82"/>
      <c r="J247" s="82"/>
      <c r="K247" s="82"/>
      <c r="L247" s="82"/>
      <c r="M247" s="82"/>
      <c r="N247" s="82"/>
      <c r="O247" s="82"/>
      <c r="P247" s="82"/>
    </row>
    <row r="248" spans="1:16" ht="16.5">
      <c r="A248" s="90"/>
      <c r="B248" s="90"/>
      <c r="H248" s="82"/>
      <c r="I248" s="82"/>
      <c r="J248" s="82"/>
      <c r="K248" s="82"/>
      <c r="L248" s="82"/>
      <c r="M248" s="82"/>
      <c r="N248" s="82"/>
      <c r="O248" s="82"/>
      <c r="P248" s="82"/>
    </row>
    <row r="249" spans="1:16" ht="16.5">
      <c r="A249" s="90"/>
      <c r="B249" s="90"/>
      <c r="H249" s="82"/>
      <c r="I249" s="82"/>
      <c r="J249" s="82"/>
      <c r="K249" s="82"/>
      <c r="L249" s="82"/>
      <c r="M249" s="82"/>
      <c r="N249" s="82"/>
      <c r="O249" s="82"/>
      <c r="P249" s="82"/>
    </row>
    <row r="250" spans="1:16" ht="16.5">
      <c r="A250" s="90"/>
      <c r="B250" s="90"/>
      <c r="H250" s="82"/>
      <c r="I250" s="82"/>
      <c r="J250" s="82"/>
      <c r="K250" s="82"/>
      <c r="L250" s="82"/>
      <c r="M250" s="82"/>
      <c r="N250" s="82"/>
      <c r="O250" s="82"/>
      <c r="P250" s="82"/>
    </row>
    <row r="251" spans="1:16" ht="16.5">
      <c r="A251" s="90"/>
      <c r="B251" s="90"/>
      <c r="H251" s="82"/>
      <c r="I251" s="82"/>
      <c r="J251" s="82"/>
      <c r="K251" s="82"/>
      <c r="L251" s="82"/>
      <c r="M251" s="82"/>
      <c r="N251" s="82"/>
      <c r="O251" s="82"/>
      <c r="P251" s="82"/>
    </row>
    <row r="252" spans="1:16" ht="16.5">
      <c r="A252" s="90"/>
      <c r="B252" s="90"/>
      <c r="H252" s="82"/>
      <c r="I252" s="82"/>
      <c r="J252" s="82"/>
      <c r="K252" s="82"/>
      <c r="L252" s="82"/>
      <c r="M252" s="82"/>
      <c r="N252" s="82"/>
      <c r="O252" s="82"/>
      <c r="P252" s="82"/>
    </row>
    <row r="253" spans="1:16" ht="16.5">
      <c r="A253" s="90"/>
      <c r="B253" s="90"/>
      <c r="H253" s="82"/>
      <c r="I253" s="82"/>
      <c r="J253" s="82"/>
      <c r="K253" s="82"/>
      <c r="L253" s="82"/>
      <c r="M253" s="82"/>
      <c r="N253" s="82"/>
      <c r="O253" s="82"/>
      <c r="P253" s="82"/>
    </row>
    <row r="254" spans="1:16" ht="16.5">
      <c r="A254" s="90"/>
      <c r="B254" s="90"/>
      <c r="H254" s="82"/>
      <c r="I254" s="82"/>
      <c r="J254" s="82"/>
      <c r="K254" s="82"/>
      <c r="L254" s="82"/>
      <c r="M254" s="82"/>
      <c r="N254" s="82"/>
      <c r="O254" s="82"/>
      <c r="P254" s="82"/>
    </row>
    <row r="255" spans="1:16" ht="16.5">
      <c r="A255" s="90"/>
      <c r="B255" s="90"/>
      <c r="H255" s="82"/>
      <c r="I255" s="82"/>
      <c r="J255" s="82"/>
      <c r="K255" s="82"/>
      <c r="L255" s="82"/>
      <c r="M255" s="82"/>
      <c r="N255" s="82"/>
      <c r="O255" s="82"/>
      <c r="P255" s="82"/>
    </row>
    <row r="256" spans="1:16" ht="16.5">
      <c r="A256" s="90"/>
      <c r="B256" s="90"/>
      <c r="H256" s="82"/>
      <c r="I256" s="82"/>
      <c r="J256" s="82"/>
      <c r="K256" s="82"/>
      <c r="L256" s="82"/>
      <c r="M256" s="82"/>
      <c r="N256" s="82"/>
      <c r="O256" s="82"/>
      <c r="P256" s="82"/>
    </row>
    <row r="257" spans="1:16" ht="16.5">
      <c r="A257" s="90"/>
      <c r="B257" s="90"/>
      <c r="H257" s="82"/>
      <c r="I257" s="82"/>
      <c r="J257" s="82"/>
      <c r="K257" s="82"/>
      <c r="L257" s="82"/>
      <c r="M257" s="82"/>
      <c r="N257" s="82"/>
      <c r="O257" s="82"/>
      <c r="P257" s="82"/>
    </row>
    <row r="258" spans="1:16" ht="16.5">
      <c r="A258" s="90"/>
      <c r="B258" s="90"/>
      <c r="H258" s="82"/>
      <c r="I258" s="82"/>
      <c r="J258" s="82"/>
      <c r="K258" s="82"/>
      <c r="L258" s="82"/>
      <c r="M258" s="82"/>
      <c r="N258" s="82"/>
      <c r="O258" s="82"/>
      <c r="P258" s="82"/>
    </row>
    <row r="259" spans="8:16" ht="16.5">
      <c r="H259" s="82"/>
      <c r="I259" s="82"/>
      <c r="J259" s="82"/>
      <c r="K259" s="82"/>
      <c r="L259" s="82"/>
      <c r="M259" s="82"/>
      <c r="N259" s="82"/>
      <c r="O259" s="82"/>
      <c r="P259" s="82"/>
    </row>
    <row r="260" spans="8:16" ht="16.5">
      <c r="H260" s="82"/>
      <c r="I260" s="82"/>
      <c r="J260" s="82"/>
      <c r="K260" s="82"/>
      <c r="L260" s="82"/>
      <c r="M260" s="82"/>
      <c r="N260" s="82"/>
      <c r="O260" s="82"/>
      <c r="P260" s="82"/>
    </row>
    <row r="261" spans="8:16" ht="16.5">
      <c r="H261" s="82"/>
      <c r="I261" s="82"/>
      <c r="J261" s="82"/>
      <c r="K261" s="82"/>
      <c r="L261" s="82"/>
      <c r="M261" s="82"/>
      <c r="N261" s="82"/>
      <c r="O261" s="82"/>
      <c r="P261" s="82"/>
    </row>
    <row r="262" spans="8:16" ht="16.5">
      <c r="H262" s="82"/>
      <c r="I262" s="82"/>
      <c r="J262" s="82"/>
      <c r="K262" s="82"/>
      <c r="L262" s="82"/>
      <c r="M262" s="82"/>
      <c r="N262" s="82"/>
      <c r="O262" s="82"/>
      <c r="P262" s="82"/>
    </row>
    <row r="263" spans="8:16" ht="16.5">
      <c r="H263" s="82"/>
      <c r="I263" s="82"/>
      <c r="J263" s="82"/>
      <c r="K263" s="82"/>
      <c r="L263" s="82"/>
      <c r="M263" s="82"/>
      <c r="N263" s="82"/>
      <c r="O263" s="82"/>
      <c r="P263" s="82"/>
    </row>
    <row r="264" spans="8:16" ht="16.5">
      <c r="H264" s="82"/>
      <c r="I264" s="82"/>
      <c r="J264" s="82"/>
      <c r="K264" s="82"/>
      <c r="L264" s="82"/>
      <c r="M264" s="82"/>
      <c r="N264" s="82"/>
      <c r="O264" s="82"/>
      <c r="P264" s="82"/>
    </row>
    <row r="265" spans="8:16" ht="16.5">
      <c r="H265" s="82"/>
      <c r="I265" s="82"/>
      <c r="J265" s="82"/>
      <c r="K265" s="82"/>
      <c r="L265" s="82"/>
      <c r="M265" s="82"/>
      <c r="N265" s="82"/>
      <c r="O265" s="82"/>
      <c r="P265" s="82"/>
    </row>
    <row r="266" spans="8:16" ht="16.5">
      <c r="H266" s="82"/>
      <c r="I266" s="82"/>
      <c r="J266" s="82"/>
      <c r="K266" s="82"/>
      <c r="L266" s="82"/>
      <c r="M266" s="82"/>
      <c r="N266" s="82"/>
      <c r="O266" s="82"/>
      <c r="P266" s="82"/>
    </row>
    <row r="267" spans="8:16" ht="16.5">
      <c r="H267" s="82"/>
      <c r="I267" s="82"/>
      <c r="J267" s="82"/>
      <c r="K267" s="82"/>
      <c r="L267" s="82"/>
      <c r="M267" s="82"/>
      <c r="N267" s="82"/>
      <c r="O267" s="82"/>
      <c r="P267" s="82"/>
    </row>
    <row r="268" spans="8:16" ht="16.5">
      <c r="H268" s="82"/>
      <c r="I268" s="82"/>
      <c r="J268" s="82"/>
      <c r="K268" s="82"/>
      <c r="L268" s="82"/>
      <c r="M268" s="82"/>
      <c r="N268" s="82"/>
      <c r="O268" s="82"/>
      <c r="P268" s="82"/>
    </row>
    <row r="269" spans="8:16" ht="16.5">
      <c r="H269" s="82"/>
      <c r="I269" s="82"/>
      <c r="J269" s="82"/>
      <c r="K269" s="82"/>
      <c r="L269" s="82"/>
      <c r="M269" s="82"/>
      <c r="N269" s="82"/>
      <c r="O269" s="82"/>
      <c r="P269" s="82"/>
    </row>
    <row r="270" spans="8:16" ht="16.5">
      <c r="H270" s="82"/>
      <c r="I270" s="82"/>
      <c r="J270" s="82"/>
      <c r="K270" s="82"/>
      <c r="L270" s="82"/>
      <c r="M270" s="82"/>
      <c r="N270" s="82"/>
      <c r="O270" s="82"/>
      <c r="P270" s="82"/>
    </row>
    <row r="271" spans="8:16" ht="16.5">
      <c r="H271" s="82"/>
      <c r="I271" s="82"/>
      <c r="J271" s="82"/>
      <c r="K271" s="82"/>
      <c r="L271" s="82"/>
      <c r="M271" s="82"/>
      <c r="N271" s="82"/>
      <c r="O271" s="82"/>
      <c r="P271" s="82"/>
    </row>
    <row r="272" spans="8:16" ht="16.5">
      <c r="H272" s="82"/>
      <c r="I272" s="82"/>
      <c r="J272" s="82"/>
      <c r="K272" s="82"/>
      <c r="L272" s="82"/>
      <c r="M272" s="82"/>
      <c r="N272" s="82"/>
      <c r="O272" s="82"/>
      <c r="P272" s="82"/>
    </row>
    <row r="273" spans="8:16" ht="16.5">
      <c r="H273" s="82"/>
      <c r="I273" s="82"/>
      <c r="J273" s="82"/>
      <c r="K273" s="82"/>
      <c r="L273" s="82"/>
      <c r="M273" s="82"/>
      <c r="N273" s="82"/>
      <c r="O273" s="82"/>
      <c r="P273" s="82"/>
    </row>
    <row r="274" spans="8:16" ht="16.5">
      <c r="H274" s="82"/>
      <c r="I274" s="82"/>
      <c r="J274" s="82"/>
      <c r="K274" s="82"/>
      <c r="L274" s="82"/>
      <c r="M274" s="82"/>
      <c r="N274" s="82"/>
      <c r="O274" s="82"/>
      <c r="P274" s="82"/>
    </row>
    <row r="275" spans="8:16" ht="16.5">
      <c r="H275" s="82"/>
      <c r="I275" s="82"/>
      <c r="J275" s="82"/>
      <c r="K275" s="82"/>
      <c r="L275" s="82"/>
      <c r="M275" s="82"/>
      <c r="N275" s="82"/>
      <c r="O275" s="82"/>
      <c r="P275" s="82"/>
    </row>
    <row r="276" spans="8:16" ht="16.5">
      <c r="H276" s="82"/>
      <c r="I276" s="82"/>
      <c r="J276" s="82"/>
      <c r="K276" s="82"/>
      <c r="L276" s="82"/>
      <c r="M276" s="82"/>
      <c r="N276" s="82"/>
      <c r="O276" s="82"/>
      <c r="P276" s="82"/>
    </row>
    <row r="277" spans="8:16" ht="16.5">
      <c r="H277" s="82"/>
      <c r="I277" s="82"/>
      <c r="J277" s="82"/>
      <c r="K277" s="82"/>
      <c r="L277" s="82"/>
      <c r="M277" s="82"/>
      <c r="N277" s="82"/>
      <c r="O277" s="82"/>
      <c r="P277" s="82"/>
    </row>
    <row r="278" spans="8:16" ht="16.5">
      <c r="H278" s="82"/>
      <c r="I278" s="82"/>
      <c r="J278" s="82"/>
      <c r="K278" s="82"/>
      <c r="L278" s="82"/>
      <c r="M278" s="82"/>
      <c r="N278" s="82"/>
      <c r="O278" s="82"/>
      <c r="P278" s="82"/>
    </row>
  </sheetData>
  <mergeCells count="22">
    <mergeCell ref="C11:C14"/>
    <mergeCell ref="D11:D14"/>
    <mergeCell ref="H11:H13"/>
    <mergeCell ref="I11:I13"/>
    <mergeCell ref="I4:P4"/>
    <mergeCell ref="I6:P6"/>
    <mergeCell ref="A8:Q8"/>
    <mergeCell ref="A10:A13"/>
    <mergeCell ref="B10:B13"/>
    <mergeCell ref="C10:G10"/>
    <mergeCell ref="H10:P10"/>
    <mergeCell ref="Q10:Q13"/>
    <mergeCell ref="J11:M11"/>
    <mergeCell ref="N11:N13"/>
    <mergeCell ref="O11:P11"/>
    <mergeCell ref="E12:E14"/>
    <mergeCell ref="F12:F14"/>
    <mergeCell ref="J12:J13"/>
    <mergeCell ref="M12:M13"/>
    <mergeCell ref="O12:O13"/>
    <mergeCell ref="E11:F11"/>
    <mergeCell ref="G11:G14"/>
  </mergeCells>
  <printOptions/>
  <pageMargins left="0.21" right="0.17" top="0.17" bottom="0.17" header="0.5" footer="0.17"/>
  <pageSetup fitToHeight="5"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82"/>
  <sheetViews>
    <sheetView workbookViewId="0" topLeftCell="A1">
      <selection activeCell="B14" sqref="B14"/>
    </sheetView>
  </sheetViews>
  <sheetFormatPr defaultColWidth="9.00390625" defaultRowHeight="12.75"/>
  <cols>
    <col min="1" max="1" width="15.375" style="144" customWidth="1"/>
    <col min="2" max="2" width="80.375" style="144" customWidth="1"/>
    <col min="3" max="3" width="17.125" style="144" customWidth="1"/>
    <col min="4" max="4" width="15.75390625" style="144" customWidth="1"/>
    <col min="5" max="5" width="13.375" style="144" customWidth="1"/>
    <col min="6" max="6" width="20.625" style="144" customWidth="1"/>
    <col min="7" max="16384" width="9.125" style="144" customWidth="1"/>
  </cols>
  <sheetData>
    <row r="1" spans="3:6" ht="18.75">
      <c r="C1" s="284"/>
      <c r="D1" s="284"/>
      <c r="E1" s="284"/>
      <c r="F1" s="284"/>
    </row>
    <row r="2" spans="3:6" ht="18.75">
      <c r="C2" s="284" t="s">
        <v>7</v>
      </c>
      <c r="D2" s="284"/>
      <c r="E2" s="284"/>
      <c r="F2" s="284"/>
    </row>
    <row r="3" spans="3:6" ht="18.75">
      <c r="C3" s="284" t="s">
        <v>38</v>
      </c>
      <c r="D3" s="284"/>
      <c r="E3" s="284"/>
      <c r="F3" s="284"/>
    </row>
    <row r="4" spans="3:6" ht="18.75">
      <c r="C4" s="284" t="s">
        <v>17</v>
      </c>
      <c r="D4" s="284"/>
      <c r="E4" s="284"/>
      <c r="F4" s="284"/>
    </row>
    <row r="5" spans="3:6" ht="18.75">
      <c r="C5" s="284" t="s">
        <v>335</v>
      </c>
      <c r="D5" s="284"/>
      <c r="E5" s="284"/>
      <c r="F5" s="284"/>
    </row>
    <row r="6" spans="3:6" ht="18.75">
      <c r="C6" s="140"/>
      <c r="D6" s="140"/>
      <c r="E6" s="140"/>
      <c r="F6" s="140"/>
    </row>
    <row r="7" spans="1:6" ht="111.75" customHeight="1">
      <c r="A7" s="299" t="s">
        <v>272</v>
      </c>
      <c r="B7" s="299"/>
      <c r="C7" s="299"/>
      <c r="D7" s="299"/>
      <c r="E7" s="299"/>
      <c r="F7" s="299"/>
    </row>
    <row r="8" spans="3:6" ht="18.75">
      <c r="C8" s="145"/>
      <c r="D8" s="145"/>
      <c r="E8" s="144" t="s">
        <v>11</v>
      </c>
      <c r="F8" s="145"/>
    </row>
    <row r="9" spans="1:6" ht="18.75">
      <c r="A9" s="291" t="s">
        <v>33</v>
      </c>
      <c r="B9" s="291" t="s">
        <v>22</v>
      </c>
      <c r="C9" s="291" t="s">
        <v>16</v>
      </c>
      <c r="D9" s="290" t="s">
        <v>18</v>
      </c>
      <c r="E9" s="290"/>
      <c r="F9" s="291" t="s">
        <v>12</v>
      </c>
    </row>
    <row r="10" spans="1:6" ht="66" customHeight="1">
      <c r="A10" s="291"/>
      <c r="B10" s="291"/>
      <c r="C10" s="291"/>
      <c r="D10" s="23" t="s">
        <v>12</v>
      </c>
      <c r="E10" s="23" t="s">
        <v>23</v>
      </c>
      <c r="F10" s="291"/>
    </row>
    <row r="11" spans="1:6" ht="14.25" customHeight="1">
      <c r="A11" s="23">
        <v>1</v>
      </c>
      <c r="B11" s="23">
        <v>2</v>
      </c>
      <c r="C11" s="23">
        <v>3</v>
      </c>
      <c r="D11" s="23">
        <v>4</v>
      </c>
      <c r="E11" s="23">
        <v>5</v>
      </c>
      <c r="F11" s="23" t="s">
        <v>34</v>
      </c>
    </row>
    <row r="12" spans="1:9" ht="15.75" customHeight="1">
      <c r="A12" s="23">
        <v>1000000</v>
      </c>
      <c r="B12" s="24" t="s">
        <v>19</v>
      </c>
      <c r="C12" s="146">
        <v>-36.4</v>
      </c>
      <c r="D12" s="146"/>
      <c r="E12" s="147"/>
      <c r="F12" s="146">
        <f>SUM(D12+C12)</f>
        <v>-36.4</v>
      </c>
      <c r="G12" s="148"/>
      <c r="H12" s="148"/>
      <c r="I12" s="148"/>
    </row>
    <row r="13" spans="1:9" ht="33.75" customHeight="1">
      <c r="A13" s="149">
        <v>11000000</v>
      </c>
      <c r="B13" s="150" t="s">
        <v>35</v>
      </c>
      <c r="C13" s="146">
        <v>-36.4</v>
      </c>
      <c r="D13" s="146"/>
      <c r="E13" s="147"/>
      <c r="F13" s="146">
        <f aca="true" t="shared" si="0" ref="F13:F33">SUM(D13+C13)</f>
        <v>-36.4</v>
      </c>
      <c r="G13" s="148"/>
      <c r="H13" s="151"/>
      <c r="I13" s="148"/>
    </row>
    <row r="14" spans="1:9" ht="30.75" customHeight="1">
      <c r="A14" s="23">
        <v>11010000</v>
      </c>
      <c r="B14" s="150" t="s">
        <v>13</v>
      </c>
      <c r="C14" s="146">
        <v>-36.4</v>
      </c>
      <c r="D14" s="146"/>
      <c r="E14" s="147"/>
      <c r="F14" s="146">
        <f t="shared" si="0"/>
        <v>-36.4</v>
      </c>
      <c r="G14" s="148"/>
      <c r="H14" s="148"/>
      <c r="I14" s="148"/>
    </row>
    <row r="15" spans="1:6" ht="39.75" customHeight="1">
      <c r="A15" s="23">
        <v>11010100</v>
      </c>
      <c r="B15" s="150" t="s">
        <v>3</v>
      </c>
      <c r="C15" s="146">
        <v>-1044.7</v>
      </c>
      <c r="D15" s="146"/>
      <c r="E15" s="147"/>
      <c r="F15" s="146">
        <f t="shared" si="0"/>
        <v>-1044.7</v>
      </c>
    </row>
    <row r="16" spans="1:6" ht="54.75" customHeight="1">
      <c r="A16" s="23">
        <v>11010200</v>
      </c>
      <c r="B16" s="150" t="s">
        <v>2</v>
      </c>
      <c r="C16" s="152">
        <v>-320</v>
      </c>
      <c r="D16" s="146"/>
      <c r="E16" s="147"/>
      <c r="F16" s="146">
        <f t="shared" si="0"/>
        <v>-320</v>
      </c>
    </row>
    <row r="17" spans="1:6" ht="41.25" customHeight="1">
      <c r="A17" s="23">
        <v>11010400</v>
      </c>
      <c r="B17" s="150" t="s">
        <v>1</v>
      </c>
      <c r="C17" s="146">
        <v>1231.7</v>
      </c>
      <c r="D17" s="146"/>
      <c r="E17" s="147"/>
      <c r="F17" s="146">
        <f t="shared" si="0"/>
        <v>1231.7</v>
      </c>
    </row>
    <row r="18" spans="1:6" ht="38.25" customHeight="1">
      <c r="A18" s="23">
        <v>11010500</v>
      </c>
      <c r="B18" s="150" t="s">
        <v>0</v>
      </c>
      <c r="C18" s="152">
        <v>96.6</v>
      </c>
      <c r="D18" s="146"/>
      <c r="E18" s="147"/>
      <c r="F18" s="146">
        <f t="shared" si="0"/>
        <v>96.6</v>
      </c>
    </row>
    <row r="19" spans="1:6" ht="18.75" hidden="1">
      <c r="A19" s="149">
        <v>13000000</v>
      </c>
      <c r="B19" s="150" t="s">
        <v>24</v>
      </c>
      <c r="C19" s="146"/>
      <c r="D19" s="146"/>
      <c r="E19" s="147"/>
      <c r="F19" s="146">
        <f t="shared" si="0"/>
        <v>0</v>
      </c>
    </row>
    <row r="20" spans="1:6" ht="18.75" hidden="1">
      <c r="A20" s="23">
        <v>13050000</v>
      </c>
      <c r="B20" s="150" t="s">
        <v>20</v>
      </c>
      <c r="C20" s="146"/>
      <c r="D20" s="146"/>
      <c r="E20" s="147"/>
      <c r="F20" s="146">
        <f t="shared" si="0"/>
        <v>0</v>
      </c>
    </row>
    <row r="21" spans="1:6" ht="18.75" hidden="1">
      <c r="A21" s="23">
        <v>13050100</v>
      </c>
      <c r="B21" s="150" t="s">
        <v>26</v>
      </c>
      <c r="C21" s="146"/>
      <c r="D21" s="146"/>
      <c r="E21" s="147"/>
      <c r="F21" s="146">
        <f t="shared" si="0"/>
        <v>0</v>
      </c>
    </row>
    <row r="22" spans="1:6" ht="18.75" hidden="1">
      <c r="A22" s="23">
        <v>13050200</v>
      </c>
      <c r="B22" s="150" t="s">
        <v>27</v>
      </c>
      <c r="C22" s="146"/>
      <c r="D22" s="146"/>
      <c r="E22" s="147"/>
      <c r="F22" s="146">
        <f t="shared" si="0"/>
        <v>0</v>
      </c>
    </row>
    <row r="23" spans="1:6" ht="18.75" hidden="1">
      <c r="A23" s="23">
        <v>13050300</v>
      </c>
      <c r="B23" s="150" t="s">
        <v>28</v>
      </c>
      <c r="C23" s="146"/>
      <c r="D23" s="146"/>
      <c r="E23" s="147"/>
      <c r="F23" s="146">
        <f t="shared" si="0"/>
        <v>0</v>
      </c>
    </row>
    <row r="24" spans="1:6" ht="18.75" hidden="1">
      <c r="A24" s="23">
        <v>13050500</v>
      </c>
      <c r="B24" s="150" t="s">
        <v>32</v>
      </c>
      <c r="C24" s="146"/>
      <c r="D24" s="146"/>
      <c r="E24" s="147"/>
      <c r="F24" s="146">
        <f t="shared" si="0"/>
        <v>0</v>
      </c>
    </row>
    <row r="25" spans="1:6" ht="18.75" hidden="1">
      <c r="A25" s="149"/>
      <c r="B25" s="150"/>
      <c r="C25" s="146"/>
      <c r="D25" s="146"/>
      <c r="E25" s="147"/>
      <c r="F25" s="146">
        <f t="shared" si="0"/>
        <v>0</v>
      </c>
    </row>
    <row r="26" spans="1:6" ht="37.5" hidden="1">
      <c r="A26" s="23">
        <v>11011600</v>
      </c>
      <c r="B26" s="150" t="s">
        <v>6</v>
      </c>
      <c r="C26" s="146"/>
      <c r="D26" s="146"/>
      <c r="E26" s="147"/>
      <c r="F26" s="146"/>
    </row>
    <row r="27" spans="1:6" ht="18.75">
      <c r="A27" s="149">
        <v>20000000</v>
      </c>
      <c r="B27" s="24" t="s">
        <v>21</v>
      </c>
      <c r="C27" s="146">
        <v>36.4</v>
      </c>
      <c r="D27" s="146"/>
      <c r="E27" s="147"/>
      <c r="F27" s="146">
        <f t="shared" si="0"/>
        <v>36.4</v>
      </c>
    </row>
    <row r="28" spans="1:6" ht="19.5" customHeight="1">
      <c r="A28" s="149">
        <v>21000000</v>
      </c>
      <c r="B28" s="24" t="s">
        <v>14</v>
      </c>
      <c r="C28" s="146">
        <v>-0.1</v>
      </c>
      <c r="D28" s="146"/>
      <c r="E28" s="147"/>
      <c r="F28" s="146">
        <f t="shared" si="0"/>
        <v>-0.1</v>
      </c>
    </row>
    <row r="29" spans="1:6" ht="43.5" customHeight="1">
      <c r="A29" s="141">
        <v>21010300</v>
      </c>
      <c r="B29" s="150" t="s">
        <v>5</v>
      </c>
      <c r="C29" s="146">
        <v>-0.1</v>
      </c>
      <c r="D29" s="146"/>
      <c r="E29" s="147"/>
      <c r="F29" s="146">
        <f t="shared" si="0"/>
        <v>-0.1</v>
      </c>
    </row>
    <row r="30" spans="1:6" ht="43.5" customHeight="1">
      <c r="A30" s="141">
        <v>22000000</v>
      </c>
      <c r="B30" s="150" t="s">
        <v>15</v>
      </c>
      <c r="C30" s="146">
        <v>0.9</v>
      </c>
      <c r="D30" s="146"/>
      <c r="E30" s="147"/>
      <c r="F30" s="146">
        <f t="shared" si="0"/>
        <v>0.9</v>
      </c>
    </row>
    <row r="31" spans="1:6" ht="43.5" customHeight="1">
      <c r="A31" s="141">
        <v>22010300</v>
      </c>
      <c r="B31" s="150" t="s">
        <v>4</v>
      </c>
      <c r="C31" s="146">
        <v>0.9</v>
      </c>
      <c r="D31" s="146"/>
      <c r="E31" s="147"/>
      <c r="F31" s="146">
        <f t="shared" si="0"/>
        <v>0.9</v>
      </c>
    </row>
    <row r="32" spans="1:6" ht="63.75" customHeight="1">
      <c r="A32" s="141">
        <v>22080400</v>
      </c>
      <c r="B32" s="150" t="s">
        <v>39</v>
      </c>
      <c r="C32" s="146">
        <v>1.3</v>
      </c>
      <c r="D32" s="146"/>
      <c r="E32" s="147"/>
      <c r="F32" s="146">
        <f t="shared" si="0"/>
        <v>1.3</v>
      </c>
    </row>
    <row r="33" spans="1:6" ht="21.75" customHeight="1">
      <c r="A33" s="141">
        <v>24060300</v>
      </c>
      <c r="B33" s="150" t="s">
        <v>37</v>
      </c>
      <c r="C33" s="146">
        <v>34.3</v>
      </c>
      <c r="D33" s="146"/>
      <c r="E33" s="147"/>
      <c r="F33" s="146">
        <f t="shared" si="0"/>
        <v>34.3</v>
      </c>
    </row>
    <row r="34" spans="1:6" ht="18.75" hidden="1">
      <c r="A34" s="23"/>
      <c r="B34" s="150"/>
      <c r="C34" s="146"/>
      <c r="D34" s="146"/>
      <c r="E34" s="147"/>
      <c r="F34" s="146"/>
    </row>
    <row r="35" spans="1:6" ht="18.75" hidden="1">
      <c r="A35" s="23"/>
      <c r="B35" s="150"/>
      <c r="C35" s="153"/>
      <c r="D35" s="153"/>
      <c r="E35" s="147"/>
      <c r="F35" s="146"/>
    </row>
    <row r="36" spans="1:6" ht="18.75" hidden="1">
      <c r="A36" s="23"/>
      <c r="B36" s="150"/>
      <c r="C36" s="153"/>
      <c r="D36" s="153"/>
      <c r="E36" s="147"/>
      <c r="F36" s="146"/>
    </row>
    <row r="37" spans="1:6" ht="17.25" customHeight="1" hidden="1">
      <c r="A37" s="23"/>
      <c r="B37" s="150"/>
      <c r="C37" s="146"/>
      <c r="D37" s="146"/>
      <c r="E37" s="146"/>
      <c r="F37" s="146"/>
    </row>
    <row r="38" spans="1:6" ht="18.75" customHeight="1" hidden="1">
      <c r="A38" s="23"/>
      <c r="B38" s="24"/>
      <c r="C38" s="146"/>
      <c r="D38" s="146"/>
      <c r="E38" s="146"/>
      <c r="F38" s="146"/>
    </row>
    <row r="39" spans="1:6" ht="26.25" customHeight="1" hidden="1">
      <c r="A39" s="23"/>
      <c r="B39" s="150"/>
      <c r="C39" s="146"/>
      <c r="D39" s="146"/>
      <c r="E39" s="146"/>
      <c r="F39" s="146"/>
    </row>
    <row r="40" spans="1:6" ht="56.25" customHeight="1" hidden="1">
      <c r="A40" s="23"/>
      <c r="B40" s="150"/>
      <c r="C40" s="146"/>
      <c r="D40" s="146"/>
      <c r="E40" s="146"/>
      <c r="F40" s="146"/>
    </row>
    <row r="41" spans="1:6" ht="37.5" customHeight="1" hidden="1">
      <c r="A41" s="23"/>
      <c r="B41" s="150"/>
      <c r="C41" s="146"/>
      <c r="D41" s="146"/>
      <c r="E41" s="146"/>
      <c r="F41" s="146"/>
    </row>
    <row r="42" spans="1:6" ht="37.5" customHeight="1" hidden="1">
      <c r="A42" s="23"/>
      <c r="B42" s="150"/>
      <c r="C42" s="146"/>
      <c r="D42" s="146"/>
      <c r="E42" s="146"/>
      <c r="F42" s="146"/>
    </row>
    <row r="43" spans="1:6" ht="18.75" hidden="1">
      <c r="A43" s="23"/>
      <c r="B43" s="150"/>
      <c r="C43" s="146"/>
      <c r="D43" s="146"/>
      <c r="E43" s="146"/>
      <c r="F43" s="146"/>
    </row>
    <row r="44" spans="1:6" ht="18.75" hidden="1">
      <c r="A44" s="23"/>
      <c r="B44" s="141"/>
      <c r="C44" s="146"/>
      <c r="D44" s="146"/>
      <c r="E44" s="146"/>
      <c r="F44" s="146"/>
    </row>
    <row r="45" spans="1:6" ht="57.75" customHeight="1" hidden="1">
      <c r="A45" s="154"/>
      <c r="B45" s="155"/>
      <c r="C45" s="156"/>
      <c r="D45" s="156"/>
      <c r="E45" s="146"/>
      <c r="F45" s="146"/>
    </row>
    <row r="46" spans="1:6" ht="84" customHeight="1" hidden="1">
      <c r="A46" s="277"/>
      <c r="B46" s="157"/>
      <c r="C46" s="331"/>
      <c r="D46" s="331"/>
      <c r="E46" s="331"/>
      <c r="F46" s="146"/>
    </row>
    <row r="47" spans="1:6" ht="174.75" customHeight="1" hidden="1">
      <c r="A47" s="329"/>
      <c r="B47" s="157"/>
      <c r="C47" s="332"/>
      <c r="D47" s="332"/>
      <c r="E47" s="332"/>
      <c r="F47" s="146"/>
    </row>
    <row r="48" spans="1:6" ht="0.75" customHeight="1" hidden="1">
      <c r="A48" s="330"/>
      <c r="B48" s="159"/>
      <c r="C48" s="333"/>
      <c r="D48" s="333"/>
      <c r="E48" s="333"/>
      <c r="F48" s="146"/>
    </row>
    <row r="49" spans="1:6" ht="55.5" customHeight="1" hidden="1">
      <c r="A49" s="277"/>
      <c r="B49" s="160"/>
      <c r="C49" s="331"/>
      <c r="D49" s="331"/>
      <c r="E49" s="331"/>
      <c r="F49" s="146"/>
    </row>
    <row r="50" spans="1:6" ht="0.75" customHeight="1" hidden="1">
      <c r="A50" s="330"/>
      <c r="B50" s="161"/>
      <c r="C50" s="333"/>
      <c r="D50" s="333"/>
      <c r="E50" s="333"/>
      <c r="F50" s="146"/>
    </row>
    <row r="51" spans="1:6" ht="165" customHeight="1" hidden="1">
      <c r="A51" s="277"/>
      <c r="B51" s="155"/>
      <c r="C51" s="331"/>
      <c r="D51" s="331"/>
      <c r="E51" s="331"/>
      <c r="F51" s="146"/>
    </row>
    <row r="52" spans="1:6" ht="42.75" customHeight="1" hidden="1">
      <c r="A52" s="330"/>
      <c r="B52" s="161"/>
      <c r="C52" s="333"/>
      <c r="D52" s="333"/>
      <c r="E52" s="333"/>
      <c r="F52" s="146"/>
    </row>
    <row r="53" spans="1:6" ht="98.25" customHeight="1" hidden="1">
      <c r="A53" s="158"/>
      <c r="B53" s="162"/>
      <c r="C53" s="146"/>
      <c r="D53" s="146"/>
      <c r="E53" s="146"/>
      <c r="F53" s="146"/>
    </row>
    <row r="54" spans="1:6" ht="98.25" customHeight="1" hidden="1">
      <c r="A54" s="158"/>
      <c r="B54" s="162"/>
      <c r="C54" s="146"/>
      <c r="D54" s="146"/>
      <c r="E54" s="146"/>
      <c r="F54" s="146"/>
    </row>
    <row r="55" spans="1:6" ht="89.25" customHeight="1" hidden="1">
      <c r="A55" s="23"/>
      <c r="B55" s="150"/>
      <c r="C55" s="146"/>
      <c r="D55" s="163"/>
      <c r="E55" s="163"/>
      <c r="F55" s="146"/>
    </row>
    <row r="56" spans="1:6" ht="60" customHeight="1" hidden="1">
      <c r="A56" s="23"/>
      <c r="B56" s="150"/>
      <c r="C56" s="146"/>
      <c r="D56" s="163"/>
      <c r="E56" s="163"/>
      <c r="F56" s="146"/>
    </row>
    <row r="57" spans="1:6" ht="50.25" customHeight="1" hidden="1">
      <c r="A57" s="158"/>
      <c r="B57" s="164"/>
      <c r="C57" s="146"/>
      <c r="D57" s="163"/>
      <c r="E57" s="163"/>
      <c r="F57" s="146"/>
    </row>
    <row r="58" spans="1:6" ht="18.75" hidden="1">
      <c r="A58" s="23"/>
      <c r="B58" s="150"/>
      <c r="C58" s="146"/>
      <c r="D58" s="146"/>
      <c r="E58" s="146"/>
      <c r="F58" s="146"/>
    </row>
    <row r="59" spans="1:6" ht="49.5" customHeight="1" hidden="1">
      <c r="A59" s="23"/>
      <c r="B59" s="150"/>
      <c r="C59" s="146"/>
      <c r="D59" s="146"/>
      <c r="E59" s="146"/>
      <c r="F59" s="146"/>
    </row>
    <row r="60" spans="1:6" ht="18.75" customHeight="1" hidden="1">
      <c r="A60" s="23"/>
      <c r="B60" s="142"/>
      <c r="C60" s="146"/>
      <c r="D60" s="146"/>
      <c r="E60" s="146"/>
      <c r="F60" s="146"/>
    </row>
    <row r="61" spans="1:6" ht="12.75" customHeight="1" hidden="1">
      <c r="A61" s="23">
        <v>41035000</v>
      </c>
      <c r="B61" s="142" t="s">
        <v>25</v>
      </c>
      <c r="C61" s="146"/>
      <c r="D61" s="146"/>
      <c r="E61" s="146"/>
      <c r="F61" s="146">
        <f>SUM(C61+D61)</f>
        <v>0</v>
      </c>
    </row>
    <row r="62" spans="1:6" ht="0.75" customHeight="1" hidden="1">
      <c r="A62" s="143"/>
      <c r="C62" s="165"/>
      <c r="D62" s="165"/>
      <c r="E62" s="165"/>
      <c r="F62" s="146">
        <f>SUM(C62+D62)</f>
        <v>0</v>
      </c>
    </row>
    <row r="63" spans="1:6" ht="0.75" customHeight="1" hidden="1">
      <c r="A63" s="23">
        <v>43000000</v>
      </c>
      <c r="B63" s="142" t="s">
        <v>29</v>
      </c>
      <c r="C63" s="146"/>
      <c r="D63" s="146"/>
      <c r="E63" s="146"/>
      <c r="F63" s="146">
        <f>SUM(C63+D63)</f>
        <v>0</v>
      </c>
    </row>
    <row r="64" spans="1:6" ht="31.5" customHeight="1" hidden="1">
      <c r="A64" s="23">
        <v>43010000</v>
      </c>
      <c r="B64" s="142" t="s">
        <v>30</v>
      </c>
      <c r="C64" s="146"/>
      <c r="D64" s="146"/>
      <c r="E64" s="146"/>
      <c r="F64" s="146">
        <f>SUM(C64+D64)</f>
        <v>0</v>
      </c>
    </row>
    <row r="65" spans="1:6" ht="32.25" customHeight="1" hidden="1">
      <c r="A65" s="23">
        <v>43010000</v>
      </c>
      <c r="B65" s="142" t="s">
        <v>36</v>
      </c>
      <c r="C65" s="146"/>
      <c r="D65" s="146"/>
      <c r="E65" s="146"/>
      <c r="F65" s="146">
        <f>SUM(C65+D65)</f>
        <v>0</v>
      </c>
    </row>
    <row r="66" spans="1:6" ht="13.5" customHeight="1" hidden="1">
      <c r="A66" s="23"/>
      <c r="B66" s="142" t="s">
        <v>10</v>
      </c>
      <c r="C66" s="146"/>
      <c r="D66" s="146"/>
      <c r="E66" s="146"/>
      <c r="F66" s="146"/>
    </row>
    <row r="67" spans="1:6" ht="55.5" customHeight="1" hidden="1">
      <c r="A67" s="23"/>
      <c r="B67" s="142" t="s">
        <v>9</v>
      </c>
      <c r="C67" s="146"/>
      <c r="D67" s="146"/>
      <c r="E67" s="146"/>
      <c r="F67" s="146">
        <f>SUM(C67+D67)</f>
        <v>0</v>
      </c>
    </row>
    <row r="68" spans="1:6" ht="48.75" customHeight="1" hidden="1">
      <c r="A68" s="23"/>
      <c r="B68" s="142" t="s">
        <v>8</v>
      </c>
      <c r="C68" s="146"/>
      <c r="D68" s="146"/>
      <c r="E68" s="146"/>
      <c r="F68" s="146">
        <f>SUM(C68+D68)</f>
        <v>0</v>
      </c>
    </row>
    <row r="69" spans="1:6" ht="19.5" customHeight="1" hidden="1">
      <c r="A69" s="23"/>
      <c r="B69" s="142"/>
      <c r="C69" s="146"/>
      <c r="D69" s="146"/>
      <c r="E69" s="146"/>
      <c r="F69" s="146"/>
    </row>
    <row r="70" spans="1:6" ht="19.5" customHeight="1">
      <c r="A70" s="23"/>
      <c r="B70" s="142"/>
      <c r="C70" s="146"/>
      <c r="D70" s="146"/>
      <c r="E70" s="146"/>
      <c r="F70" s="146"/>
    </row>
    <row r="71" spans="1:6" ht="19.5" customHeight="1">
      <c r="A71" s="23">
        <v>40000000</v>
      </c>
      <c r="B71" s="24" t="s">
        <v>227</v>
      </c>
      <c r="C71" s="166">
        <f>C72+C73+C74+C75+C76</f>
        <v>-793.23989</v>
      </c>
      <c r="D71" s="166">
        <f>D72+D73+D74+D75+D76</f>
        <v>104.1</v>
      </c>
      <c r="E71" s="166">
        <f>E72+E73+E74+E75+E76</f>
        <v>0</v>
      </c>
      <c r="F71" s="166">
        <f>SUM(D71+C71)</f>
        <v>-689.1398899999999</v>
      </c>
    </row>
    <row r="72" spans="1:6" ht="63" customHeight="1">
      <c r="A72" s="23">
        <v>41020600</v>
      </c>
      <c r="B72" s="141" t="s">
        <v>201</v>
      </c>
      <c r="C72" s="146">
        <v>800</v>
      </c>
      <c r="D72" s="146"/>
      <c r="E72" s="146"/>
      <c r="F72" s="146">
        <v>800</v>
      </c>
    </row>
    <row r="73" spans="1:6" ht="104.25" customHeight="1">
      <c r="A73" s="23">
        <v>41030800</v>
      </c>
      <c r="B73" s="167" t="s">
        <v>224</v>
      </c>
      <c r="C73" s="168">
        <v>-1381.5644</v>
      </c>
      <c r="D73" s="146"/>
      <c r="E73" s="146"/>
      <c r="F73" s="146">
        <f aca="true" t="shared" si="1" ref="F73:F79">SUM(D73+C73)</f>
        <v>-1381.5644</v>
      </c>
    </row>
    <row r="74" spans="1:6" ht="63.75" customHeight="1">
      <c r="A74" s="23">
        <v>41031000</v>
      </c>
      <c r="B74" s="169" t="s">
        <v>225</v>
      </c>
      <c r="C74" s="168">
        <v>-171.67549</v>
      </c>
      <c r="D74" s="146"/>
      <c r="E74" s="146"/>
      <c r="F74" s="146">
        <f t="shared" si="1"/>
        <v>-171.67549</v>
      </c>
    </row>
    <row r="75" spans="1:6" ht="118.5" customHeight="1">
      <c r="A75" s="23">
        <v>41035800</v>
      </c>
      <c r="B75" s="141" t="s">
        <v>226</v>
      </c>
      <c r="C75" s="146">
        <v>20</v>
      </c>
      <c r="D75" s="146"/>
      <c r="E75" s="146"/>
      <c r="F75" s="146">
        <f t="shared" si="1"/>
        <v>20</v>
      </c>
    </row>
    <row r="76" spans="1:6" ht="18.75">
      <c r="A76" s="23">
        <v>41035000</v>
      </c>
      <c r="B76" s="141" t="s">
        <v>25</v>
      </c>
      <c r="C76" s="146">
        <f>SUM(C78+C79)</f>
        <v>-60</v>
      </c>
      <c r="D76" s="146">
        <f>SUM(D78+D79)</f>
        <v>104.1</v>
      </c>
      <c r="E76" s="146">
        <f>SUM(E78+E79)</f>
        <v>0</v>
      </c>
      <c r="F76" s="146">
        <f t="shared" si="1"/>
        <v>44.099999999999994</v>
      </c>
    </row>
    <row r="77" spans="1:6" ht="18.75">
      <c r="A77" s="23"/>
      <c r="B77" s="150" t="s">
        <v>125</v>
      </c>
      <c r="C77" s="146"/>
      <c r="D77" s="146"/>
      <c r="E77" s="146"/>
      <c r="F77" s="146">
        <f t="shared" si="1"/>
        <v>0</v>
      </c>
    </row>
    <row r="78" spans="1:6" ht="18.75">
      <c r="A78" s="23"/>
      <c r="B78" s="150" t="s">
        <v>270</v>
      </c>
      <c r="C78" s="146"/>
      <c r="D78" s="146">
        <v>104.1</v>
      </c>
      <c r="E78" s="146"/>
      <c r="F78" s="146">
        <f t="shared" si="1"/>
        <v>104.1</v>
      </c>
    </row>
    <row r="79" spans="1:6" ht="18.75">
      <c r="A79" s="23"/>
      <c r="B79" s="150" t="s">
        <v>271</v>
      </c>
      <c r="C79" s="146">
        <v>-60</v>
      </c>
      <c r="D79" s="146"/>
      <c r="E79" s="146"/>
      <c r="F79" s="146">
        <f t="shared" si="1"/>
        <v>-60</v>
      </c>
    </row>
    <row r="80" spans="1:6" ht="21.75" customHeight="1">
      <c r="A80" s="143"/>
      <c r="B80" s="170" t="s">
        <v>31</v>
      </c>
      <c r="C80" s="166">
        <f>SUM(C71+C12+C27)</f>
        <v>-793.23989</v>
      </c>
      <c r="D80" s="166">
        <f>SUM(D71+D12+D27)</f>
        <v>104.1</v>
      </c>
      <c r="E80" s="166">
        <f>SUM(E71+E12+E27)</f>
        <v>0</v>
      </c>
      <c r="F80" s="166">
        <f>SUM(C80+D80)</f>
        <v>-689.1398899999999</v>
      </c>
    </row>
    <row r="81" ht="18.75">
      <c r="B81" s="171"/>
    </row>
    <row r="82" ht="18.75">
      <c r="B82" s="171"/>
    </row>
  </sheetData>
  <mergeCells count="23">
    <mergeCell ref="A51:A52"/>
    <mergeCell ref="C51:C52"/>
    <mergeCell ref="D51:D52"/>
    <mergeCell ref="E51:E52"/>
    <mergeCell ref="A49:A50"/>
    <mergeCell ref="C49:C50"/>
    <mergeCell ref="D49:D50"/>
    <mergeCell ref="E49:E50"/>
    <mergeCell ref="A46:A48"/>
    <mergeCell ref="C46:C48"/>
    <mergeCell ref="D46:D48"/>
    <mergeCell ref="E46:E48"/>
    <mergeCell ref="C5:F5"/>
    <mergeCell ref="A7:F7"/>
    <mergeCell ref="A9:A10"/>
    <mergeCell ref="B9:B10"/>
    <mergeCell ref="C9:C10"/>
    <mergeCell ref="D9:E9"/>
    <mergeCell ref="F9:F10"/>
    <mergeCell ref="C1:F1"/>
    <mergeCell ref="C2:F2"/>
    <mergeCell ref="C3:F3"/>
    <mergeCell ref="C4:F4"/>
  </mergeCells>
  <printOptions/>
  <pageMargins left="0.17" right="0.16" top="0.2" bottom="0.17" header="0.5" footer="0.5"/>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FuckYouBill</cp:lastModifiedBy>
  <cp:lastPrinted>2014-01-09T14:59:34Z</cp:lastPrinted>
  <dcterms:created xsi:type="dcterms:W3CDTF">2002-01-04T08:30:01Z</dcterms:created>
  <dcterms:modified xsi:type="dcterms:W3CDTF">2014-01-09T15:04:21Z</dcterms:modified>
  <cp:category/>
  <cp:version/>
  <cp:contentType/>
  <cp:contentStatus/>
</cp:coreProperties>
</file>