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8" activeTab="5"/>
  </bookViews>
  <sheets>
    <sheet name="Лист1" sheetId="1" r:id="rId1"/>
    <sheet name="Додаток 2" sheetId="2" r:id="rId2"/>
    <sheet name="Додаток 3" sheetId="3" r:id="rId3"/>
    <sheet name="дод8" sheetId="4" r:id="rId4"/>
    <sheet name="дод4" sheetId="5" r:id="rId5"/>
    <sheet name="додаток 7" sheetId="6" r:id="rId6"/>
    <sheet name="дод6 програми" sheetId="7" r:id="rId7"/>
  </sheets>
  <definedNames>
    <definedName name="_xlnm.Print_Titles" localSheetId="6">'дод6 програми'!$9:$11</definedName>
    <definedName name="_xlnm.Print_Titles" localSheetId="1">'Додаток 2'!$10:$13</definedName>
    <definedName name="_xlnm.Print_Titles" localSheetId="2">'Додаток 3'!$13:$17</definedName>
    <definedName name="_xlnm.Print_Titles" localSheetId="5">'додаток 7'!$6:$8</definedName>
    <definedName name="_xlnm.Print_Area" localSheetId="4">'дод4'!$C$4:$AJ$43</definedName>
  </definedNames>
  <calcPr fullCalcOnLoad="1"/>
</workbook>
</file>

<file path=xl/sharedStrings.xml><?xml version="1.0" encoding="utf-8"?>
<sst xmlns="http://schemas.openxmlformats.org/spreadsheetml/2006/main" count="1766" uniqueCount="590">
  <si>
    <t>Районний бюджет</t>
  </si>
  <si>
    <t xml:space="preserve">Всього </t>
  </si>
  <si>
    <t xml:space="preserve"> рішенням Олександрівської</t>
  </si>
  <si>
    <t xml:space="preserve">з них  за рахунок додаткової дотації з державного бюджету </t>
  </si>
  <si>
    <t>за рахунок субвенції з сільських бюджетів</t>
  </si>
  <si>
    <t>Інші культурно-освітні заклади  та заходи</t>
  </si>
  <si>
    <t>(Олександрівській районній організації Української спілки ветеранів Афганістану)</t>
  </si>
  <si>
    <t>в тому числі за рахунок субвенцій з сільських, селищних бюджетів</t>
  </si>
  <si>
    <t xml:space="preserve"> рішенням   Олександрівської районної ради</t>
  </si>
  <si>
    <t xml:space="preserve"> рішенням Олександрівської районної ради </t>
  </si>
  <si>
    <t>Зміни до показників  міжбюджетних  трансфертів між Олександрівським районним бюджетом</t>
  </si>
  <si>
    <t>Субвенція районному бюджету з сільських та селищних бюджетів  для відділу освіти , молоді та спорту райдержадміністрації</t>
  </si>
  <si>
    <t>на виконання заходів районної  програми "Шкільний автобус" на 2011-2015 роки</t>
  </si>
  <si>
    <t>на виконання заходів районної програми оздоровлення і відпочинку дітей та підлітків на період 2009-2013 роки</t>
  </si>
  <si>
    <t>на утримання навчально-виховного комплексу , груп короткотривалого перебування дітей дошкільного віку</t>
  </si>
  <si>
    <t>Субвенція районному бюджету на утримання апарату  управління громадських фізкультурно-спортивних організацій (КП ФСТ "КОЛОС")</t>
  </si>
  <si>
    <t>Додаток 8</t>
  </si>
  <si>
    <t>до  рішення  Олександрівської районної ради</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</si>
  <si>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</si>
  <si>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</si>
  <si>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</si>
  <si>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</si>
  <si>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</si>
  <si>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</si>
  <si>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</si>
  <si>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</si>
  <si>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</si>
  <si>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</si>
  <si>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</si>
  <si>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</si>
  <si>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</si>
  <si>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</si>
  <si>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 xml:space="preserve">Джерела фінансування Олександрівського районного бюджету на 2013 рік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</si>
  <si>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</si>
  <si>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</si>
  <si>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за рахунок субвенції з сільських, селищних рад</t>
  </si>
  <si>
    <t>130115</t>
  </si>
  <si>
    <t>Центри "Спорт для всіх" та заходи з фізичної культури</t>
  </si>
  <si>
    <t>Програми і заходи центрів служб для сім"ї, дітей та молоді</t>
  </si>
  <si>
    <t>03</t>
  </si>
  <si>
    <t>01</t>
  </si>
  <si>
    <t>Код  відомчої класифікації видатків</t>
  </si>
  <si>
    <t>10</t>
  </si>
  <si>
    <t>091205</t>
  </si>
  <si>
    <t>15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</si>
  <si>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</si>
  <si>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Фінансове управління райдержадміністрації (резервний фонд)</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</si>
  <si>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</si>
  <si>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</si>
  <si>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в тому числі</t>
  </si>
  <si>
    <t>Субвенція державному бюджету на виконання програм соціального і культурного розвитку регіону</t>
  </si>
  <si>
    <t xml:space="preserve">в тому числі: </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</si>
  <si>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</si>
  <si>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</si>
  <si>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</si>
  <si>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Фінансове управління райдержадміністрації </t>
  </si>
  <si>
    <t>за рахунок вільних залишків</t>
  </si>
  <si>
    <t>Управління соціального захисту населення райдержадміністрації</t>
  </si>
  <si>
    <t>Затверджено</t>
  </si>
  <si>
    <t xml:space="preserve">                                            рішенням  Олександрівської районної ради</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</si>
  <si>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</si>
  <si>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</si>
  <si>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</si>
  <si>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</si>
  <si>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</si>
  <si>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видатків на 2013 рік</t>
  </si>
  <si>
    <t>у тому числі за рахунок:</t>
  </si>
  <si>
    <t>Із загального обсягу видатків-кошти на погашення заборгованості, що утворилася на 01.01.2012 року</t>
  </si>
  <si>
    <t xml:space="preserve">Із загального обсягу видатків-кошти на погашення заборгованості, що утворилася на 01.01.2013 року </t>
  </si>
  <si>
    <t>коштів районного бюджету</t>
  </si>
  <si>
    <t>субвенцій з сільських, селищних бюджетів</t>
  </si>
  <si>
    <t>субвенцій з обласного бюджету</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</si>
  <si>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</si>
  <si>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</si>
  <si>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</si>
  <si>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</si>
  <si>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</si>
  <si>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</si>
  <si>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Лікарні</t>
  </si>
  <si>
    <t>капітальні видатки бюджетних установ(придбання)</t>
  </si>
  <si>
    <t>на проведення капітального ремонту ліфта районної лікарні</t>
  </si>
  <si>
    <t>капітальні видатки (придбання)</t>
  </si>
  <si>
    <t>капітальні видатки бюджетних установ</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</si>
  <si>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0"/>
        <rFont val="Times New Roman"/>
        <family val="1"/>
      </rPr>
      <t>погашення кредиторської заборгованості за виконані у 2011 році роботи)</t>
    </r>
  </si>
  <si>
    <t>придбання обладнання для фельдшерсько-акушерського пункту селища Лісове (погашення кредиторської заборгованості 2011 року)</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</si>
  <si>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</si>
  <si>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</si>
  <si>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</si>
  <si>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</si>
  <si>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</si>
  <si>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</si>
  <si>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</si>
  <si>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</si>
  <si>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Загальноосвітні школи</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</si>
  <si>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</si>
  <si>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</si>
  <si>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</si>
  <si>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0"/>
        <rFont val="Times New Roman"/>
        <family val="1"/>
      </rPr>
      <t>(погашення кредиторської заборгованості за виконані у 2011 році роботи)</t>
    </r>
  </si>
  <si>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</si>
  <si>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</si>
  <si>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</si>
  <si>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</si>
  <si>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</si>
  <si>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</si>
  <si>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</si>
  <si>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</si>
  <si>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Управління праці та соціального захисту населення райдержадміністрації</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</si>
  <si>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</si>
  <si>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</si>
  <si>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</si>
  <si>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</si>
  <si>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</si>
  <si>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</si>
  <si>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</si>
  <si>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</si>
  <si>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</si>
  <si>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</si>
  <si>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</si>
  <si>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</si>
  <si>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</si>
  <si>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</si>
  <si>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r>
      <t xml:space="preserve">Субвенція Розуміївському сільському бюджету на виконання заходів сільської програми соціально-економічного розвитку </t>
    </r>
    <r>
      <rPr>
        <i/>
        <sz val="10"/>
        <rFont val="Times New Roman"/>
        <family val="1"/>
      </rPr>
      <t>(погашення кредиторської заборгованості за виконані у 2011 році роботи)</t>
    </r>
  </si>
  <si>
    <t>Субвенція Несватківському  сільському бюджету на виконання заходів сільської програми соціально-економічного розвитку</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</si>
  <si>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</si>
  <si>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</si>
  <si>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</si>
  <si>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r>
      <t xml:space="preserve">Субвенція  Розуміївському сільському бюджету  на реалізацію проекту "Реконструкція вуличного освітлення с. Розумівка" </t>
    </r>
    <r>
      <rPr>
        <i/>
        <sz val="10"/>
        <rFont val="Times New Roman"/>
        <family val="1"/>
      </rPr>
      <t>(погашення кредиторської заборгованості за виконані у 2011 році роботи)</t>
    </r>
  </si>
  <si>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</si>
  <si>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</si>
  <si>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іншим бюджетам на виконання інвестиційних проектів</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</si>
  <si>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</si>
  <si>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</si>
  <si>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</si>
  <si>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</si>
  <si>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</si>
  <si>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капітальні трансферти органам державного управління інших рівнів</t>
  </si>
  <si>
    <t>Разом по бюджету</t>
  </si>
  <si>
    <t>Зміни до   переліку об"єктів, видатки на які у 2013 році будуть проводитися за рахунок коштів бюджету розвитку (спеціального фонду) , визначених у додатку 7 до рішення районної ради від 21 грудня 2012 року №185 "Про районний бюджет на 2013 рік",хуванням змін, затверджених рішенням районної ради від 7 лютого 2013 року №207</t>
  </si>
  <si>
    <t xml:space="preserve">«Будівництво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</si>
  <si>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</si>
  <si>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Виготовлення проектно-кошторисної документації по об"єкту: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</si>
  <si>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Капітальні трансферти населенню</t>
  </si>
  <si>
    <t>субвенції з державного бюджету</t>
  </si>
  <si>
    <t>Субвенції іншим бюджетам на виконання інвестиційних проектів</t>
  </si>
  <si>
    <t>(співфінансування мікропроектів , які реалізуються у рамках проекту ПРООН "Місцевий розвиток орієнтований на громаду")</t>
  </si>
  <si>
    <t>Співфінансування мікропроектів , які реалізуються у рамках проекту ПРООН "Місцевий розвиток орієнтований на громаду"</t>
  </si>
  <si>
    <t xml:space="preserve"> рішенням Олександрівської районної ради</t>
  </si>
  <si>
    <t>в тому числі на погашення кредиторської заборгованості, що склалася на 1 січня 2013 року</t>
  </si>
  <si>
    <t>рішенням Олександрівської районної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</si>
  <si>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</si>
  <si>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</si>
  <si>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багатодітним сім"ям  на житлово-комунальні послуги</t>
  </si>
  <si>
    <t>Пільги багатодітним сім"ям  на придбання твердого палива та скрапленого газу</t>
  </si>
  <si>
    <t xml:space="preserve">Допомога при народженні дитини </t>
  </si>
  <si>
    <t>090203</t>
  </si>
  <si>
    <t>090215</t>
  </si>
  <si>
    <t>090216</t>
  </si>
  <si>
    <t xml:space="preserve">за рахунок субвенцій сільських та селищних рад </t>
  </si>
  <si>
    <t>за рахунок субвенцій сільських та селищних рад на проведення оздоровлення дітей, підвезення до шкіл району, утримання груп короткотривалого перебування, ремонт шкіл</t>
  </si>
  <si>
    <t>220</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</si>
  <si>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</si>
  <si>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на співфінансування мікропроектів , які реалізуються у рамках проекту ПРООН "Місцевий розвиток орієнтований на громаду"</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</si>
  <si>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</si>
  <si>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</si>
  <si>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</si>
  <si>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</si>
  <si>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Транспорт, дорожне господарство, зв"язок ,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</si>
  <si>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</si>
  <si>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</si>
  <si>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 та  ліквідацію надзвичайних ситуацій та наслідків стихійного лиха</t>
  </si>
  <si>
    <t>Видатки не віднесені до основних груп</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</si>
  <si>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</si>
  <si>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</si>
  <si>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</si>
  <si>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</si>
  <si>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</si>
  <si>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</si>
  <si>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</si>
  <si>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 тому числі за рахунок додаткової дотації з державного бюджету на вирівнювання фінансової забезпеченості</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</si>
  <si>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</si>
  <si>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</si>
  <si>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</si>
  <si>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</si>
  <si>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</si>
  <si>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</si>
  <si>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</si>
  <si>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Субсидії населенню  для відшкодування витрат на  оплату  житлово - 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</si>
  <si>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</si>
  <si>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</si>
  <si>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Державна соціальна допомога інвалідам з дитинства та дітям - інвалідам</t>
  </si>
  <si>
    <t>090416</t>
  </si>
  <si>
    <t>Інші видатки на соціальний захист ветеранів війни та праці</t>
  </si>
  <si>
    <t>Субвенція з районного та обласного  бюджетів на співфінан-сування мікро-проектів , які реалізуються у рамках проекту ПРООН "Місцевий розвиток орієнтований на громаду":   "Інноваційні енергоефективні заходи в дошкільному навчальному закладі смт. Єлизаветградківка. Капітальний ремонт системи опалення з встановленням піролізного котла"</t>
  </si>
  <si>
    <t>від 9 квітня  2013 року №  217</t>
  </si>
  <si>
    <t>Комплексна програма охорони навколишнього природного середовища у Олександрівському районі на 2011-2015 роки</t>
  </si>
  <si>
    <t>75</t>
  </si>
  <si>
    <r>
      <t xml:space="preserve">Загальноосвітні школи ( на спіфінансування мікропроектів , які реалізуються у рамках проекту ПРООН "Місцевий розвиток орієнтований на громаду") </t>
    </r>
    <r>
      <rPr>
        <i/>
        <sz val="12"/>
        <rFont val="Times New Roman"/>
        <family val="1"/>
      </rPr>
      <t>(погашення кредиторської заборгованості за виконані у 2011 році роботи)</t>
    </r>
  </si>
  <si>
    <t xml:space="preserve"> 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7 років (на 2008-2014 роки)</t>
  </si>
  <si>
    <t>76</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</si>
  <si>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</si>
  <si>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Програма розвитку земельних відносин в Олександрівському районі на 2007-2015 роки</t>
  </si>
  <si>
    <t>Відділ освіти , молоді та спорту райдержадміністрації</t>
  </si>
  <si>
    <t>Районна програма профілактики злочинності на 2012-2015 роки</t>
  </si>
  <si>
    <t>від 9 квітня 2013  року № 217</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</si>
  <si>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</si>
  <si>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070101 </t>
  </si>
  <si>
    <t>150101</t>
  </si>
  <si>
    <t>Капітальні видатки</t>
  </si>
  <si>
    <t>Капітальні вкладення</t>
  </si>
  <si>
    <t>Всього</t>
  </si>
  <si>
    <t xml:space="preserve"> споживання</t>
  </si>
  <si>
    <t xml:space="preserve"> розвитку</t>
  </si>
  <si>
    <t>розвитку</t>
  </si>
  <si>
    <t>комунальні послуги, та енергоносії</t>
  </si>
  <si>
    <t>14=(3+8)</t>
  </si>
  <si>
    <t>Разом видатки</t>
  </si>
  <si>
    <t>Міжбюджетні трансферти</t>
  </si>
  <si>
    <t>Всього видатків</t>
  </si>
  <si>
    <t>Назва головного розпорядника коштів</t>
  </si>
  <si>
    <t>до рішення Олександрівської</t>
  </si>
  <si>
    <t>(тис.грн.)</t>
  </si>
  <si>
    <t>Видатки загального фонду</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</si>
  <si>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</si>
  <si>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</si>
  <si>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</si>
  <si>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</si>
  <si>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</si>
  <si>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</si>
  <si>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</si>
  <si>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</si>
  <si>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</si>
  <si>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</si>
  <si>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</si>
  <si>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</si>
  <si>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</si>
  <si>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</si>
  <si>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</si>
  <si>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</si>
  <si>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</si>
  <si>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</si>
  <si>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</si>
  <si>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</si>
  <si>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</si>
  <si>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</si>
  <si>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</si>
  <si>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</si>
  <si>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</si>
  <si>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</si>
  <si>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</si>
  <si>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070000</t>
  </si>
  <si>
    <t>Освіта</t>
  </si>
  <si>
    <t>Охорона здоров"я</t>
  </si>
  <si>
    <t>090000</t>
  </si>
  <si>
    <t>Соціальний захист та соціальне забезпечення</t>
  </si>
  <si>
    <t>Культура і мистецтво</t>
  </si>
  <si>
    <t>130000</t>
  </si>
  <si>
    <t>Фізична культура і спорт</t>
  </si>
  <si>
    <t>060702</t>
  </si>
  <si>
    <t>250404</t>
  </si>
  <si>
    <t>170102</t>
  </si>
  <si>
    <t>091300</t>
  </si>
  <si>
    <t>Оплата  праці</t>
  </si>
  <si>
    <t>Оплата праці</t>
  </si>
  <si>
    <t>120201</t>
  </si>
  <si>
    <t>Періодичні видання</t>
  </si>
  <si>
    <t>Проведення навчально - тренувальних  зборів і змагань.</t>
  </si>
  <si>
    <t>070805</t>
  </si>
  <si>
    <t>110502</t>
  </si>
  <si>
    <t>060000</t>
  </si>
  <si>
    <t>Засоби масової інформації</t>
  </si>
  <si>
    <t>010000</t>
  </si>
  <si>
    <t>Державне управління</t>
  </si>
  <si>
    <t>Лісове господарство і мисливство (Програма "Ліс")</t>
  </si>
  <si>
    <t>090303</t>
  </si>
  <si>
    <t>090304</t>
  </si>
  <si>
    <t>090305</t>
  </si>
  <si>
    <t>090306</t>
  </si>
  <si>
    <t>090412</t>
  </si>
  <si>
    <t>091101</t>
  </si>
  <si>
    <t>160903</t>
  </si>
  <si>
    <t>Програми в галузі сільського господарства</t>
  </si>
  <si>
    <t>210105</t>
  </si>
  <si>
    <t>Загальний фонд</t>
  </si>
  <si>
    <t>Місцева пожежна охорона</t>
  </si>
  <si>
    <t>Доходи від власності та підприємницької діяльності</t>
  </si>
  <si>
    <t>Адміністративні збори та платежі, доходи від некомерційної господарської діяльності</t>
  </si>
  <si>
    <t>Інші додаткові дотації (з обласного бюджету на покращення надання соціальних послуг найуразливішим верствам  населення)</t>
  </si>
  <si>
    <t>Субвенція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</si>
  <si>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Кошти,що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</si>
  <si>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Додаткова дотація з державного бюджету на вирівнювання фінансової забезпеченості місцевих бюджетів</t>
  </si>
  <si>
    <t xml:space="preserve">Субвенції -  усього,  в тому числі:        </t>
  </si>
  <si>
    <t>Інши культурно-освітні заклади  та заходи</t>
  </si>
  <si>
    <t xml:space="preserve"> в тому числі 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t>
  </si>
  <si>
    <t>в тому числі за рахунок субвенцій сільських та селищних бюджетів</t>
  </si>
  <si>
    <t>Субвенція з  інших бюджетів на виконання інвестиційних проектів (з обласного бюджету)</t>
  </si>
  <si>
    <t>Субвенції з інших бюджетів на виконання інвестиційних проектів</t>
  </si>
  <si>
    <t xml:space="preserve">в тому числі </t>
  </si>
  <si>
    <t xml:space="preserve">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</si>
  <si>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в тому числі за рахунок субвенції з сільських, селищних рад</t>
  </si>
  <si>
    <t xml:space="preserve">                                        від  9 квітня 2013 року № 217</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</si>
  <si>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</si>
  <si>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</si>
  <si>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</si>
  <si>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</si>
  <si>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</si>
  <si>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Субвенція районному бюджету на придбання медикаментів для ФАПу</t>
  </si>
  <si>
    <t>Субвенція районному бюджету з сільського бюджету на утримання загальноосвітніх шкіл (капітальні придбання)</t>
  </si>
  <si>
    <t>Субвенція районному бюджету з сільського бюджету  на утримання ФАПу (капітальні придбання )</t>
  </si>
  <si>
    <t>Субвенція районному бюджету на 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</si>
  <si>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Субвенція районному бюджету на виготовлення проектно-кошторисної документації по об"єкту: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</si>
  <si>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Субвенція районному бюджету з сільських бюджетів на виконання заходів комплексної програми охорони навколишнього природного середовища у Олександрівському районі на 2011-2015 роки</t>
  </si>
  <si>
    <t>районний бюджет</t>
  </si>
  <si>
    <t xml:space="preserve">Субвенція з обласного бюджету на виконання інвестиційних проектів ( по об»єкту: «Будівництво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</si>
  <si>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 xml:space="preserve">за рахунок субвенції з обласного бюджету на виконання інвестиційних проектів ( по об»єкту: «Будівництво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</si>
  <si>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t>
  </si>
  <si>
    <t>за рахунок субвенції з сільських, селищних бюджетів  на співфінансування мікропроектів , які реалізуються у рамках проекту ПРООН "Місцевий розвиток орієнтований на громаду"</t>
  </si>
  <si>
    <t>Субвенція з  районного бюджету  на виконання заходів програми розвитку земельних відносин в Олександрівському районі на 2007-2015 роки</t>
  </si>
  <si>
    <t>на придбання медикаментів</t>
  </si>
  <si>
    <t>на придбання предметів, матеріалів та обладнання, інвентаря  школам, НВК (вікна; запчастини, шини до автобусів, спортінвентар)</t>
  </si>
  <si>
    <t>на придбання предметів, матеріалів та обладнання, інвентаря  школам, НВК (на облаштування туалетів)</t>
  </si>
  <si>
    <t>оплата праці</t>
  </si>
  <si>
    <t>нарахування на заробітну плату</t>
  </si>
  <si>
    <t>придбання продуктів харчування</t>
  </si>
  <si>
    <t>Разом спеціальний фонд</t>
  </si>
  <si>
    <t>Всього загальний фонд</t>
  </si>
  <si>
    <t>Всього загальний і спеціальний фонд</t>
  </si>
  <si>
    <t>Субвенція з обласного бюджету на співфінан-сування мікро-проектів , які реалізуються у рамках проекту ПРООН "Місцевий розвиток орієнтований на громаду"</t>
  </si>
  <si>
    <t>Субвенція з  районного бюджету  на виконання заходів комплексної програми охорони навколишнього природного середовища у Олександрівсь-кому районі на 2011-2015 роки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</si>
  <si>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</si>
  <si>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</si>
  <si>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</si>
  <si>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</si>
  <si>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</si>
  <si>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Місцева  пожежна охорона</t>
  </si>
  <si>
    <t>170000</t>
  </si>
  <si>
    <t>160000</t>
  </si>
  <si>
    <t>Сільське і лісове господарство</t>
  </si>
  <si>
    <t>210000</t>
  </si>
  <si>
    <t>090201</t>
  </si>
  <si>
    <t>090202</t>
  </si>
  <si>
    <t>090204</t>
  </si>
  <si>
    <t>090205</t>
  </si>
  <si>
    <t>090207</t>
  </si>
  <si>
    <t>090208</t>
  </si>
  <si>
    <t>170302</t>
  </si>
  <si>
    <t>090209</t>
  </si>
  <si>
    <t>091102</t>
  </si>
  <si>
    <t>130107</t>
  </si>
  <si>
    <t>Спеціальний фонд</t>
  </si>
  <si>
    <t>090401</t>
  </si>
  <si>
    <t>091103</t>
  </si>
  <si>
    <t xml:space="preserve">Соціальні програми і заходи державних органів  у справах молоді </t>
  </si>
  <si>
    <t>130205</t>
  </si>
  <si>
    <t>Допомога на дітей одиноким матерям</t>
  </si>
  <si>
    <t xml:space="preserve">Державна  соціальна допомога  малозабезпеченим сім"ям </t>
  </si>
  <si>
    <t xml:space="preserve">Лікарні </t>
  </si>
  <si>
    <t>080000</t>
  </si>
  <si>
    <t>070401</t>
  </si>
  <si>
    <t>Інші субвенції</t>
  </si>
  <si>
    <t>006</t>
  </si>
  <si>
    <t>020</t>
  </si>
  <si>
    <t xml:space="preserve">Інші видатки на соціальний захист населення </t>
  </si>
  <si>
    <t>Централізована бухгалтерія районного відділу освіти</t>
  </si>
  <si>
    <t>Районна державна адміністрація</t>
  </si>
  <si>
    <t>Школа естетичного виховання дітей</t>
  </si>
  <si>
    <t>Утримання апарату  управління громадських фізкультурно-спортивних організацій (КП ФСТ "КОЛОС")</t>
  </si>
  <si>
    <t>Видатки на запобігання та ліквідацію надзвичайних ситуацій та наслідків стихійного лиха</t>
  </si>
  <si>
    <t>130203</t>
  </si>
  <si>
    <t xml:space="preserve">Фінансова підтримка  громадських організацій  інвалідів і ветеранів                               </t>
  </si>
  <si>
    <t>Дотація вирівнювання, що передається з районного бюджету</t>
  </si>
  <si>
    <t>Утримання та навчально-тренувальна робота дитячо-юнацької спортивної школи</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</si>
  <si>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</si>
  <si>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</si>
  <si>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</si>
  <si>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</si>
  <si>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t>
  </si>
  <si>
    <t>090210</t>
  </si>
  <si>
    <t>090211</t>
  </si>
  <si>
    <t>090206</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</si>
  <si>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</si>
  <si>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</si>
  <si>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</si>
  <si>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</si>
  <si>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180410</t>
  </si>
  <si>
    <t>Інші заходи пов"язані з економічною діяльністю</t>
  </si>
  <si>
    <t>180000</t>
  </si>
  <si>
    <t>070807</t>
  </si>
  <si>
    <t>Інші освітні програми</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</si>
  <si>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</si>
  <si>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</si>
  <si>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</si>
  <si>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 xml:space="preserve">Інші видатки, всього </t>
  </si>
  <si>
    <t xml:space="preserve"> фінансова підтримка (  КП "Комсервіс")</t>
  </si>
  <si>
    <t xml:space="preserve"> загальнообов"язкові видатки районної ради</t>
  </si>
  <si>
    <t>Інші заходи,  пов"язані з економічною діяльністю</t>
  </si>
  <si>
    <t xml:space="preserve"> КП "Комсервіс"</t>
  </si>
  <si>
    <t>у тому  числі  :</t>
  </si>
  <si>
    <t xml:space="preserve"> інші видатки (виплати стипендій відмінникам навчання)</t>
  </si>
  <si>
    <t>090302</t>
  </si>
  <si>
    <t>090307</t>
  </si>
  <si>
    <t>Тимчасова державна допомога дітям</t>
  </si>
  <si>
    <t>070303</t>
  </si>
  <si>
    <t>Дитячі будинки (в т.ч. сімейного типу, прийомні сім"ї)</t>
  </si>
  <si>
    <t>091108</t>
  </si>
  <si>
    <t>Компенсаційні виплати на пільговий проїзд автомобільним траспортом окремим категоріям громадян</t>
  </si>
  <si>
    <t>081009</t>
  </si>
  <si>
    <t>Заходи Комплексної програми "Цукровий діабет" та лікування нецукрового діабету</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</si>
  <si>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</si>
  <si>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Код</t>
  </si>
  <si>
    <t>Періодичні видання (газети та журнали)</t>
  </si>
  <si>
    <t>Відділ освіти, молоді та спорту  райдержадміністрації</t>
  </si>
  <si>
    <t>Відділ культури   райдержадміністрації</t>
  </si>
  <si>
    <t>Управління   соціального  захисту населення   райдержадміністрації</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</si>
  <si>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</si>
  <si>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</si>
  <si>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</si>
  <si>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</si>
  <si>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Дошкільні заклади освіти</t>
  </si>
  <si>
    <t>Загальноосвітні школи ( в т.ч. школа-дитячий садок, інтернат при школі)</t>
  </si>
  <si>
    <t>Позашкільні  заклади освіти, заходи з позашкільної роботи з дітьми</t>
  </si>
  <si>
    <t>Методична робота, інші заходи у сфері народної освіти</t>
  </si>
  <si>
    <t>Групи централізованого  господарського обслуговування</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</si>
  <si>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</si>
  <si>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</si>
  <si>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</si>
  <si>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</si>
  <si>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</si>
  <si>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Фінансове управління райдержадміністрації</t>
  </si>
  <si>
    <t>Кошти, що  передаються із загального фонду бюджету до бюджету розвитку        ( спеціального фонду)</t>
  </si>
  <si>
    <t>Дотація вирівнювання, що передається з районних та міських бюджетів</t>
  </si>
  <si>
    <t>на виконання Комплексної програми протидії злочинності в Олександрівському районі  на 2008-2010 роки</t>
  </si>
  <si>
    <t>090214</t>
  </si>
  <si>
    <t>Пільги окремим категоріям громадян з послуг зв"язку</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</si>
  <si>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</si>
  <si>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</si>
  <si>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</si>
  <si>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240000</t>
  </si>
  <si>
    <t>150000</t>
  </si>
  <si>
    <t>Будівництво</t>
  </si>
  <si>
    <t>Цільові фонди</t>
  </si>
  <si>
    <t>тис.грн.</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</si>
  <si>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</si>
  <si>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</si>
  <si>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</si>
  <si>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</si>
  <si>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</si>
  <si>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</si>
  <si>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</si>
  <si>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</si>
  <si>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130112</t>
  </si>
  <si>
    <t xml:space="preserve">             Зміни до    видатків Олександрівського районного бюджету на 2013 рік за тимчасовою класифікацією видатків та кредитування місцевих бюджетів, визначених у додатку 2 до рішення районної ради від 21 грудня 2012 року №185 "Про районний бюджет на 2013 рік", з урахуванням змін, затверджених рішенням районної ради від 7 лютого 2013 року №207 "Про внесення змін до рішення районної ради від 21 грудня 2012 року №185 "Про районний бюджет на 2013 рік"</t>
  </si>
  <si>
    <t>в тому числі за рахунок субвенції з сільських бюджетів</t>
  </si>
  <si>
    <t>визначених у додатку 4 до рішення районної ради від 21 грудня 2012 року №185 "Про районний бюджет на 2013 рік", з урахуванням змін, затверджених рішенням районної ради від 7 лютого 2013 року №207 "Про внесення змін до рішення районної ради від 21 грудня 2012 року №185 "Про районний бюджет на 2013 рік"</t>
  </si>
  <si>
    <t>Зміни до переліку   районних програм та обсягів їх фінансування по Олександрівському районному бюджету на 2013 рік , визначених у додатку 6 рішення районної ради від 21 грудня 2012 року №185 "Про районний бюджет на 2013 рік",з урахуванням змін , затверджених рішенням районної ради від 7 лютого 2013 року №207 "Про внесення змін до рішення районної ради від 21 грудня 2012 року №185 "Про районний бюджет на 2013 рік"</t>
  </si>
  <si>
    <t>за рахунок додаткової дотації з державного бюджету на вирівнювання фінансової забезпеченості</t>
  </si>
  <si>
    <t>за рахунок субвенцій сільських та селищних бюджетів</t>
  </si>
  <si>
    <t>від  9 квітня    2013 року    № 217</t>
  </si>
  <si>
    <t>від  9 квітня  2013 року № 217</t>
  </si>
  <si>
    <t>за рахунок додаткової дотації з державного бюджету на вирівнювання фінансової забезпеченості місцевих бюджетів</t>
  </si>
  <si>
    <t>Школи естетичного виховання дітей</t>
  </si>
  <si>
    <t xml:space="preserve">              Зміни до   розподілу  видатків Олександрівського районного бюджету на 2013 рік за головними розпорядниками коштів   , визначеного у додатку 3 рішення райооної ради від 21 грудня 2012 року №185 "Про районний бюджет на 2013 рік" , з урахуванням змін затверджених рішенням районної ради від 7 лютого 2013 року № 207 "Про внесення змін до рішення районної ради від 21 грудня 2012 року № 185 "Про районний бюджет на 2013 рік"                                                                                                                     </t>
  </si>
  <si>
    <t>від 9 квітня   2013 року № 217</t>
  </si>
  <si>
    <t>Зміни до доходів Олександрівського районного бюджету на 2013 рік, визначених у додатку 1 до рішення районної ради від 21 грудня 2012 року №185 "Про районний бюджет на 2013 рік". З урахуванням змін , затверджених рішенням районної ради від 7 лютого 2013 року № 207 "Про внесення змін до рішення районної ради від 21 грудня 2012 року №185 "Про районний бюджет на 2013 рік"</t>
  </si>
  <si>
    <t>від  21  грудня  2012 року  № 185 ( у редакції рішення райооної ради від   9 квітня    2013 року   № 217   )</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</si>
  <si>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</si>
  <si>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</si>
  <si>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 xml:space="preserve">районної ради </t>
  </si>
  <si>
    <t>Найменування доходів згідно із бюджетною класифікацією</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</si>
  <si>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</si>
  <si>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</si>
  <si>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</si>
  <si>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</si>
  <si>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</si>
  <si>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</si>
  <si>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</si>
  <si>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</si>
  <si>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Збори за спеціальне використавння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</si>
  <si>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</si>
  <si>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</si>
  <si>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</si>
  <si>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</si>
  <si>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сіб</t>
  </si>
  <si>
    <t>Фіксований податок на доходи фізичних осіб від  зайняття підприємницькою діяльностю</t>
  </si>
  <si>
    <t>Неподаткові надходження</t>
  </si>
  <si>
    <t xml:space="preserve"> та обласним,  сільськими , селищними  бюджетами на 2013 рік</t>
  </si>
  <si>
    <t xml:space="preserve">від 9 квітня  2013 року №  </t>
  </si>
  <si>
    <t>Частина чистого прибутку (доходу) комунальних унітарних підприємств та їх об"єднань, що вилучається до бюджету</t>
  </si>
  <si>
    <t>Реєстаційний збір за проведення державної реєстрації юридичних осіб та фізичних осіб-підприємців</t>
  </si>
  <si>
    <t>Інші надходження</t>
  </si>
  <si>
    <t>Власні надходження бюджетних установ</t>
  </si>
  <si>
    <t>Плата за послуги, що надаються бюджетними установами</t>
  </si>
  <si>
    <t>Плата за оренду майна бюджетних установ</t>
  </si>
  <si>
    <t>Разом доходів</t>
  </si>
  <si>
    <t>Офіційні трансферти</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</si>
  <si>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</si>
  <si>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Додаткова дотація з державного бюджету на вирівнювання фінансової забезпеченості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</si>
  <si>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</si>
  <si>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</si>
  <si>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</si>
  <si>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Програма з профілактики дитячої безпритульності та бездоглядності серед неповнолітніх на період до 2015 року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</si>
  <si>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</si>
  <si>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</si>
  <si>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</si>
  <si>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З іншої частини бюджету</t>
  </si>
  <si>
    <t>Кошти,що передаються із загального фонду бюджету до бюджету розвитку (спеціального фонду)</t>
  </si>
  <si>
    <t>Кошти , передані із загального фонду до бюджету розвитку(спеціального фонду)</t>
  </si>
  <si>
    <t>в тому числі:</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</si>
  <si>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</si>
  <si>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Всього доходів</t>
  </si>
  <si>
    <t>(тис.грн)</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</si>
  <si>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</si>
  <si>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</si>
  <si>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</si>
  <si>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</si>
  <si>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</si>
  <si>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забезпечення профілактики ВІЛ-інфекції, лікування, догляду та підтримки ВІЛ_інфікованих і хворих на СНІД на 2011-2013 роки</t>
  </si>
  <si>
    <t>Центральна районна лікарня</t>
  </si>
  <si>
    <t>Усього за програмою</t>
  </si>
  <si>
    <t>Районна програма протидії захворювання на туберкульоз 2008-2011 р.р</t>
  </si>
  <si>
    <t>Районна програма "Репродуктивне здоров"я населення Олександрівського району"(2009-2015 роки)</t>
  </si>
  <si>
    <t>Районна програма боротьби з онкологічними захворюваннями на 2011-2016 роки</t>
  </si>
  <si>
    <t>Районна програма "Цукровий діабет"на 2011-2013 роки</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</si>
  <si>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</si>
  <si>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</si>
  <si>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</si>
  <si>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</si>
  <si>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240601</t>
  </si>
  <si>
    <t>Районна програма соціального захисту ветеранів Ввв і праці, інвалідів, дітей-інвалідів та громадян  похилого віку</t>
  </si>
  <si>
    <t>Районна програма оздоровлення і відпочинку дітей та підлітків на період 2009-2013 роки</t>
  </si>
  <si>
    <t xml:space="preserve">Загальноосвітні школи </t>
  </si>
  <si>
    <t>Районна програма "Шкільний автобус" на 2011-2015 роки</t>
  </si>
  <si>
    <t>Районна цільова соціальна програма "Молодь Олександрівщини" на 2011-2015 роки</t>
  </si>
  <si>
    <t>Районна цільова соціальна програма розвитку фізичної культури і спорту в Олександрівському районі на 2012-2016 роки</t>
  </si>
  <si>
    <t xml:space="preserve">Інші видатки </t>
  </si>
  <si>
    <t>Районна цільова програма по реалізації в районі "Національного плану дій щодо реалізації конвенції ООН про права дитини" на період до 2016 року</t>
  </si>
  <si>
    <t>Програми і заходи центрів соціальних  служб для  сім"ї, дітей та  молоді</t>
  </si>
  <si>
    <t>Програма розвитку позашкільних навчальних закладів на 2009-2013 роки</t>
  </si>
  <si>
    <t>Відділ освіти райдержадміністрації</t>
  </si>
  <si>
    <t>Позашкільні заклади освіти, заходи з позашкільної роботи з дітьми</t>
  </si>
  <si>
    <t>Районна програма "Ліси України на 2003-2015 роки"</t>
  </si>
  <si>
    <t>Програма зайнятості населення Олександрівського району на 2012-2013 роки</t>
  </si>
  <si>
    <t>Програма економічного і соціального розвитку Олександрівського району на 2013 рік</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</si>
  <si>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</si>
  <si>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</si>
  <si>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</si>
  <si>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</si>
  <si>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</si>
  <si>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Інші заходи,  пов"язані з економічною діяльністю (Фінансова підтримка КП"Олександрівське УКБ")</t>
  </si>
  <si>
    <t>Фінансова підтримка громадських організацій інвалідів і ветеранів</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</si>
  <si>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</si>
  <si>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Фінансове управління</t>
  </si>
  <si>
    <t>250380</t>
  </si>
  <si>
    <t xml:space="preserve">Інші субвенції </t>
  </si>
  <si>
    <t>(грн.)</t>
  </si>
  <si>
    <t>Код бюд-жету</t>
  </si>
  <si>
    <t>Найменування АТО</t>
  </si>
  <si>
    <t>Дотація вирівнювання</t>
  </si>
  <si>
    <t>Кошти передані до районного бюджету</t>
  </si>
  <si>
    <t>Субвенція районному бюджету для Олександрівського загону місцевої пожежної охорони</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</si>
  <si>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</si>
  <si>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сума</t>
  </si>
  <si>
    <t>щоденний норматив відрахувань(%)</t>
  </si>
  <si>
    <t>щоденний норматив відрахувань (%)</t>
  </si>
  <si>
    <t>всього</t>
  </si>
  <si>
    <t>на співфінансування мікропроетків , які реалізуються у рамках проекту ПРООН "Місцевий розвиток орієнтований на громаду"</t>
  </si>
  <si>
    <t xml:space="preserve">Районна програма роботи з обдарованою молоддю </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</si>
  <si>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</si>
  <si>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</si>
  <si>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</si>
  <si>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</si>
  <si>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</si>
  <si>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</si>
  <si>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</si>
  <si>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</si>
  <si>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</si>
  <si>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</si>
  <si>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</si>
  <si>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</si>
  <si>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</si>
  <si>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</si>
  <si>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</si>
  <si>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</si>
  <si>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</si>
  <si>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</si>
  <si>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</si>
  <si>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</si>
  <si>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</si>
  <si>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</si>
  <si>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</si>
  <si>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Разом по бюджетах</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</si>
</sst>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quot;р.&quot;"/>
    <numFmt numFmtId="181" formatCode="#,##0.00000"/>
  </numFmts>
  <fonts count="36">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0"/>
      <name val="Times New Roman"/>
      <family val="1"/>
    </font>
    <font>
      <sz val="14"/>
      <name val="Times New Roman"/>
      <family val="1"/>
    </font>
    <font>
      <sz val="12"/>
      <color indexed="10"/>
      <name val="Times New Roman"/>
      <family val="1"/>
    </font>
    <font>
      <b/>
      <sz val="14"/>
      <name val="Times New Roman"/>
      <family val="1"/>
    </font>
    <font>
      <b/>
      <i/>
      <sz val="12"/>
      <name val="Times New Roman"/>
      <family val="1"/>
    </font>
    <font>
      <i/>
      <sz val="12"/>
      <name val="Times New Roman"/>
      <family val="1"/>
    </font>
    <font>
      <i/>
      <sz val="11"/>
      <name val="Times New Roman"/>
      <family val="1"/>
    </font>
    <font>
      <sz val="9"/>
      <name val="Times New Roman"/>
      <family val="1"/>
    </font>
    <font>
      <sz val="8"/>
      <name val="Arial Cyr"/>
      <family val="0"/>
    </font>
    <font>
      <i/>
      <sz val="9"/>
      <name val="Times New Roman"/>
      <family val="1"/>
    </font>
    <font>
      <sz val="11"/>
      <name val="Times New Roman"/>
      <family val="1"/>
    </font>
    <font>
      <i/>
      <sz val="10"/>
      <name val="Times New Roman"/>
      <family val="1"/>
    </font>
    <font>
      <b/>
      <sz val="12"/>
      <color indexed="10"/>
      <name val="Times New Roman"/>
      <family val="1"/>
    </font>
    <font>
      <b/>
      <i/>
      <sz val="12"/>
      <color indexed="10"/>
      <name val="Times New Roman"/>
      <family val="1"/>
    </font>
    <font>
      <i/>
      <sz val="12"/>
      <color indexed="10"/>
      <name val="Times New Roman"/>
      <family val="1"/>
    </font>
    <font>
      <i/>
      <sz val="11"/>
      <color indexed="10"/>
      <name val="Times New Roman"/>
      <family val="1"/>
    </font>
    <font>
      <sz val="11"/>
      <color indexed="10"/>
      <name val="Times New Roman"/>
      <family val="1"/>
    </font>
    <font>
      <sz val="14"/>
      <color indexed="10"/>
      <name val="Times New Roman"/>
      <family val="1"/>
    </font>
    <font>
      <sz val="9"/>
      <color indexed="10"/>
      <name val="Times New Roman"/>
      <family val="1"/>
    </font>
    <font>
      <sz val="12"/>
      <color indexed="56"/>
      <name val="Times New Roman"/>
      <family val="1"/>
    </font>
    <font>
      <sz val="11"/>
      <color indexed="56"/>
      <name val="Times New Roman"/>
      <family val="1"/>
    </font>
    <font>
      <i/>
      <sz val="14"/>
      <name val="Times New Roman"/>
      <family val="1"/>
    </font>
    <font>
      <sz val="13.5"/>
      <name val="Times New Roman"/>
      <family val="1"/>
    </font>
    <font>
      <b/>
      <sz val="10"/>
      <name val="Times New Roman"/>
      <family val="1"/>
    </font>
    <font>
      <b/>
      <sz val="10"/>
      <color indexed="10"/>
      <name val="Times New Roman"/>
      <family val="1"/>
    </font>
    <font>
      <b/>
      <sz val="16"/>
      <name val="Times New Roman"/>
      <family val="1"/>
    </font>
    <font>
      <b/>
      <i/>
      <sz val="14"/>
      <name val="Times New Roman"/>
      <family val="1"/>
    </font>
    <font>
      <sz val="8"/>
      <name val="Times New Roman"/>
      <family val="1"/>
    </font>
  </fonts>
  <fills count="2">
    <fill>
      <patternFill/>
    </fill>
    <fill>
      <patternFill patternType="gray125"/>
    </fill>
  </fills>
  <borders count="3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87">
    <xf numFmtId="0" fontId="0" fillId="0" borderId="0" xfId="0" applyAlignment="1">
      <alignment/>
    </xf>
    <xf numFmtId="0" fontId="6" fillId="0" borderId="0" xfId="0" applyFont="1" applyAlignment="1">
      <alignment/>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xf>
    <xf numFmtId="0" fontId="6" fillId="0" borderId="1" xfId="0" applyFont="1" applyBorder="1" applyAlignment="1">
      <alignment/>
    </xf>
    <xf numFmtId="0" fontId="6" fillId="0" borderId="1" xfId="0" applyFont="1" applyBorder="1" applyAlignment="1">
      <alignment wrapText="1"/>
    </xf>
    <xf numFmtId="173" fontId="6" fillId="0" borderId="1" xfId="0" applyNumberFormat="1" applyFont="1" applyBorder="1" applyAlignment="1">
      <alignment horizontal="center"/>
    </xf>
    <xf numFmtId="173" fontId="7" fillId="0" borderId="1" xfId="0" applyNumberFormat="1" applyFont="1" applyBorder="1" applyAlignment="1">
      <alignment horizontal="center"/>
    </xf>
    <xf numFmtId="0" fontId="9" fillId="0" borderId="0" xfId="0" applyFont="1" applyAlignment="1">
      <alignment/>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1" fillId="0" borderId="0" xfId="0" applyFont="1" applyAlignment="1">
      <alignment horizontal="centerContinuous"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73" fontId="7" fillId="0" borderId="1" xfId="0" applyNumberFormat="1" applyFont="1" applyBorder="1" applyAlignment="1">
      <alignment horizontal="center" wrapText="1"/>
    </xf>
    <xf numFmtId="0" fontId="6" fillId="0" borderId="0" xfId="0" applyFont="1" applyAlignment="1">
      <alignment/>
    </xf>
    <xf numFmtId="0" fontId="9" fillId="0" borderId="0" xfId="0" applyFont="1" applyAlignment="1">
      <alignment horizontal="centerContinuous"/>
    </xf>
    <xf numFmtId="0" fontId="8" fillId="0" borderId="1" xfId="0" applyFont="1" applyBorder="1" applyAlignment="1">
      <alignment horizontal="left" vertical="center" wrapText="1"/>
    </xf>
    <xf numFmtId="173" fontId="6" fillId="0" borderId="2" xfId="0" applyNumberFormat="1"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173" fontId="6" fillId="0" borderId="1" xfId="0" applyNumberFormat="1" applyFont="1" applyBorder="1" applyAlignment="1">
      <alignment horizontal="center" wrapText="1"/>
    </xf>
    <xf numFmtId="0" fontId="6" fillId="0" borderId="0" xfId="0" applyFont="1" applyAlignment="1">
      <alignment horizontal="center" vertical="center"/>
    </xf>
    <xf numFmtId="0" fontId="13" fillId="0" borderId="1" xfId="0" applyFont="1" applyBorder="1" applyAlignment="1">
      <alignment horizontal="center" vertical="center" wrapText="1"/>
    </xf>
    <xf numFmtId="173" fontId="13" fillId="0" borderId="1" xfId="0" applyNumberFormat="1" applyFont="1" applyBorder="1" applyAlignment="1">
      <alignment horizontal="center"/>
    </xf>
    <xf numFmtId="1" fontId="13" fillId="0" borderId="1" xfId="0" applyNumberFormat="1" applyFont="1" applyBorder="1" applyAlignment="1">
      <alignment horizontal="center" vertical="center" wrapText="1"/>
    </xf>
    <xf numFmtId="0" fontId="7" fillId="0" borderId="0" xfId="0" applyFont="1" applyAlignment="1">
      <alignment/>
    </xf>
    <xf numFmtId="0" fontId="6" fillId="0" borderId="0" xfId="0" applyFont="1" applyAlignment="1">
      <alignment horizontal="left"/>
    </xf>
    <xf numFmtId="49" fontId="10"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6" fillId="0" borderId="1" xfId="0" applyFont="1" applyBorder="1" applyAlignment="1">
      <alignment horizontal="left" vertical="justify" wrapText="1"/>
    </xf>
    <xf numFmtId="1" fontId="6"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3" fillId="0" borderId="1" xfId="0" applyFont="1" applyBorder="1" applyAlignment="1">
      <alignment horizontal="left" vertical="center" wrapText="1"/>
    </xf>
    <xf numFmtId="173" fontId="13" fillId="0" borderId="1" xfId="0" applyNumberFormat="1" applyFont="1" applyBorder="1" applyAlignment="1">
      <alignment horizontal="center" wrapText="1"/>
    </xf>
    <xf numFmtId="0" fontId="6" fillId="0" borderId="1" xfId="0" applyFont="1" applyBorder="1" applyAlignment="1">
      <alignment horizontal="left" wrapText="1"/>
    </xf>
    <xf numFmtId="0" fontId="6" fillId="0" borderId="3" xfId="0" applyFont="1" applyBorder="1" applyAlignment="1">
      <alignment vertical="center" wrapText="1"/>
    </xf>
    <xf numFmtId="173" fontId="6" fillId="0" borderId="3" xfId="0" applyNumberFormat="1" applyFont="1" applyBorder="1" applyAlignment="1">
      <alignment horizontal="center" wrapText="1"/>
    </xf>
    <xf numFmtId="0" fontId="14" fillId="0" borderId="1" xfId="0" applyFont="1" applyBorder="1" applyAlignment="1">
      <alignment horizontal="left" vertical="center" wrapText="1"/>
    </xf>
    <xf numFmtId="0" fontId="7" fillId="0" borderId="5" xfId="0" applyFont="1" applyBorder="1" applyAlignment="1">
      <alignment horizontal="center" vertical="center"/>
    </xf>
    <xf numFmtId="0" fontId="13"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vertical="center" wrapText="1"/>
    </xf>
    <xf numFmtId="0" fontId="7" fillId="0" borderId="0" xfId="0" applyFont="1" applyAlignment="1">
      <alignment horizontal="centerContinuous"/>
    </xf>
    <xf numFmtId="0" fontId="6" fillId="0" borderId="1"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vertical="center" wrapText="1"/>
    </xf>
    <xf numFmtId="0" fontId="7" fillId="0" borderId="9"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center"/>
    </xf>
    <xf numFmtId="173" fontId="6" fillId="0" borderId="3" xfId="0" applyNumberFormat="1" applyFont="1" applyBorder="1" applyAlignment="1">
      <alignment horizontal="center"/>
    </xf>
    <xf numFmtId="0" fontId="6" fillId="0" borderId="3" xfId="0" applyFont="1" applyBorder="1" applyAlignment="1">
      <alignment horizontal="left" vertical="center" wrapText="1"/>
    </xf>
    <xf numFmtId="1" fontId="6" fillId="0" borderId="1" xfId="0" applyNumberFormat="1" applyFont="1" applyBorder="1" applyAlignment="1">
      <alignment horizontal="left" vertical="center" wrapText="1"/>
    </xf>
    <xf numFmtId="0" fontId="6" fillId="0" borderId="0" xfId="0" applyFont="1" applyBorder="1" applyAlignment="1">
      <alignment/>
    </xf>
    <xf numFmtId="173" fontId="6" fillId="0" borderId="0" xfId="0" applyNumberFormat="1" applyFont="1" applyBorder="1" applyAlignment="1">
      <alignment horizontal="center" wrapText="1"/>
    </xf>
    <xf numFmtId="0" fontId="6" fillId="0" borderId="2" xfId="0" applyFont="1" applyBorder="1" applyAlignment="1">
      <alignment horizontal="left" vertical="center" wrapText="1"/>
    </xf>
    <xf numFmtId="0" fontId="6" fillId="0" borderId="0" xfId="0" applyFont="1" applyAlignment="1">
      <alignment horizontal="justify"/>
    </xf>
    <xf numFmtId="0" fontId="6" fillId="0" borderId="1" xfId="0" applyFont="1" applyBorder="1" applyAlignment="1">
      <alignment horizontal="justify"/>
    </xf>
    <xf numFmtId="0" fontId="6" fillId="0" borderId="4" xfId="0" applyFont="1" applyBorder="1" applyAlignment="1">
      <alignment horizontal="justify"/>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0" xfId="0" applyFont="1" applyBorder="1" applyAlignment="1">
      <alignment horizontal="center" vertical="center"/>
    </xf>
    <xf numFmtId="1" fontId="6" fillId="0" borderId="1" xfId="0" applyNumberFormat="1" applyFont="1" applyBorder="1" applyAlignment="1">
      <alignment horizontal="left" vertical="justify" wrapText="1"/>
    </xf>
    <xf numFmtId="173" fontId="6" fillId="0" borderId="0" xfId="0" applyNumberFormat="1" applyFont="1" applyAlignment="1">
      <alignment/>
    </xf>
    <xf numFmtId="173" fontId="7" fillId="0" borderId="0" xfId="0" applyNumberFormat="1" applyFont="1" applyAlignment="1">
      <alignment/>
    </xf>
    <xf numFmtId="0" fontId="15" fillId="0" borderId="1" xfId="0" applyFont="1" applyBorder="1" applyAlignment="1">
      <alignment horizontal="center" vertical="center" wrapText="1"/>
    </xf>
    <xf numFmtId="173" fontId="10" fillId="0" borderId="1" xfId="0" applyNumberFormat="1" applyFont="1" applyBorder="1" applyAlignment="1">
      <alignment horizontal="center"/>
    </xf>
    <xf numFmtId="0" fontId="15" fillId="0" borderId="1" xfId="0" applyFont="1" applyBorder="1" applyAlignment="1">
      <alignment horizontal="left" vertical="center" wrapText="1"/>
    </xf>
    <xf numFmtId="0" fontId="6" fillId="0" borderId="11" xfId="0" applyFont="1" applyBorder="1" applyAlignment="1">
      <alignment horizontal="left" vertical="center" wrapText="1"/>
    </xf>
    <xf numFmtId="173" fontId="6" fillId="0" borderId="1" xfId="0" applyNumberFormat="1" applyFont="1" applyBorder="1" applyAlignment="1">
      <alignment horizontal="center" vertical="center" wrapText="1"/>
    </xf>
    <xf numFmtId="173" fontId="6" fillId="0" borderId="1" xfId="0" applyNumberFormat="1" applyFont="1" applyBorder="1" applyAlignment="1">
      <alignment horizontal="center" wrapText="1"/>
    </xf>
    <xf numFmtId="173" fontId="6" fillId="0" borderId="1" xfId="0" applyNumberFormat="1" applyFont="1" applyBorder="1" applyAlignment="1">
      <alignment horizontal="center"/>
    </xf>
    <xf numFmtId="0" fontId="13" fillId="0" borderId="1" xfId="0" applyFont="1" applyBorder="1" applyAlignment="1">
      <alignment horizontal="center" vertical="center" wrapText="1"/>
    </xf>
    <xf numFmtId="0" fontId="6" fillId="0" borderId="0" xfId="0" applyFont="1" applyAlignment="1">
      <alignment wrapText="1"/>
    </xf>
    <xf numFmtId="173" fontId="15" fillId="0" borderId="1" xfId="0" applyNumberFormat="1" applyFont="1" applyBorder="1" applyAlignment="1">
      <alignment horizontal="center"/>
    </xf>
    <xf numFmtId="0" fontId="6" fillId="0" borderId="1" xfId="0" applyFont="1" applyBorder="1" applyAlignment="1">
      <alignment horizontal="left" vertical="center" wrapText="1"/>
    </xf>
    <xf numFmtId="173" fontId="7" fillId="0" borderId="1" xfId="0" applyNumberFormat="1" applyFont="1" applyBorder="1" applyAlignment="1">
      <alignment horizontal="center" wrapText="1"/>
    </xf>
    <xf numFmtId="173" fontId="15" fillId="0" borderId="1" xfId="0" applyNumberFormat="1" applyFont="1" applyBorder="1" applyAlignment="1">
      <alignment horizontal="center" wrapText="1"/>
    </xf>
    <xf numFmtId="173" fontId="9"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3" fontId="9"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73" fontId="6" fillId="0" borderId="0" xfId="0" applyNumberFormat="1" applyFont="1" applyAlignment="1">
      <alignment horizontal="center" vertical="center"/>
    </xf>
    <xf numFmtId="173" fontId="13" fillId="0" borderId="1" xfId="0" applyNumberFormat="1" applyFont="1" applyBorder="1" applyAlignment="1">
      <alignment horizontal="center"/>
    </xf>
    <xf numFmtId="173" fontId="14" fillId="0" borderId="1" xfId="0" applyNumberFormat="1" applyFont="1" applyBorder="1" applyAlignment="1">
      <alignment horizontal="center"/>
    </xf>
    <xf numFmtId="173" fontId="14" fillId="0" borderId="1" xfId="0" applyNumberFormat="1" applyFont="1" applyBorder="1" applyAlignment="1">
      <alignment horizont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xf>
    <xf numFmtId="0" fontId="17" fillId="0" borderId="1" xfId="0" applyFont="1" applyBorder="1" applyAlignment="1">
      <alignment horizontal="left" vertical="center" wrapText="1"/>
    </xf>
    <xf numFmtId="0" fontId="13" fillId="0" borderId="4" xfId="0" applyFont="1" applyBorder="1" applyAlignment="1">
      <alignment horizontal="left" vertical="center" wrapText="1"/>
    </xf>
    <xf numFmtId="0" fontId="10" fillId="0" borderId="1" xfId="0" applyFont="1" applyBorder="1" applyAlignment="1">
      <alignment horizontal="left" vertical="center" wrapText="1"/>
    </xf>
    <xf numFmtId="0" fontId="8" fillId="0" borderId="0" xfId="0" applyFont="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0" xfId="0" applyFont="1" applyAlignment="1">
      <alignment horizontal="right"/>
    </xf>
    <xf numFmtId="0" fontId="6" fillId="0" borderId="1" xfId="0" applyFont="1" applyFill="1" applyBorder="1" applyAlignment="1">
      <alignment wrapText="1"/>
    </xf>
    <xf numFmtId="49" fontId="6"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49" fontId="7"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wrapText="1"/>
    </xf>
    <xf numFmtId="0" fontId="18" fillId="0" borderId="1" xfId="0" applyFont="1" applyBorder="1" applyAlignment="1">
      <alignment horizontal="justify" vertical="center" wrapText="1"/>
    </xf>
    <xf numFmtId="0" fontId="6" fillId="0" borderId="5" xfId="0" applyFont="1" applyBorder="1" applyAlignment="1">
      <alignment horizontal="left" vertical="center" wrapText="1"/>
    </xf>
    <xf numFmtId="0" fontId="8" fillId="0" borderId="1" xfId="0" applyFont="1" applyBorder="1" applyAlignment="1">
      <alignment horizontal="center" vertical="center"/>
    </xf>
    <xf numFmtId="178" fontId="6" fillId="0" borderId="1" xfId="0" applyNumberFormat="1" applyFont="1" applyBorder="1" applyAlignment="1">
      <alignment horizontal="center"/>
    </xf>
    <xf numFmtId="178" fontId="7" fillId="0" borderId="1" xfId="0" applyNumberFormat="1" applyFont="1" applyBorder="1" applyAlignment="1">
      <alignment horizontal="center" wrapText="1"/>
    </xf>
    <xf numFmtId="178" fontId="6" fillId="0" borderId="1" xfId="0" applyNumberFormat="1" applyFont="1" applyBorder="1" applyAlignment="1">
      <alignment horizontal="center" wrapText="1"/>
    </xf>
    <xf numFmtId="178" fontId="7" fillId="0" borderId="1" xfId="0" applyNumberFormat="1" applyFont="1" applyBorder="1" applyAlignment="1">
      <alignment horizontal="center"/>
    </xf>
    <xf numFmtId="178" fontId="13" fillId="0" borderId="1" xfId="0" applyNumberFormat="1" applyFont="1" applyBorder="1" applyAlignment="1">
      <alignment horizontal="center" wrapText="1"/>
    </xf>
    <xf numFmtId="178" fontId="14" fillId="0" borderId="1" xfId="0" applyNumberFormat="1" applyFont="1" applyBorder="1" applyAlignment="1">
      <alignment horizontal="center"/>
    </xf>
    <xf numFmtId="178" fontId="14" fillId="0" borderId="1" xfId="0" applyNumberFormat="1" applyFont="1" applyBorder="1" applyAlignment="1">
      <alignment horizontal="center" wrapText="1"/>
    </xf>
    <xf numFmtId="178" fontId="6" fillId="0" borderId="1" xfId="0" applyNumberFormat="1" applyFont="1" applyBorder="1" applyAlignment="1">
      <alignment horizontal="center"/>
    </xf>
    <xf numFmtId="178" fontId="6" fillId="0" borderId="2" xfId="0" applyNumberFormat="1" applyFont="1" applyBorder="1" applyAlignment="1">
      <alignment horizontal="center" wrapText="1"/>
    </xf>
    <xf numFmtId="178" fontId="13" fillId="0" borderId="1" xfId="0" applyNumberFormat="1" applyFont="1" applyBorder="1" applyAlignment="1">
      <alignment horizontal="center"/>
    </xf>
    <xf numFmtId="178" fontId="12" fillId="0" borderId="1" xfId="0" applyNumberFormat="1" applyFont="1" applyBorder="1" applyAlignment="1">
      <alignment horizontal="center" wrapText="1"/>
    </xf>
    <xf numFmtId="173" fontId="12" fillId="0" borderId="1" xfId="0" applyNumberFormat="1" applyFont="1" applyBorder="1" applyAlignment="1">
      <alignment horizontal="center" wrapText="1"/>
    </xf>
    <xf numFmtId="178" fontId="12" fillId="0" borderId="1" xfId="0" applyNumberFormat="1" applyFont="1" applyBorder="1" applyAlignment="1">
      <alignment horizontal="center"/>
    </xf>
    <xf numFmtId="0" fontId="6" fillId="0" borderId="0" xfId="0" applyFont="1" applyAlignment="1">
      <alignment horizontal="center" wrapText="1"/>
    </xf>
    <xf numFmtId="178" fontId="6" fillId="0" borderId="1" xfId="0" applyNumberFormat="1" applyFont="1" applyBorder="1" applyAlignment="1">
      <alignment wrapText="1"/>
    </xf>
    <xf numFmtId="178" fontId="6" fillId="0" borderId="1" xfId="0" applyNumberFormat="1" applyFont="1" applyBorder="1" applyAlignment="1">
      <alignment/>
    </xf>
    <xf numFmtId="173" fontId="7" fillId="0" borderId="2" xfId="0" applyNumberFormat="1" applyFont="1" applyBorder="1" applyAlignment="1">
      <alignment horizontal="center"/>
    </xf>
    <xf numFmtId="178" fontId="7" fillId="0" borderId="2" xfId="0" applyNumberFormat="1" applyFont="1" applyBorder="1" applyAlignment="1">
      <alignment horizontal="center"/>
    </xf>
    <xf numFmtId="178" fontId="6" fillId="0" borderId="1" xfId="0" applyNumberFormat="1" applyFont="1" applyBorder="1" applyAlignment="1">
      <alignment/>
    </xf>
    <xf numFmtId="0" fontId="13" fillId="0" borderId="1" xfId="0" applyFont="1" applyBorder="1" applyAlignment="1">
      <alignment/>
    </xf>
    <xf numFmtId="173" fontId="13" fillId="0" borderId="1" xfId="0" applyNumberFormat="1" applyFont="1" applyBorder="1" applyAlignment="1">
      <alignmen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xf>
    <xf numFmtId="0" fontId="8" fillId="0" borderId="0" xfId="0" applyFont="1" applyAlignment="1">
      <alignment/>
    </xf>
    <xf numFmtId="0" fontId="18" fillId="0" borderId="0" xfId="0" applyFont="1" applyAlignment="1">
      <alignment horizontal="left"/>
    </xf>
    <xf numFmtId="0" fontId="6" fillId="0" borderId="11" xfId="0" applyFont="1" applyBorder="1" applyAlignment="1">
      <alignment horizontal="center" vertical="center" wrapText="1"/>
    </xf>
    <xf numFmtId="172" fontId="6" fillId="0" borderId="1" xfId="0" applyNumberFormat="1" applyFont="1" applyBorder="1" applyAlignment="1">
      <alignment horizontal="center" vertical="center" wrapText="1"/>
    </xf>
    <xf numFmtId="0" fontId="8" fillId="0" borderId="0" xfId="0" applyFont="1" applyBorder="1" applyAlignment="1">
      <alignment/>
    </xf>
    <xf numFmtId="0" fontId="6" fillId="0" borderId="11" xfId="0" applyFont="1" applyBorder="1" applyAlignment="1">
      <alignment horizontal="left" vertical="center" wrapText="1"/>
    </xf>
    <xf numFmtId="172" fontId="8" fillId="0" borderId="0" xfId="0" applyNumberFormat="1" applyFont="1" applyBorder="1" applyAlignment="1">
      <alignment horizontal="center" wrapText="1"/>
    </xf>
    <xf numFmtId="173" fontId="6" fillId="0" borderId="1" xfId="0" applyNumberFormat="1" applyFont="1" applyFill="1" applyBorder="1" applyAlignment="1">
      <alignment horizontal="center" vertical="center" wrapText="1"/>
    </xf>
    <xf numFmtId="173" fontId="13" fillId="0" borderId="1" xfId="0" applyNumberFormat="1" applyFont="1" applyBorder="1" applyAlignment="1">
      <alignment horizontal="center" vertical="center" wrapText="1"/>
    </xf>
    <xf numFmtId="173" fontId="6" fillId="0" borderId="3" xfId="0" applyNumberFormat="1" applyFont="1" applyBorder="1" applyAlignment="1">
      <alignment horizontal="center" vertical="center" wrapText="1"/>
    </xf>
    <xf numFmtId="0" fontId="6" fillId="0" borderId="11" xfId="0" applyFont="1" applyBorder="1" applyAlignment="1">
      <alignment horizontal="justify" vertical="center" wrapText="1"/>
    </xf>
    <xf numFmtId="0" fontId="6" fillId="0" borderId="11" xfId="0" applyNumberFormat="1" applyFont="1" applyBorder="1" applyAlignment="1">
      <alignment horizontal="justify" vertical="center" wrapText="1"/>
    </xf>
    <xf numFmtId="0" fontId="6" fillId="0" borderId="11" xfId="0" applyFont="1" applyBorder="1" applyAlignment="1">
      <alignment horizontal="justify" vertical="top"/>
    </xf>
    <xf numFmtId="0" fontId="6" fillId="0" borderId="11" xfId="0" applyNumberFormat="1" applyFont="1" applyBorder="1" applyAlignment="1">
      <alignment horizontal="justify"/>
    </xf>
    <xf numFmtId="0" fontId="6" fillId="0" borderId="5" xfId="0" applyFont="1" applyBorder="1" applyAlignment="1">
      <alignment horizontal="justify"/>
    </xf>
    <xf numFmtId="173" fontId="6" fillId="0" borderId="1"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Alignment="1">
      <alignment horizontal="center"/>
    </xf>
    <xf numFmtId="0" fontId="9" fillId="0" borderId="0" xfId="0" applyFont="1" applyAlignment="1">
      <alignment/>
    </xf>
    <xf numFmtId="0" fontId="8" fillId="0" borderId="1" xfId="0" applyFont="1" applyBorder="1" applyAlignment="1">
      <alignment horizontal="center" wrapText="1"/>
    </xf>
    <xf numFmtId="0" fontId="8" fillId="0" borderId="3"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1" xfId="0" applyFont="1" applyBorder="1" applyAlignment="1">
      <alignment horizontal="left" vertical="justify" wrapText="1"/>
    </xf>
    <xf numFmtId="0" fontId="6" fillId="0" borderId="1" xfId="0" applyFont="1" applyBorder="1" applyAlignment="1">
      <alignment horizontal="justify"/>
    </xf>
    <xf numFmtId="0" fontId="6" fillId="0" borderId="1" xfId="0" applyFont="1" applyBorder="1" applyAlignment="1">
      <alignment horizontal="center" vertical="justify" wrapText="1"/>
    </xf>
    <xf numFmtId="49" fontId="6" fillId="0" borderId="11" xfId="0" applyNumberFormat="1" applyFont="1" applyBorder="1" applyAlignment="1">
      <alignment horizontal="center" vertical="center" wrapText="1"/>
    </xf>
    <xf numFmtId="172" fontId="6" fillId="0" borderId="1" xfId="0" applyNumberFormat="1" applyFont="1" applyBorder="1" applyAlignment="1">
      <alignment horizontal="center" vertical="center"/>
    </xf>
    <xf numFmtId="2" fontId="6" fillId="0" borderId="1" xfId="0" applyNumberFormat="1" applyFont="1" applyBorder="1" applyAlignment="1">
      <alignment wrapText="1"/>
    </xf>
    <xf numFmtId="2" fontId="6" fillId="0" borderId="12" xfId="0" applyNumberFormat="1" applyFont="1" applyBorder="1" applyAlignment="1">
      <alignment wrapText="1"/>
    </xf>
    <xf numFmtId="0" fontId="6" fillId="0" borderId="12" xfId="0" applyFont="1" applyBorder="1" applyAlignment="1">
      <alignment wrapText="1"/>
    </xf>
    <xf numFmtId="0" fontId="9" fillId="0" borderId="11" xfId="0" applyFont="1" applyBorder="1" applyAlignment="1">
      <alignment horizontal="center" vertical="center" wrapText="1"/>
    </xf>
    <xf numFmtId="173" fontId="6" fillId="0" borderId="11" xfId="0" applyNumberFormat="1" applyFont="1" applyBorder="1" applyAlignment="1">
      <alignment horizontal="center" vertical="center"/>
    </xf>
    <xf numFmtId="2" fontId="6" fillId="0" borderId="12"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73" fontId="6" fillId="0" borderId="1" xfId="0" applyNumberFormat="1" applyFont="1" applyBorder="1" applyAlignment="1">
      <alignment/>
    </xf>
    <xf numFmtId="2" fontId="6" fillId="0" borderId="1" xfId="0" applyNumberFormat="1" applyFont="1" applyBorder="1" applyAlignment="1">
      <alignment horizontal="center" vertical="center"/>
    </xf>
    <xf numFmtId="173"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173" fontId="6" fillId="0" borderId="0" xfId="0" applyNumberFormat="1" applyFont="1" applyAlignment="1">
      <alignment/>
    </xf>
    <xf numFmtId="173" fontId="13" fillId="0" borderId="1" xfId="0" applyNumberFormat="1" applyFont="1" applyBorder="1" applyAlignment="1">
      <alignment horizontal="center" wrapText="1"/>
    </xf>
    <xf numFmtId="173" fontId="9" fillId="0" borderId="1" xfId="0" applyNumberFormat="1" applyFont="1" applyBorder="1" applyAlignment="1">
      <alignment horizontal="center"/>
    </xf>
    <xf numFmtId="173" fontId="17" fillId="0" borderId="1" xfId="0" applyNumberFormat="1" applyFont="1" applyBorder="1" applyAlignment="1">
      <alignment horizontal="center"/>
    </xf>
    <xf numFmtId="181"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0" fontId="14" fillId="0" borderId="0" xfId="0" applyFont="1" applyAlignment="1">
      <alignment/>
    </xf>
    <xf numFmtId="0" fontId="19" fillId="0" borderId="1" xfId="0" applyFont="1" applyBorder="1" applyAlignment="1">
      <alignment horizontal="center" vertical="center" wrapText="1"/>
    </xf>
    <xf numFmtId="178" fontId="6" fillId="0" borderId="11" xfId="0" applyNumberFormat="1" applyFont="1" applyBorder="1" applyAlignment="1">
      <alignment horizontal="center" vertical="center"/>
    </xf>
    <xf numFmtId="0" fontId="18" fillId="0" borderId="3"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2" xfId="0" applyNumberFormat="1" applyFont="1" applyBorder="1" applyAlignment="1">
      <alignment horizontal="center" vertical="center" wrapText="1"/>
    </xf>
    <xf numFmtId="173" fontId="13" fillId="0" borderId="3" xfId="0" applyNumberFormat="1" applyFont="1" applyBorder="1" applyAlignment="1">
      <alignment horizontal="center" wrapText="1"/>
    </xf>
    <xf numFmtId="0" fontId="8" fillId="0" borderId="0" xfId="0" applyFont="1" applyBorder="1" applyAlignment="1">
      <alignment/>
    </xf>
    <xf numFmtId="0" fontId="8" fillId="0" borderId="0" xfId="0" applyFont="1" applyAlignment="1">
      <alignment/>
    </xf>
    <xf numFmtId="1" fontId="6" fillId="0" borderId="3" xfId="0" applyNumberFormat="1" applyFont="1" applyBorder="1" applyAlignment="1">
      <alignment horizontal="center"/>
    </xf>
    <xf numFmtId="1" fontId="6" fillId="0" borderId="3" xfId="0" applyNumberFormat="1" applyFont="1" applyBorder="1" applyAlignment="1">
      <alignment horizontal="center" wrapText="1"/>
    </xf>
    <xf numFmtId="1" fontId="6" fillId="0" borderId="1" xfId="0" applyNumberFormat="1" applyFont="1" applyBorder="1" applyAlignment="1">
      <alignment horizontal="center"/>
    </xf>
    <xf numFmtId="49" fontId="13" fillId="0" borderId="1" xfId="0" applyNumberFormat="1" applyFont="1" applyBorder="1" applyAlignment="1">
      <alignment horizontal="center" vertical="center" wrapText="1"/>
    </xf>
    <xf numFmtId="173" fontId="7" fillId="0" borderId="10" xfId="0" applyNumberFormat="1" applyFont="1" applyBorder="1" applyAlignment="1">
      <alignment horizontal="center"/>
    </xf>
    <xf numFmtId="49" fontId="20"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73" fontId="20" fillId="0" borderId="1" xfId="0" applyNumberFormat="1" applyFont="1" applyBorder="1" applyAlignment="1">
      <alignment horizontal="center"/>
    </xf>
    <xf numFmtId="49" fontId="21"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73" fontId="10" fillId="0" borderId="1" xfId="0" applyNumberFormat="1" applyFont="1" applyBorder="1" applyAlignment="1">
      <alignment horizontal="center"/>
    </xf>
    <xf numFmtId="0" fontId="22" fillId="0" borderId="1" xfId="0" applyFont="1" applyBorder="1" applyAlignment="1">
      <alignment horizontal="left" vertical="center" wrapText="1"/>
    </xf>
    <xf numFmtId="173" fontId="22" fillId="0" borderId="1" xfId="0" applyNumberFormat="1" applyFont="1" applyBorder="1" applyAlignment="1">
      <alignment horizontal="center"/>
    </xf>
    <xf numFmtId="173" fontId="10" fillId="0" borderId="1" xfId="0" applyNumberFormat="1" applyFont="1" applyBorder="1" applyAlignment="1">
      <alignment horizontal="center" wrapText="1"/>
    </xf>
    <xf numFmtId="0" fontId="10" fillId="0" borderId="5" xfId="0" applyFont="1" applyBorder="1" applyAlignment="1">
      <alignment horizontal="left" vertical="center" wrapText="1"/>
    </xf>
    <xf numFmtId="173" fontId="22" fillId="0" borderId="1" xfId="0" applyNumberFormat="1" applyFont="1" applyBorder="1" applyAlignment="1">
      <alignment horizontal="center" wrapText="1"/>
    </xf>
    <xf numFmtId="173" fontId="23" fillId="0" borderId="1" xfId="0" applyNumberFormat="1" applyFont="1" applyBorder="1" applyAlignment="1">
      <alignment horizontal="center" wrapText="1"/>
    </xf>
    <xf numFmtId="173" fontId="23" fillId="0" borderId="1" xfId="0" applyNumberFormat="1" applyFont="1" applyBorder="1" applyAlignment="1">
      <alignment horizontal="center"/>
    </xf>
    <xf numFmtId="49"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0" fontId="10" fillId="0" borderId="1" xfId="0" applyFont="1" applyBorder="1" applyAlignment="1">
      <alignment horizontal="center" vertical="center" wrapText="1"/>
    </xf>
    <xf numFmtId="173" fontId="10" fillId="0" borderId="3" xfId="0" applyNumberFormat="1" applyFont="1" applyBorder="1" applyAlignment="1">
      <alignment horizontal="center"/>
    </xf>
    <xf numFmtId="173" fontId="10" fillId="0" borderId="3" xfId="0" applyNumberFormat="1" applyFont="1" applyBorder="1" applyAlignment="1">
      <alignment horizontal="center" wrapText="1"/>
    </xf>
    <xf numFmtId="0" fontId="23" fillId="0" borderId="1" xfId="0" applyFont="1" applyBorder="1" applyAlignment="1">
      <alignment horizontal="left" vertical="center" wrapText="1"/>
    </xf>
    <xf numFmtId="1" fontId="20" fillId="0" borderId="1" xfId="0" applyNumberFormat="1" applyFont="1" applyBorder="1" applyAlignment="1">
      <alignment horizontal="center" vertical="center" wrapText="1"/>
    </xf>
    <xf numFmtId="1" fontId="10" fillId="0" borderId="1" xfId="0" applyNumberFormat="1" applyFont="1" applyBorder="1" applyAlignment="1">
      <alignment horizontal="left" vertical="center" wrapText="1"/>
    </xf>
    <xf numFmtId="0" fontId="10" fillId="0" borderId="1" xfId="0" applyFont="1" applyBorder="1" applyAlignment="1">
      <alignment horizontal="left" vertical="justify" wrapText="1"/>
    </xf>
    <xf numFmtId="1" fontId="10" fillId="0" borderId="1" xfId="0" applyNumberFormat="1" applyFont="1" applyBorder="1" applyAlignment="1">
      <alignment horizontal="center" vertical="center" wrapText="1"/>
    </xf>
    <xf numFmtId="0" fontId="10" fillId="0" borderId="4" xfId="0" applyFont="1" applyBorder="1" applyAlignment="1">
      <alignment horizontal="left" vertical="center" wrapText="1"/>
    </xf>
    <xf numFmtId="0" fontId="22" fillId="0" borderId="4" xfId="0" applyFont="1" applyBorder="1" applyAlignment="1">
      <alignment horizontal="left" vertical="center" wrapText="1"/>
    </xf>
    <xf numFmtId="0" fontId="20" fillId="0" borderId="1" xfId="0" applyFont="1" applyBorder="1" applyAlignment="1">
      <alignment horizontal="center" vertical="center" wrapText="1"/>
    </xf>
    <xf numFmtId="49" fontId="10" fillId="0" borderId="1" xfId="0" applyNumberFormat="1" applyFont="1" applyBorder="1" applyAlignment="1">
      <alignment horizontal="left" vertical="center" wrapText="1"/>
    </xf>
    <xf numFmtId="0" fontId="10" fillId="0" borderId="1" xfId="0" applyFont="1" applyBorder="1" applyAlignment="1">
      <alignment horizontal="justify"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49" fontId="10" fillId="0" borderId="1" xfId="0" applyNumberFormat="1" applyFont="1" applyBorder="1" applyAlignment="1">
      <alignment horizontal="center" vertical="center"/>
    </xf>
    <xf numFmtId="0" fontId="10" fillId="0" borderId="0" xfId="0" applyFont="1" applyAlignment="1">
      <alignment wrapText="1"/>
    </xf>
    <xf numFmtId="0" fontId="10" fillId="0" borderId="1" xfId="0" applyFont="1" applyBorder="1" applyAlignment="1">
      <alignment horizontal="left" wrapText="1"/>
    </xf>
    <xf numFmtId="173" fontId="25" fillId="0" borderId="1" xfId="0" applyNumberFormat="1" applyFont="1" applyBorder="1" applyAlignment="1">
      <alignment horizontal="center"/>
    </xf>
    <xf numFmtId="49" fontId="20" fillId="0" borderId="1" xfId="0" applyNumberFormat="1" applyFont="1" applyBorder="1" applyAlignment="1">
      <alignment horizontal="center" vertical="center"/>
    </xf>
    <xf numFmtId="0" fontId="26" fillId="0" borderId="1" xfId="0" applyFont="1" applyBorder="1" applyAlignment="1">
      <alignment horizontal="left" vertical="center" wrapText="1"/>
    </xf>
    <xf numFmtId="173" fontId="26" fillId="0" borderId="1" xfId="0" applyNumberFormat="1" applyFont="1" applyBorder="1" applyAlignment="1">
      <alignment horizontal="center"/>
    </xf>
    <xf numFmtId="173" fontId="22" fillId="0" borderId="3" xfId="0" applyNumberFormat="1" applyFont="1" applyBorder="1" applyAlignment="1">
      <alignment horizontal="center" wrapText="1"/>
    </xf>
    <xf numFmtId="0" fontId="2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73" fontId="10" fillId="0" borderId="2" xfId="0" applyNumberFormat="1" applyFont="1" applyBorder="1" applyAlignment="1">
      <alignment horizontal="center"/>
    </xf>
    <xf numFmtId="0" fontId="10" fillId="0" borderId="0" xfId="0" applyFont="1" applyAlignment="1">
      <alignment horizontal="justify"/>
    </xf>
    <xf numFmtId="0" fontId="10" fillId="0" borderId="11" xfId="0" applyFont="1" applyBorder="1" applyAlignment="1">
      <alignment horizontal="left" vertical="center" wrapText="1"/>
    </xf>
    <xf numFmtId="0" fontId="10" fillId="0" borderId="4" xfId="0" applyFont="1" applyBorder="1" applyAlignment="1">
      <alignment horizontal="justify"/>
    </xf>
    <xf numFmtId="0" fontId="10" fillId="0" borderId="1" xfId="0" applyFont="1" applyBorder="1" applyAlignment="1">
      <alignment horizontal="justify"/>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173" fontId="20" fillId="0" borderId="7" xfId="0" applyNumberFormat="1" applyFont="1" applyBorder="1" applyAlignment="1">
      <alignment horizontal="center" wrapText="1"/>
    </xf>
    <xf numFmtId="173" fontId="20" fillId="0" borderId="2" xfId="0" applyNumberFormat="1" applyFont="1" applyBorder="1" applyAlignment="1">
      <alignment horizontal="center" wrapText="1"/>
    </xf>
    <xf numFmtId="173" fontId="20" fillId="0" borderId="2" xfId="0" applyNumberFormat="1" applyFont="1" applyBorder="1" applyAlignment="1">
      <alignment horizontal="center"/>
    </xf>
    <xf numFmtId="173" fontId="10" fillId="0" borderId="2" xfId="0" applyNumberFormat="1" applyFont="1" applyBorder="1" applyAlignment="1">
      <alignment horizontal="center" wrapText="1"/>
    </xf>
    <xf numFmtId="0" fontId="22" fillId="0" borderId="2" xfId="0" applyFont="1" applyBorder="1" applyAlignment="1">
      <alignment horizontal="left" vertical="center" wrapText="1"/>
    </xf>
    <xf numFmtId="173" fontId="22" fillId="0" borderId="7" xfId="0" applyNumberFormat="1" applyFont="1" applyBorder="1" applyAlignment="1">
      <alignment horizontal="center" wrapText="1"/>
    </xf>
    <xf numFmtId="0" fontId="6" fillId="0" borderId="5" xfId="0" applyFont="1" applyBorder="1" applyAlignment="1">
      <alignment horizontal="left" vertical="center" wrapText="1"/>
    </xf>
    <xf numFmtId="178" fontId="7" fillId="0" borderId="10" xfId="0" applyNumberFormat="1" applyFont="1" applyBorder="1" applyAlignment="1">
      <alignment horizontal="center"/>
    </xf>
    <xf numFmtId="49" fontId="27"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6" fillId="0" borderId="1" xfId="0" applyFont="1" applyBorder="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173" fontId="29" fillId="0" borderId="2" xfId="0" applyNumberFormat="1" applyFont="1" applyBorder="1" applyAlignment="1">
      <alignment horizontal="center"/>
    </xf>
    <xf numFmtId="173" fontId="13" fillId="0" borderId="2" xfId="0" applyNumberFormat="1" applyFont="1" applyBorder="1" applyAlignment="1">
      <alignment horizontal="center"/>
    </xf>
    <xf numFmtId="178" fontId="13" fillId="0" borderId="2" xfId="0" applyNumberFormat="1" applyFont="1" applyBorder="1" applyAlignment="1">
      <alignment horizontal="center"/>
    </xf>
    <xf numFmtId="0" fontId="9" fillId="0" borderId="0" xfId="0" applyFont="1" applyAlignment="1">
      <alignment horizontal="center"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6" fillId="0" borderId="1" xfId="0" applyFont="1" applyBorder="1" applyAlignment="1">
      <alignment horizontal="center" wrapText="1"/>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11"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9" fillId="0" borderId="1" xfId="0" applyFont="1" applyBorder="1" applyAlignment="1">
      <alignment horizontal="center" vertical="center"/>
    </xf>
    <xf numFmtId="173" fontId="9" fillId="0" borderId="3" xfId="0" applyNumberFormat="1" applyFont="1" applyBorder="1" applyAlignment="1">
      <alignment horizontal="center" vertical="center" wrapText="1"/>
    </xf>
    <xf numFmtId="178" fontId="9" fillId="0" borderId="1" xfId="0" applyNumberFormat="1" applyFont="1" applyBorder="1" applyAlignment="1">
      <alignment horizontal="center" vertical="center"/>
    </xf>
    <xf numFmtId="173" fontId="11" fillId="0" borderId="1" xfId="0" applyNumberFormat="1" applyFont="1" applyBorder="1" applyAlignment="1">
      <alignment horizontal="center" vertical="center"/>
    </xf>
    <xf numFmtId="0" fontId="9" fillId="0" borderId="1" xfId="0" applyFont="1" applyBorder="1" applyAlignment="1">
      <alignment/>
    </xf>
    <xf numFmtId="0" fontId="9" fillId="0" borderId="0" xfId="0" applyFont="1" applyAlignment="1">
      <alignment horizontal="left" wrapText="1"/>
    </xf>
    <xf numFmtId="0" fontId="9" fillId="0" borderId="0" xfId="0" applyFont="1" applyAlignment="1">
      <alignment horizontal="left"/>
    </xf>
    <xf numFmtId="0" fontId="6" fillId="0" borderId="0" xfId="0" applyFont="1" applyAlignment="1">
      <alignment/>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3"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3" fontId="12" fillId="0" borderId="1" xfId="0" applyNumberFormat="1" applyFont="1" applyBorder="1" applyAlignment="1">
      <alignment horizontal="center" vertical="center" wrapText="1"/>
    </xf>
    <xf numFmtId="173" fontId="12" fillId="0" borderId="1" xfId="0" applyNumberFormat="1" applyFont="1" applyBorder="1" applyAlignment="1">
      <alignment horizontal="center" vertical="center"/>
    </xf>
    <xf numFmtId="173" fontId="13" fillId="0" borderId="1" xfId="0" applyNumberFormat="1" applyFont="1" applyBorder="1" applyAlignment="1">
      <alignment horizontal="center" vertical="center"/>
    </xf>
    <xf numFmtId="173" fontId="12"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xf>
    <xf numFmtId="173" fontId="8" fillId="0" borderId="0" xfId="0" applyNumberFormat="1" applyFont="1" applyAlignment="1">
      <alignment horizontal="center" vertical="center" wrapText="1"/>
    </xf>
    <xf numFmtId="173" fontId="9" fillId="0" borderId="0" xfId="0" applyNumberFormat="1" applyFont="1" applyAlignment="1">
      <alignment horizontal="center" vertical="center"/>
    </xf>
    <xf numFmtId="0" fontId="6" fillId="0" borderId="12" xfId="0" applyFont="1" applyBorder="1" applyAlignment="1">
      <alignment horizontal="lef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11" fontId="8" fillId="0" borderId="1" xfId="0" applyNumberFormat="1"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11" fontId="6" fillId="0" borderId="1"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2" xfId="0" applyFont="1" applyBorder="1" applyAlignment="1">
      <alignment horizontal="left" vertical="center" wrapText="1"/>
    </xf>
    <xf numFmtId="0" fontId="34" fillId="0" borderId="1" xfId="0" applyFont="1" applyBorder="1" applyAlignment="1">
      <alignment horizontal="center" vertical="center"/>
    </xf>
    <xf numFmtId="0" fontId="12" fillId="0" borderId="1" xfId="0" applyFont="1" applyBorder="1" applyAlignment="1">
      <alignment horizontal="center" vertical="center"/>
    </xf>
    <xf numFmtId="0" fontId="9" fillId="0" borderId="0" xfId="0" applyFont="1" applyAlignment="1">
      <alignment horizontal="center" vertical="center"/>
    </xf>
    <xf numFmtId="0" fontId="18" fillId="0" borderId="1" xfId="0" applyFont="1" applyBorder="1" applyAlignment="1">
      <alignment horizontal="left" vertical="center" wrapText="1"/>
    </xf>
    <xf numFmtId="1" fontId="6" fillId="0" borderId="11" xfId="0" applyNumberFormat="1" applyFont="1" applyBorder="1" applyAlignment="1">
      <alignment horizontal="center" vertical="center" wrapText="1"/>
    </xf>
    <xf numFmtId="0" fontId="30" fillId="0" borderId="0" xfId="0" applyFont="1" applyBorder="1" applyAlignment="1">
      <alignment horizontal="center" vertical="center" wrapText="1"/>
    </xf>
    <xf numFmtId="2" fontId="11"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2" fontId="9" fillId="0" borderId="0" xfId="0" applyNumberFormat="1" applyFont="1" applyAlignment="1">
      <alignment horizontal="center" vertical="center"/>
    </xf>
    <xf numFmtId="2"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wrapText="1"/>
    </xf>
    <xf numFmtId="2" fontId="11" fillId="0" borderId="1"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11" fillId="0" borderId="2" xfId="0" applyNumberFormat="1" applyFont="1" applyBorder="1" applyAlignment="1">
      <alignment horizontal="center" vertical="center"/>
    </xf>
    <xf numFmtId="2" fontId="9" fillId="0" borderId="2" xfId="0" applyNumberFormat="1" applyFont="1" applyBorder="1" applyAlignment="1">
      <alignment horizontal="center" vertical="center" wrapText="1"/>
    </xf>
    <xf numFmtId="2" fontId="9" fillId="0" borderId="2" xfId="0" applyNumberFormat="1" applyFont="1" applyBorder="1" applyAlignment="1">
      <alignment horizontal="center" vertical="center"/>
    </xf>
    <xf numFmtId="2" fontId="11" fillId="0" borderId="2" xfId="0" applyNumberFormat="1" applyFont="1" applyBorder="1" applyAlignment="1">
      <alignment horizontal="center" vertical="center" wrapText="1"/>
    </xf>
    <xf numFmtId="2" fontId="33" fillId="0" borderId="1" xfId="0" applyNumberFormat="1" applyFont="1" applyBorder="1" applyAlignment="1">
      <alignment horizontal="center" vertical="center" wrapText="1"/>
    </xf>
    <xf numFmtId="2" fontId="6" fillId="0" borderId="1" xfId="0" applyNumberFormat="1" applyFont="1" applyBorder="1" applyAlignment="1">
      <alignment horizontal="center" wrapText="1"/>
    </xf>
    <xf numFmtId="173" fontId="6" fillId="0" borderId="2" xfId="0" applyNumberFormat="1" applyFont="1" applyBorder="1" applyAlignment="1">
      <alignment horizontal="center" wrapText="1"/>
    </xf>
    <xf numFmtId="0" fontId="10" fillId="0" borderId="1" xfId="0" applyFont="1" applyBorder="1" applyAlignment="1">
      <alignment vertical="center" wrapText="1"/>
    </xf>
    <xf numFmtId="173" fontId="13" fillId="0" borderId="2" xfId="0" applyNumberFormat="1" applyFont="1" applyBorder="1" applyAlignment="1">
      <alignment horizontal="center" wrapText="1"/>
    </xf>
    <xf numFmtId="173" fontId="12" fillId="0" borderId="1" xfId="0" applyNumberFormat="1" applyFont="1" applyBorder="1" applyAlignment="1">
      <alignment horizontal="center"/>
    </xf>
    <xf numFmtId="173" fontId="17" fillId="0" borderId="1" xfId="0" applyNumberFormat="1" applyFont="1" applyBorder="1" applyAlignment="1">
      <alignment horizontal="center" wrapText="1"/>
    </xf>
    <xf numFmtId="0" fontId="13" fillId="0" borderId="5" xfId="0" applyFont="1" applyBorder="1" applyAlignment="1">
      <alignment horizontal="left" vertical="center" wrapText="1"/>
    </xf>
    <xf numFmtId="0" fontId="7" fillId="0" borderId="10" xfId="0" applyFont="1" applyBorder="1" applyAlignment="1">
      <alignment horizontal="left" vertical="center" wrapText="1"/>
    </xf>
    <xf numFmtId="0" fontId="8" fillId="0" borderId="2" xfId="0" applyFont="1" applyBorder="1" applyAlignment="1">
      <alignment horizontal="center" vertical="center" wrapText="1"/>
    </xf>
    <xf numFmtId="49"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178" fontId="6" fillId="0" borderId="0" xfId="0" applyNumberFormat="1" applyFont="1" applyAlignment="1">
      <alignment horizontal="center" vertical="center"/>
    </xf>
    <xf numFmtId="178" fontId="6" fillId="0" borderId="11" xfId="0" applyNumberFormat="1" applyFont="1" applyBorder="1" applyAlignment="1">
      <alignment/>
    </xf>
    <xf numFmtId="0" fontId="6" fillId="0" borderId="5" xfId="0" applyFont="1" applyBorder="1" applyAlignment="1">
      <alignment horizontal="center" vertical="center" wrapText="1"/>
    </xf>
    <xf numFmtId="178" fontId="6" fillId="0" borderId="11" xfId="0" applyNumberFormat="1" applyFont="1" applyBorder="1" applyAlignment="1">
      <alignment wrapText="1"/>
    </xf>
    <xf numFmtId="1" fontId="6" fillId="0" borderId="11" xfId="0" applyNumberFormat="1" applyFont="1" applyBorder="1" applyAlignment="1">
      <alignment horizontal="center" vertical="center" wrapText="1"/>
    </xf>
    <xf numFmtId="173" fontId="6"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xf>
    <xf numFmtId="0" fontId="7" fillId="0" borderId="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0" xfId="0" applyFont="1" applyAlignment="1">
      <alignment horizontal="center" wrapText="1"/>
    </xf>
    <xf numFmtId="0" fontId="9" fillId="0" borderId="0" xfId="0" applyFont="1" applyAlignment="1">
      <alignment horizont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1" fillId="0" borderId="1" xfId="0" applyFont="1" applyBorder="1" applyAlignment="1">
      <alignment horizontal="center" vertical="center"/>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Font="1" applyBorder="1" applyAlignment="1">
      <alignment/>
    </xf>
    <xf numFmtId="0" fontId="6" fillId="0" borderId="15" xfId="0" applyFont="1" applyBorder="1" applyAlignment="1">
      <alignment/>
    </xf>
    <xf numFmtId="0" fontId="6" fillId="0" borderId="1"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173" fontId="6" fillId="0" borderId="1" xfId="0" applyNumberFormat="1" applyFont="1" applyBorder="1" applyAlignment="1">
      <alignment horizontal="center" vertical="center" wrapText="1"/>
    </xf>
    <xf numFmtId="0" fontId="9" fillId="0" borderId="0" xfId="0" applyFont="1" applyAlignment="1">
      <alignment horizont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8" fillId="0" borderId="0" xfId="0" applyFont="1" applyAlignment="1">
      <alignment horizontal="left"/>
    </xf>
    <xf numFmtId="0" fontId="6" fillId="0" borderId="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center" vertical="center" wrapText="1"/>
    </xf>
    <xf numFmtId="0" fontId="9" fillId="0" borderId="0" xfId="0" applyFont="1" applyAlignment="1">
      <alignment horizontal="left"/>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horizont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right"/>
    </xf>
    <xf numFmtId="0" fontId="6" fillId="0" borderId="0" xfId="0" applyFont="1" applyAlignment="1">
      <alignment horizontal="right" vertical="center"/>
    </xf>
    <xf numFmtId="0" fontId="8" fillId="0" borderId="0" xfId="0" applyFont="1" applyAlignment="1">
      <alignment horizontal="right" vertical="center"/>
    </xf>
    <xf numFmtId="0" fontId="1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1" xfId="0" applyFont="1" applyBorder="1" applyAlignment="1">
      <alignment horizontal="center" vertical="justify" wrapText="1"/>
    </xf>
    <xf numFmtId="0" fontId="6" fillId="0" borderId="12" xfId="0" applyFont="1" applyBorder="1" applyAlignment="1">
      <alignment horizontal="center" vertical="justify" wrapText="1"/>
    </xf>
    <xf numFmtId="49" fontId="6" fillId="0" borderId="2"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wrapText="1"/>
    </xf>
    <xf numFmtId="0" fontId="6" fillId="0" borderId="4" xfId="0" applyFont="1" applyBorder="1" applyAlignment="1">
      <alignment horizontal="center" wrapText="1"/>
    </xf>
    <xf numFmtId="0" fontId="6" fillId="0" borderId="12"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6" fillId="0" borderId="0" xfId="0" applyFont="1" applyAlignment="1">
      <alignment horizontal="center"/>
    </xf>
    <xf numFmtId="49" fontId="6"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P156"/>
  <sheetViews>
    <sheetView workbookViewId="0" topLeftCell="A1">
      <selection activeCell="B70" sqref="B70"/>
    </sheetView>
  </sheetViews>
  <sheetFormatPr defaultColWidth="9.00390625" defaultRowHeight="12.75"/>
  <cols>
    <col min="1" max="1" width="12.00390625" style="147" customWidth="1"/>
    <col min="2" max="2" width="80.375" style="147" customWidth="1"/>
    <col min="3" max="3" width="17.125" style="147" customWidth="1"/>
    <col min="4" max="4" width="15.75390625" style="147" customWidth="1"/>
    <col min="5" max="5" width="13.375" style="147" customWidth="1"/>
    <col min="6" max="6" width="20.625" style="147" customWidth="1"/>
    <col min="7" max="16384" width="9.125" style="147" customWidth="1"/>
  </cols>
  <sheetData>
    <row r="2" spans="3:6" ht="15">
      <c r="C2" s="420" t="s">
        <v>58</v>
      </c>
      <c r="D2" s="420"/>
      <c r="E2" s="420"/>
      <c r="F2" s="420"/>
    </row>
    <row r="3" spans="3:6" ht="15">
      <c r="C3" s="420" t="s">
        <v>2</v>
      </c>
      <c r="D3" s="420"/>
      <c r="E3" s="420"/>
      <c r="F3" s="420"/>
    </row>
    <row r="4" spans="3:6" ht="15">
      <c r="C4" s="420" t="s">
        <v>466</v>
      </c>
      <c r="D4" s="420"/>
      <c r="E4" s="420"/>
      <c r="F4" s="420"/>
    </row>
    <row r="5" spans="3:6" ht="15">
      <c r="C5" s="420" t="s">
        <v>461</v>
      </c>
      <c r="D5" s="420"/>
      <c r="E5" s="420"/>
      <c r="F5" s="420"/>
    </row>
    <row r="6" spans="3:6" ht="15">
      <c r="C6" s="148"/>
      <c r="D6" s="148"/>
      <c r="E6" s="148"/>
      <c r="F6" s="148"/>
    </row>
    <row r="7" spans="3:6" ht="15">
      <c r="C7" s="148"/>
      <c r="D7" s="148"/>
      <c r="E7" s="148"/>
      <c r="F7" s="148"/>
    </row>
    <row r="8" spans="1:6" ht="68.25" customHeight="1">
      <c r="A8" s="417" t="s">
        <v>462</v>
      </c>
      <c r="B8" s="417"/>
      <c r="C8" s="417"/>
      <c r="D8" s="417"/>
      <c r="E8" s="417"/>
      <c r="F8" s="417"/>
    </row>
    <row r="9" spans="1:6" ht="45" customHeight="1">
      <c r="A9" s="415" t="s">
        <v>408</v>
      </c>
      <c r="B9" s="415" t="s">
        <v>467</v>
      </c>
      <c r="C9" s="415" t="s">
        <v>282</v>
      </c>
      <c r="D9" s="418" t="s">
        <v>348</v>
      </c>
      <c r="E9" s="419"/>
      <c r="F9" s="415" t="s">
        <v>224</v>
      </c>
    </row>
    <row r="10" spans="1:6" ht="45" customHeight="1" hidden="1">
      <c r="A10" s="415"/>
      <c r="B10" s="415"/>
      <c r="C10" s="415"/>
      <c r="D10" s="3" t="s">
        <v>224</v>
      </c>
      <c r="E10" s="3" t="s">
        <v>468</v>
      </c>
      <c r="F10" s="415"/>
    </row>
    <row r="11" spans="1:16" ht="15.75">
      <c r="A11" s="3">
        <v>1</v>
      </c>
      <c r="B11" s="3">
        <v>2</v>
      </c>
      <c r="C11" s="3">
        <v>3</v>
      </c>
      <c r="D11" s="3">
        <v>4</v>
      </c>
      <c r="E11" s="3">
        <v>5</v>
      </c>
      <c r="F11" s="3" t="s">
        <v>469</v>
      </c>
      <c r="G11" s="206"/>
      <c r="H11" s="206"/>
      <c r="I11" s="206"/>
      <c r="J11" s="206"/>
      <c r="K11" s="206"/>
      <c r="L11" s="206"/>
      <c r="M11" s="206"/>
      <c r="N11" s="206"/>
      <c r="O11" s="206"/>
      <c r="P11" s="206"/>
    </row>
    <row r="12" spans="1:16" ht="15.75" hidden="1">
      <c r="A12" s="3">
        <v>1000000</v>
      </c>
      <c r="B12" s="149" t="s">
        <v>470</v>
      </c>
      <c r="C12" s="84"/>
      <c r="D12" s="84"/>
      <c r="E12" s="150"/>
      <c r="F12" s="84">
        <f>SUM(D12+C12)</f>
        <v>0</v>
      </c>
      <c r="G12" s="206"/>
      <c r="H12" s="206"/>
      <c r="I12" s="206"/>
      <c r="J12" s="206"/>
      <c r="K12" s="206"/>
      <c r="L12" s="206"/>
      <c r="M12" s="206"/>
      <c r="N12" s="206"/>
      <c r="O12" s="206"/>
      <c r="P12" s="206"/>
    </row>
    <row r="13" spans="1:16" ht="46.5" customHeight="1" hidden="1">
      <c r="A13" s="87">
        <v>11000000</v>
      </c>
      <c r="B13" s="152" t="s">
        <v>471</v>
      </c>
      <c r="C13" s="84"/>
      <c r="D13" s="84"/>
      <c r="E13" s="150"/>
      <c r="F13" s="84">
        <f aca="true" t="shared" si="0" ref="F13:F35">SUM(D13+C13)</f>
        <v>0</v>
      </c>
      <c r="G13" s="206"/>
      <c r="H13" s="206"/>
      <c r="I13" s="206"/>
      <c r="J13" s="206"/>
      <c r="K13" s="206"/>
      <c r="L13" s="206"/>
      <c r="M13" s="206"/>
      <c r="N13" s="206"/>
      <c r="O13" s="206"/>
      <c r="P13" s="206"/>
    </row>
    <row r="14" spans="1:16" ht="24.75" customHeight="1">
      <c r="A14" s="19">
        <v>40000000</v>
      </c>
      <c r="B14" s="202" t="s">
        <v>493</v>
      </c>
      <c r="C14" s="84">
        <f>SUM(C42)+C38</f>
        <v>856.1410000000001</v>
      </c>
      <c r="D14" s="84">
        <f>SUM(D42)+D38</f>
        <v>461.4</v>
      </c>
      <c r="E14" s="84">
        <f>SUM(E42)+E38</f>
        <v>437.5</v>
      </c>
      <c r="F14" s="84">
        <f t="shared" si="0"/>
        <v>1317.5410000000002</v>
      </c>
      <c r="G14" s="206"/>
      <c r="H14" s="206"/>
      <c r="I14" s="206"/>
      <c r="J14" s="206"/>
      <c r="K14" s="206"/>
      <c r="L14" s="206"/>
      <c r="M14" s="206"/>
      <c r="N14" s="206"/>
      <c r="O14" s="206"/>
      <c r="P14" s="206"/>
    </row>
    <row r="15" spans="1:16" ht="15.75" customHeight="1" hidden="1">
      <c r="A15" s="3">
        <v>11010100</v>
      </c>
      <c r="B15" s="152" t="s">
        <v>472</v>
      </c>
      <c r="C15" s="84"/>
      <c r="D15" s="84"/>
      <c r="E15" s="150"/>
      <c r="F15" s="84">
        <f t="shared" si="0"/>
        <v>0</v>
      </c>
      <c r="G15" s="205"/>
      <c r="H15" s="205"/>
      <c r="I15" s="205"/>
      <c r="J15" s="206"/>
      <c r="K15" s="206"/>
      <c r="L15" s="206"/>
      <c r="M15" s="206"/>
      <c r="N15" s="206"/>
      <c r="O15" s="206"/>
      <c r="P15" s="206"/>
    </row>
    <row r="16" spans="1:16" ht="33.75" customHeight="1" hidden="1">
      <c r="A16" s="3">
        <v>11010200</v>
      </c>
      <c r="B16" s="152" t="s">
        <v>473</v>
      </c>
      <c r="C16" s="154"/>
      <c r="D16" s="84"/>
      <c r="E16" s="150"/>
      <c r="F16" s="84">
        <f t="shared" si="0"/>
        <v>0</v>
      </c>
      <c r="G16" s="205"/>
      <c r="H16" s="153"/>
      <c r="I16" s="205"/>
      <c r="J16" s="206"/>
      <c r="K16" s="206"/>
      <c r="L16" s="206"/>
      <c r="M16" s="206"/>
      <c r="N16" s="206"/>
      <c r="O16" s="206"/>
      <c r="P16" s="206"/>
    </row>
    <row r="17" spans="1:16" ht="30.75" customHeight="1" hidden="1">
      <c r="A17" s="3">
        <v>11010400</v>
      </c>
      <c r="B17" s="152" t="s">
        <v>474</v>
      </c>
      <c r="C17" s="84"/>
      <c r="D17" s="84"/>
      <c r="E17" s="150"/>
      <c r="F17" s="84">
        <f t="shared" si="0"/>
        <v>0</v>
      </c>
      <c r="G17" s="205"/>
      <c r="H17" s="205"/>
      <c r="I17" s="205"/>
      <c r="J17" s="206"/>
      <c r="K17" s="206"/>
      <c r="L17" s="206"/>
      <c r="M17" s="206"/>
      <c r="N17" s="206"/>
      <c r="O17" s="206"/>
      <c r="P17" s="206"/>
    </row>
    <row r="18" spans="1:16" ht="39.75" customHeight="1" hidden="1">
      <c r="A18" s="3">
        <v>11010500</v>
      </c>
      <c r="B18" s="152" t="s">
        <v>475</v>
      </c>
      <c r="C18" s="154"/>
      <c r="D18" s="84"/>
      <c r="E18" s="150"/>
      <c r="F18" s="84">
        <f t="shared" si="0"/>
        <v>0</v>
      </c>
      <c r="G18" s="206"/>
      <c r="H18" s="206"/>
      <c r="I18" s="206"/>
      <c r="J18" s="206"/>
      <c r="K18" s="206"/>
      <c r="L18" s="206"/>
      <c r="M18" s="206"/>
      <c r="N18" s="206"/>
      <c r="O18" s="206"/>
      <c r="P18" s="206"/>
    </row>
    <row r="19" spans="1:16" ht="54.75" customHeight="1" hidden="1">
      <c r="A19" s="87">
        <v>13000000</v>
      </c>
      <c r="B19" s="152" t="s">
        <v>476</v>
      </c>
      <c r="C19" s="84"/>
      <c r="D19" s="84"/>
      <c r="E19" s="150"/>
      <c r="F19" s="84">
        <f t="shared" si="0"/>
        <v>0</v>
      </c>
      <c r="G19" s="206"/>
      <c r="H19" s="206"/>
      <c r="I19" s="206"/>
      <c r="J19" s="206"/>
      <c r="K19" s="206"/>
      <c r="L19" s="206"/>
      <c r="M19" s="206"/>
      <c r="N19" s="206"/>
      <c r="O19" s="206"/>
      <c r="P19" s="206"/>
    </row>
    <row r="20" spans="1:16" ht="41.25" customHeight="1" hidden="1">
      <c r="A20" s="3">
        <v>13050000</v>
      </c>
      <c r="B20" s="152" t="s">
        <v>477</v>
      </c>
      <c r="C20" s="84"/>
      <c r="D20" s="84"/>
      <c r="E20" s="150"/>
      <c r="F20" s="84">
        <f t="shared" si="0"/>
        <v>0</v>
      </c>
      <c r="G20" s="206"/>
      <c r="H20" s="206"/>
      <c r="I20" s="206"/>
      <c r="J20" s="206"/>
      <c r="K20" s="206"/>
      <c r="L20" s="206"/>
      <c r="M20" s="206"/>
      <c r="N20" s="206"/>
      <c r="O20" s="206"/>
      <c r="P20" s="206"/>
    </row>
    <row r="21" spans="1:16" ht="38.25" customHeight="1" hidden="1">
      <c r="A21" s="3">
        <v>13050100</v>
      </c>
      <c r="B21" s="152" t="s">
        <v>478</v>
      </c>
      <c r="C21" s="84"/>
      <c r="D21" s="84"/>
      <c r="E21" s="150"/>
      <c r="F21" s="84">
        <f t="shared" si="0"/>
        <v>0</v>
      </c>
      <c r="G21" s="206"/>
      <c r="H21" s="206"/>
      <c r="I21" s="206"/>
      <c r="J21" s="206"/>
      <c r="K21" s="206"/>
      <c r="L21" s="206"/>
      <c r="M21" s="206"/>
      <c r="N21" s="206"/>
      <c r="O21" s="206"/>
      <c r="P21" s="206"/>
    </row>
    <row r="22" spans="1:16" ht="15.75" customHeight="1" hidden="1">
      <c r="A22" s="3">
        <v>13050200</v>
      </c>
      <c r="B22" s="152" t="s">
        <v>479</v>
      </c>
      <c r="C22" s="84"/>
      <c r="D22" s="84"/>
      <c r="E22" s="150"/>
      <c r="F22" s="84">
        <f t="shared" si="0"/>
        <v>0</v>
      </c>
      <c r="G22" s="206"/>
      <c r="H22" s="206"/>
      <c r="I22" s="206"/>
      <c r="J22" s="206"/>
      <c r="K22" s="206"/>
      <c r="L22" s="206"/>
      <c r="M22" s="206"/>
      <c r="N22" s="206"/>
      <c r="O22" s="206"/>
      <c r="P22" s="206"/>
    </row>
    <row r="23" spans="1:16" ht="15.75" customHeight="1" hidden="1">
      <c r="A23" s="3">
        <v>13050300</v>
      </c>
      <c r="B23" s="152" t="s">
        <v>480</v>
      </c>
      <c r="C23" s="84"/>
      <c r="D23" s="84"/>
      <c r="E23" s="150"/>
      <c r="F23" s="84">
        <f t="shared" si="0"/>
        <v>0</v>
      </c>
      <c r="G23" s="206"/>
      <c r="H23" s="206"/>
      <c r="I23" s="206"/>
      <c r="J23" s="206"/>
      <c r="K23" s="206"/>
      <c r="L23" s="206"/>
      <c r="M23" s="206"/>
      <c r="N23" s="206"/>
      <c r="O23" s="206"/>
      <c r="P23" s="206"/>
    </row>
    <row r="24" spans="1:16" ht="15.75" customHeight="1" hidden="1">
      <c r="A24" s="3">
        <v>13050500</v>
      </c>
      <c r="B24" s="152" t="s">
        <v>481</v>
      </c>
      <c r="C24" s="84"/>
      <c r="D24" s="84"/>
      <c r="E24" s="150"/>
      <c r="F24" s="84">
        <f t="shared" si="0"/>
        <v>0</v>
      </c>
      <c r="G24" s="206"/>
      <c r="H24" s="206"/>
      <c r="I24" s="206"/>
      <c r="J24" s="206"/>
      <c r="K24" s="206"/>
      <c r="L24" s="206"/>
      <c r="M24" s="206"/>
      <c r="N24" s="206"/>
      <c r="O24" s="206"/>
      <c r="P24" s="206"/>
    </row>
    <row r="25" spans="1:16" ht="15.75" customHeight="1" hidden="1">
      <c r="A25" s="87"/>
      <c r="B25" s="152"/>
      <c r="C25" s="84"/>
      <c r="D25" s="84"/>
      <c r="E25" s="150"/>
      <c r="F25" s="84">
        <f t="shared" si="0"/>
        <v>0</v>
      </c>
      <c r="G25" s="206"/>
      <c r="H25" s="206"/>
      <c r="I25" s="206"/>
      <c r="J25" s="206"/>
      <c r="K25" s="206"/>
      <c r="L25" s="206"/>
      <c r="M25" s="206"/>
      <c r="N25" s="206"/>
      <c r="O25" s="206"/>
      <c r="P25" s="206"/>
    </row>
    <row r="26" spans="1:16" ht="15.75" customHeight="1" hidden="1">
      <c r="A26" s="3">
        <v>11011600</v>
      </c>
      <c r="B26" s="152" t="s">
        <v>482</v>
      </c>
      <c r="C26" s="84"/>
      <c r="D26" s="84"/>
      <c r="E26" s="150"/>
      <c r="F26" s="84"/>
      <c r="G26" s="206"/>
      <c r="H26" s="206"/>
      <c r="I26" s="206"/>
      <c r="J26" s="206"/>
      <c r="K26" s="206"/>
      <c r="L26" s="206"/>
      <c r="M26" s="206"/>
      <c r="N26" s="206"/>
      <c r="O26" s="206"/>
      <c r="P26" s="206"/>
    </row>
    <row r="27" spans="1:16" ht="15.75" customHeight="1" hidden="1">
      <c r="A27" s="87">
        <v>20000000</v>
      </c>
      <c r="B27" s="149" t="s">
        <v>483</v>
      </c>
      <c r="C27" s="84"/>
      <c r="D27" s="84"/>
      <c r="E27" s="150"/>
      <c r="F27" s="84">
        <f t="shared" si="0"/>
        <v>0</v>
      </c>
      <c r="G27" s="206"/>
      <c r="H27" s="206"/>
      <c r="I27" s="206"/>
      <c r="J27" s="206"/>
      <c r="K27" s="206"/>
      <c r="L27" s="206"/>
      <c r="M27" s="206"/>
      <c r="N27" s="206"/>
      <c r="O27" s="206"/>
      <c r="P27" s="206"/>
    </row>
    <row r="28" spans="1:16" ht="15.75" customHeight="1" hidden="1">
      <c r="A28" s="87">
        <v>21000000</v>
      </c>
      <c r="B28" s="149" t="s">
        <v>284</v>
      </c>
      <c r="C28" s="84"/>
      <c r="D28" s="84"/>
      <c r="E28" s="150"/>
      <c r="F28" s="84"/>
      <c r="G28" s="206"/>
      <c r="H28" s="206"/>
      <c r="I28" s="206"/>
      <c r="J28" s="206"/>
      <c r="K28" s="206"/>
      <c r="L28" s="206"/>
      <c r="M28" s="206"/>
      <c r="N28" s="206"/>
      <c r="O28" s="206"/>
      <c r="P28" s="206"/>
    </row>
    <row r="29" spans="1:16" ht="15.75" customHeight="1" hidden="1">
      <c r="A29" s="90">
        <v>21010300</v>
      </c>
      <c r="B29" s="152" t="s">
        <v>486</v>
      </c>
      <c r="C29" s="84"/>
      <c r="D29" s="84"/>
      <c r="E29" s="150"/>
      <c r="F29" s="84">
        <f t="shared" si="0"/>
        <v>0</v>
      </c>
      <c r="G29" s="206"/>
      <c r="H29" s="206"/>
      <c r="I29" s="206"/>
      <c r="J29" s="206"/>
      <c r="K29" s="206"/>
      <c r="L29" s="206"/>
      <c r="M29" s="206"/>
      <c r="N29" s="206"/>
      <c r="O29" s="206"/>
      <c r="P29" s="206"/>
    </row>
    <row r="30" spans="1:16" ht="15.75" customHeight="1" hidden="1">
      <c r="A30" s="90">
        <v>22000000</v>
      </c>
      <c r="B30" s="152" t="s">
        <v>285</v>
      </c>
      <c r="C30" s="84"/>
      <c r="D30" s="84"/>
      <c r="E30" s="150"/>
      <c r="F30" s="84"/>
      <c r="G30" s="206"/>
      <c r="H30" s="206"/>
      <c r="I30" s="206"/>
      <c r="J30" s="206"/>
      <c r="K30" s="206"/>
      <c r="L30" s="206"/>
      <c r="M30" s="206"/>
      <c r="N30" s="206"/>
      <c r="O30" s="206"/>
      <c r="P30" s="206"/>
    </row>
    <row r="31" spans="1:16" ht="43.5" customHeight="1" hidden="1">
      <c r="A31" s="90">
        <v>22010300</v>
      </c>
      <c r="B31" s="152" t="s">
        <v>487</v>
      </c>
      <c r="C31" s="84"/>
      <c r="D31" s="84"/>
      <c r="E31" s="150"/>
      <c r="F31" s="84">
        <f t="shared" si="0"/>
        <v>0</v>
      </c>
      <c r="G31" s="206"/>
      <c r="H31" s="206"/>
      <c r="I31" s="206"/>
      <c r="J31" s="206"/>
      <c r="K31" s="206"/>
      <c r="L31" s="206"/>
      <c r="M31" s="206"/>
      <c r="N31" s="206"/>
      <c r="O31" s="206"/>
      <c r="P31" s="206"/>
    </row>
    <row r="32" spans="1:16" ht="43.5" customHeight="1" hidden="1">
      <c r="A32" s="90">
        <v>24060300</v>
      </c>
      <c r="B32" s="152" t="s">
        <v>488</v>
      </c>
      <c r="C32" s="84"/>
      <c r="D32" s="84"/>
      <c r="E32" s="150"/>
      <c r="F32" s="84">
        <f t="shared" si="0"/>
        <v>0</v>
      </c>
      <c r="G32" s="206"/>
      <c r="H32" s="206"/>
      <c r="I32" s="206"/>
      <c r="J32" s="206"/>
      <c r="K32" s="206"/>
      <c r="L32" s="206"/>
      <c r="M32" s="206"/>
      <c r="N32" s="206"/>
      <c r="O32" s="206"/>
      <c r="P32" s="206"/>
    </row>
    <row r="33" spans="1:16" ht="21.75" customHeight="1" hidden="1">
      <c r="A33" s="3">
        <v>25000000</v>
      </c>
      <c r="B33" s="152" t="s">
        <v>489</v>
      </c>
      <c r="C33" s="84"/>
      <c r="D33" s="84"/>
      <c r="E33" s="150"/>
      <c r="F33" s="84">
        <f t="shared" si="0"/>
        <v>0</v>
      </c>
      <c r="G33" s="206"/>
      <c r="H33" s="206"/>
      <c r="I33" s="206"/>
      <c r="J33" s="206"/>
      <c r="K33" s="206"/>
      <c r="L33" s="206"/>
      <c r="M33" s="206"/>
      <c r="N33" s="206"/>
      <c r="O33" s="206"/>
      <c r="P33" s="206"/>
    </row>
    <row r="34" spans="1:16" ht="15.75" customHeight="1" hidden="1">
      <c r="A34" s="3">
        <v>25010100</v>
      </c>
      <c r="B34" s="152" t="s">
        <v>490</v>
      </c>
      <c r="C34" s="155"/>
      <c r="D34" s="155"/>
      <c r="E34" s="150"/>
      <c r="F34" s="84">
        <f t="shared" si="0"/>
        <v>0</v>
      </c>
      <c r="G34" s="206"/>
      <c r="H34" s="206"/>
      <c r="I34" s="206"/>
      <c r="J34" s="206"/>
      <c r="K34" s="206"/>
      <c r="L34" s="206"/>
      <c r="M34" s="206"/>
      <c r="N34" s="206"/>
      <c r="O34" s="206"/>
      <c r="P34" s="206"/>
    </row>
    <row r="35" spans="1:16" ht="15.75" customHeight="1" hidden="1">
      <c r="A35" s="3">
        <v>25010300</v>
      </c>
      <c r="B35" s="152" t="s">
        <v>491</v>
      </c>
      <c r="C35" s="155"/>
      <c r="D35" s="155"/>
      <c r="E35" s="150"/>
      <c r="F35" s="84">
        <f t="shared" si="0"/>
        <v>0</v>
      </c>
      <c r="G35" s="206"/>
      <c r="H35" s="206"/>
      <c r="I35" s="206"/>
      <c r="J35" s="206"/>
      <c r="K35" s="206"/>
      <c r="L35" s="206"/>
      <c r="M35" s="206"/>
      <c r="N35" s="206"/>
      <c r="O35" s="206"/>
      <c r="P35" s="206"/>
    </row>
    <row r="36" spans="1:16" ht="15.75" customHeight="1" hidden="1">
      <c r="A36" s="3"/>
      <c r="B36" s="152" t="s">
        <v>492</v>
      </c>
      <c r="C36" s="84"/>
      <c r="D36" s="84"/>
      <c r="E36" s="84"/>
      <c r="F36" s="84">
        <f aca="true" t="shared" si="1" ref="F36:F66">SUM(C36+D36)</f>
        <v>0</v>
      </c>
      <c r="G36" s="206"/>
      <c r="H36" s="206"/>
      <c r="I36" s="206"/>
      <c r="J36" s="206"/>
      <c r="K36" s="206"/>
      <c r="L36" s="206"/>
      <c r="M36" s="206"/>
      <c r="N36" s="206"/>
      <c r="O36" s="206"/>
      <c r="P36" s="206"/>
    </row>
    <row r="37" spans="1:16" ht="17.25" customHeight="1" hidden="1">
      <c r="A37" s="3">
        <v>40000000</v>
      </c>
      <c r="B37" s="149" t="s">
        <v>493</v>
      </c>
      <c r="C37" s="84"/>
      <c r="D37" s="84"/>
      <c r="E37" s="84"/>
      <c r="F37" s="84">
        <f t="shared" si="1"/>
        <v>0</v>
      </c>
      <c r="G37" s="206"/>
      <c r="H37" s="206"/>
      <c r="I37" s="206"/>
      <c r="J37" s="206"/>
      <c r="K37" s="206"/>
      <c r="L37" s="206"/>
      <c r="M37" s="206"/>
      <c r="N37" s="206"/>
      <c r="O37" s="206"/>
      <c r="P37" s="206"/>
    </row>
    <row r="38" spans="1:16" ht="39" customHeight="1">
      <c r="A38" s="3">
        <v>41020600</v>
      </c>
      <c r="B38" s="152" t="s">
        <v>289</v>
      </c>
      <c r="C38" s="84">
        <v>376</v>
      </c>
      <c r="D38" s="84"/>
      <c r="E38" s="84"/>
      <c r="F38" s="84">
        <f t="shared" si="1"/>
        <v>376</v>
      </c>
      <c r="G38" s="206"/>
      <c r="H38" s="206"/>
      <c r="I38" s="206"/>
      <c r="J38" s="206"/>
      <c r="K38" s="206"/>
      <c r="L38" s="206"/>
      <c r="M38" s="206"/>
      <c r="N38" s="206"/>
      <c r="O38" s="206"/>
      <c r="P38" s="206"/>
    </row>
    <row r="39" spans="1:16" ht="26.25" customHeight="1" hidden="1">
      <c r="A39" s="3">
        <v>41020600</v>
      </c>
      <c r="B39" s="152" t="s">
        <v>494</v>
      </c>
      <c r="C39" s="84"/>
      <c r="D39" s="84"/>
      <c r="E39" s="84"/>
      <c r="F39" s="84">
        <f t="shared" si="1"/>
        <v>0</v>
      </c>
      <c r="G39" s="206"/>
      <c r="H39" s="206"/>
      <c r="I39" s="206"/>
      <c r="J39" s="206"/>
      <c r="K39" s="206"/>
      <c r="L39" s="206"/>
      <c r="M39" s="206"/>
      <c r="N39" s="206"/>
      <c r="O39" s="206"/>
      <c r="P39" s="206"/>
    </row>
    <row r="40" spans="1:16" ht="56.25" customHeight="1" hidden="1">
      <c r="A40" s="3">
        <v>41020600</v>
      </c>
      <c r="B40" s="152" t="s">
        <v>495</v>
      </c>
      <c r="C40" s="84"/>
      <c r="D40" s="84"/>
      <c r="E40" s="84"/>
      <c r="F40" s="84">
        <v>300</v>
      </c>
      <c r="G40" s="206"/>
      <c r="H40" s="206"/>
      <c r="I40" s="206"/>
      <c r="J40" s="206"/>
      <c r="K40" s="206"/>
      <c r="L40" s="206"/>
      <c r="M40" s="206"/>
      <c r="N40" s="206"/>
      <c r="O40" s="206"/>
      <c r="P40" s="206"/>
    </row>
    <row r="41" spans="1:16" ht="37.5" customHeight="1" hidden="1">
      <c r="A41" s="3">
        <v>41020900</v>
      </c>
      <c r="B41" s="152" t="s">
        <v>286</v>
      </c>
      <c r="C41" s="84"/>
      <c r="D41" s="84"/>
      <c r="E41" s="84"/>
      <c r="F41" s="84">
        <f t="shared" si="1"/>
        <v>0</v>
      </c>
      <c r="G41" s="206"/>
      <c r="H41" s="206"/>
      <c r="I41" s="206"/>
      <c r="J41" s="206"/>
      <c r="K41" s="206"/>
      <c r="L41" s="206"/>
      <c r="M41" s="206"/>
      <c r="N41" s="206"/>
      <c r="O41" s="206"/>
      <c r="P41" s="206"/>
    </row>
    <row r="42" spans="1:16" ht="15.75">
      <c r="A42" s="3">
        <v>41030000</v>
      </c>
      <c r="B42" s="152" t="s">
        <v>290</v>
      </c>
      <c r="C42" s="84">
        <f>SUM(C56+C57+C67)</f>
        <v>480.141</v>
      </c>
      <c r="D42" s="84">
        <f>SUM(D56+D57+D67)</f>
        <v>461.4</v>
      </c>
      <c r="E42" s="84">
        <f>SUM(E56+E57+E67)</f>
        <v>437.5</v>
      </c>
      <c r="F42" s="84">
        <f t="shared" si="1"/>
        <v>941.5409999999999</v>
      </c>
      <c r="G42" s="206"/>
      <c r="H42" s="206"/>
      <c r="I42" s="206"/>
      <c r="J42" s="206"/>
      <c r="K42" s="206"/>
      <c r="L42" s="206"/>
      <c r="M42" s="206"/>
      <c r="N42" s="206"/>
      <c r="O42" s="206"/>
      <c r="P42" s="206"/>
    </row>
    <row r="43" spans="1:16" ht="15.75" hidden="1">
      <c r="A43" s="3"/>
      <c r="B43" s="90"/>
      <c r="C43" s="84"/>
      <c r="D43" s="84"/>
      <c r="E43" s="84"/>
      <c r="F43" s="84"/>
      <c r="G43" s="206"/>
      <c r="H43" s="206"/>
      <c r="I43" s="206"/>
      <c r="J43" s="206"/>
      <c r="K43" s="206"/>
      <c r="L43" s="206"/>
      <c r="M43" s="206"/>
      <c r="N43" s="206"/>
      <c r="O43" s="206"/>
      <c r="P43" s="206"/>
    </row>
    <row r="44" spans="1:16" ht="79.5" customHeight="1" hidden="1">
      <c r="A44" s="145">
        <v>41030600</v>
      </c>
      <c r="B44" s="88" t="s">
        <v>496</v>
      </c>
      <c r="C44" s="156"/>
      <c r="D44" s="156"/>
      <c r="E44" s="84"/>
      <c r="F44" s="84">
        <f t="shared" si="1"/>
        <v>0</v>
      </c>
      <c r="G44" s="206"/>
      <c r="H44" s="206"/>
      <c r="I44" s="206"/>
      <c r="J44" s="206"/>
      <c r="K44" s="206"/>
      <c r="L44" s="206"/>
      <c r="M44" s="206"/>
      <c r="N44" s="206"/>
      <c r="O44" s="206"/>
      <c r="P44" s="206"/>
    </row>
    <row r="45" spans="1:16" ht="121.5" customHeight="1" hidden="1">
      <c r="A45" s="415">
        <v>41030800</v>
      </c>
      <c r="B45" s="157" t="s">
        <v>497</v>
      </c>
      <c r="C45" s="416"/>
      <c r="D45" s="416"/>
      <c r="E45" s="416"/>
      <c r="F45" s="84">
        <f t="shared" si="1"/>
        <v>0</v>
      </c>
      <c r="G45" s="206"/>
      <c r="H45" s="206"/>
      <c r="I45" s="206"/>
      <c r="J45" s="206"/>
      <c r="K45" s="206"/>
      <c r="L45" s="206"/>
      <c r="M45" s="206"/>
      <c r="N45" s="206"/>
      <c r="O45" s="206"/>
      <c r="P45" s="206"/>
    </row>
    <row r="46" spans="1:16" ht="174.75" customHeight="1" hidden="1">
      <c r="A46" s="415"/>
      <c r="B46" s="157"/>
      <c r="C46" s="416"/>
      <c r="D46" s="416"/>
      <c r="E46" s="416"/>
      <c r="F46" s="84">
        <f t="shared" si="1"/>
        <v>0</v>
      </c>
      <c r="G46" s="206"/>
      <c r="H46" s="206"/>
      <c r="I46" s="206"/>
      <c r="J46" s="206"/>
      <c r="K46" s="206"/>
      <c r="L46" s="206"/>
      <c r="M46" s="206"/>
      <c r="N46" s="206"/>
      <c r="O46" s="206"/>
      <c r="P46" s="206"/>
    </row>
    <row r="47" spans="1:16" ht="0.75" customHeight="1" hidden="1">
      <c r="A47" s="415"/>
      <c r="B47" s="158"/>
      <c r="C47" s="416"/>
      <c r="D47" s="416"/>
      <c r="E47" s="416"/>
      <c r="F47" s="84">
        <f t="shared" si="1"/>
        <v>0</v>
      </c>
      <c r="G47" s="206"/>
      <c r="H47" s="206"/>
      <c r="I47" s="206"/>
      <c r="J47" s="206"/>
      <c r="K47" s="206"/>
      <c r="L47" s="206"/>
      <c r="M47" s="206"/>
      <c r="N47" s="206"/>
      <c r="O47" s="206"/>
      <c r="P47" s="206"/>
    </row>
    <row r="48" spans="1:6" ht="81" customHeight="1" hidden="1">
      <c r="A48" s="415">
        <v>41031000</v>
      </c>
      <c r="B48" s="159" t="s">
        <v>498</v>
      </c>
      <c r="C48" s="416"/>
      <c r="D48" s="416"/>
      <c r="E48" s="416"/>
      <c r="F48" s="84">
        <f t="shared" si="1"/>
        <v>0</v>
      </c>
    </row>
    <row r="49" spans="1:6" ht="0.75" customHeight="1" hidden="1">
      <c r="A49" s="415"/>
      <c r="B49" s="160"/>
      <c r="C49" s="416"/>
      <c r="D49" s="416"/>
      <c r="E49" s="416"/>
      <c r="F49" s="84">
        <f t="shared" si="1"/>
        <v>0</v>
      </c>
    </row>
    <row r="50" spans="1:6" ht="165" customHeight="1" hidden="1">
      <c r="A50" s="415">
        <v>41030900</v>
      </c>
      <c r="B50" s="88" t="s">
        <v>500</v>
      </c>
      <c r="C50" s="416"/>
      <c r="D50" s="416"/>
      <c r="E50" s="416"/>
      <c r="F50" s="84">
        <f t="shared" si="1"/>
        <v>0</v>
      </c>
    </row>
    <row r="51" spans="1:6" ht="42.75" customHeight="1" hidden="1">
      <c r="A51" s="415"/>
      <c r="B51" s="160"/>
      <c r="C51" s="416"/>
      <c r="D51" s="416"/>
      <c r="E51" s="416"/>
      <c r="F51" s="84">
        <f t="shared" si="1"/>
        <v>0</v>
      </c>
    </row>
    <row r="52" spans="1:6" ht="98.25" customHeight="1" hidden="1">
      <c r="A52" s="144">
        <v>41032300</v>
      </c>
      <c r="B52" s="161" t="s">
        <v>407</v>
      </c>
      <c r="C52" s="84"/>
      <c r="D52" s="84"/>
      <c r="E52" s="84"/>
      <c r="F52" s="84">
        <f t="shared" si="1"/>
        <v>0</v>
      </c>
    </row>
    <row r="53" spans="1:6" ht="89.25" customHeight="1" hidden="1">
      <c r="A53" s="144"/>
      <c r="B53" s="161"/>
      <c r="C53" s="84"/>
      <c r="D53" s="84"/>
      <c r="E53" s="84"/>
      <c r="F53" s="84"/>
    </row>
    <row r="54" spans="1:6" ht="87.75" customHeight="1" hidden="1">
      <c r="A54" s="3">
        <v>41035800</v>
      </c>
      <c r="B54" s="152" t="s">
        <v>501</v>
      </c>
      <c r="C54" s="84"/>
      <c r="D54" s="162"/>
      <c r="E54" s="162"/>
      <c r="F54" s="84">
        <f t="shared" si="1"/>
        <v>0</v>
      </c>
    </row>
    <row r="55" spans="1:6" ht="47.25" hidden="1">
      <c r="A55" s="3">
        <v>41034400</v>
      </c>
      <c r="B55" s="152" t="s">
        <v>502</v>
      </c>
      <c r="C55" s="84"/>
      <c r="D55" s="162"/>
      <c r="E55" s="162"/>
      <c r="F55" s="84">
        <f t="shared" si="1"/>
        <v>0</v>
      </c>
    </row>
    <row r="56" spans="1:6" ht="72" customHeight="1">
      <c r="A56" s="144">
        <v>41035200</v>
      </c>
      <c r="B56" s="120" t="s">
        <v>287</v>
      </c>
      <c r="C56" s="84">
        <v>-55.2</v>
      </c>
      <c r="D56" s="162"/>
      <c r="E56" s="162"/>
      <c r="F56" s="84">
        <f t="shared" si="1"/>
        <v>-55.2</v>
      </c>
    </row>
    <row r="57" spans="1:6" ht="42.75" customHeight="1">
      <c r="A57" s="19">
        <v>41030400</v>
      </c>
      <c r="B57" s="163" t="s">
        <v>294</v>
      </c>
      <c r="C57" s="84"/>
      <c r="D57" s="84">
        <v>385.5</v>
      </c>
      <c r="E57" s="84">
        <v>385.5</v>
      </c>
      <c r="F57" s="84">
        <f>SUM(C57+D57)</f>
        <v>385.5</v>
      </c>
    </row>
    <row r="58" spans="1:6" ht="12.75" customHeight="1" hidden="1">
      <c r="A58" s="3">
        <v>41010600</v>
      </c>
      <c r="B58" s="152" t="s">
        <v>288</v>
      </c>
      <c r="C58" s="84">
        <v>1231.3</v>
      </c>
      <c r="D58" s="84"/>
      <c r="E58" s="84"/>
      <c r="F58" s="84">
        <f t="shared" si="1"/>
        <v>1231.3</v>
      </c>
    </row>
    <row r="59" spans="1:6" ht="0.75" customHeight="1" hidden="1">
      <c r="A59" s="3">
        <v>41035000</v>
      </c>
      <c r="B59" s="163" t="s">
        <v>358</v>
      </c>
      <c r="C59" s="84">
        <v>345.2</v>
      </c>
      <c r="D59" s="84">
        <v>3</v>
      </c>
      <c r="E59" s="84">
        <v>3</v>
      </c>
      <c r="F59" s="84">
        <f t="shared" si="1"/>
        <v>348.2</v>
      </c>
    </row>
    <row r="60" spans="1:6" ht="0.75" customHeight="1" hidden="1">
      <c r="A60" s="3">
        <v>41035000</v>
      </c>
      <c r="B60" s="163" t="s">
        <v>358</v>
      </c>
      <c r="C60" s="84"/>
      <c r="D60" s="84"/>
      <c r="E60" s="84"/>
      <c r="F60" s="84">
        <f t="shared" si="1"/>
        <v>0</v>
      </c>
    </row>
    <row r="61" spans="1:6" ht="31.5" customHeight="1" hidden="1">
      <c r="A61" s="5"/>
      <c r="B61" s="1"/>
      <c r="C61" s="164"/>
      <c r="D61" s="164"/>
      <c r="E61" s="164"/>
      <c r="F61" s="84">
        <f t="shared" si="1"/>
        <v>0</v>
      </c>
    </row>
    <row r="62" spans="1:6" ht="32.25" customHeight="1" hidden="1">
      <c r="A62" s="3">
        <v>43000000</v>
      </c>
      <c r="B62" s="163" t="s">
        <v>503</v>
      </c>
      <c r="C62" s="84"/>
      <c r="D62" s="84"/>
      <c r="E62" s="84"/>
      <c r="F62" s="84">
        <f t="shared" si="1"/>
        <v>0</v>
      </c>
    </row>
    <row r="63" spans="1:6" ht="13.5" customHeight="1" hidden="1">
      <c r="A63" s="3">
        <v>43010000</v>
      </c>
      <c r="B63" s="163" t="s">
        <v>504</v>
      </c>
      <c r="C63" s="84"/>
      <c r="D63" s="84"/>
      <c r="E63" s="84"/>
      <c r="F63" s="84">
        <f t="shared" si="1"/>
        <v>0</v>
      </c>
    </row>
    <row r="64" spans="1:6" ht="55.5" customHeight="1" hidden="1">
      <c r="A64" s="3">
        <v>43010000</v>
      </c>
      <c r="B64" s="163" t="s">
        <v>505</v>
      </c>
      <c r="C64" s="84"/>
      <c r="D64" s="84"/>
      <c r="E64" s="84"/>
      <c r="F64" s="84">
        <f t="shared" si="1"/>
        <v>0</v>
      </c>
    </row>
    <row r="65" spans="1:6" ht="48.75" customHeight="1" hidden="1">
      <c r="A65" s="3"/>
      <c r="B65" s="163" t="s">
        <v>506</v>
      </c>
      <c r="C65" s="84"/>
      <c r="D65" s="84"/>
      <c r="E65" s="84"/>
      <c r="F65" s="84"/>
    </row>
    <row r="66" spans="1:6" ht="19.5" customHeight="1" hidden="1">
      <c r="A66" s="3"/>
      <c r="B66" s="163" t="s">
        <v>507</v>
      </c>
      <c r="C66" s="84"/>
      <c r="D66" s="84"/>
      <c r="E66" s="84"/>
      <c r="F66" s="84">
        <f t="shared" si="1"/>
        <v>0</v>
      </c>
    </row>
    <row r="67" spans="1:6" ht="31.5" customHeight="1">
      <c r="A67" s="3">
        <v>41035000</v>
      </c>
      <c r="B67" s="163" t="s">
        <v>358</v>
      </c>
      <c r="C67" s="84">
        <v>535.341</v>
      </c>
      <c r="D67" s="84">
        <v>75.9</v>
      </c>
      <c r="E67" s="84">
        <v>52</v>
      </c>
      <c r="F67" s="84">
        <f>SUM(C67+D67)</f>
        <v>611.241</v>
      </c>
    </row>
    <row r="68" spans="1:6" ht="15.75" hidden="1">
      <c r="A68" s="3"/>
      <c r="B68" s="163"/>
      <c r="C68" s="84"/>
      <c r="D68" s="84"/>
      <c r="E68" s="84"/>
      <c r="F68" s="84"/>
    </row>
    <row r="69" spans="1:6" ht="44.25" customHeight="1">
      <c r="A69" s="5"/>
      <c r="B69" s="152" t="s">
        <v>508</v>
      </c>
      <c r="C69" s="84">
        <f>SUM(C14)</f>
        <v>856.1410000000001</v>
      </c>
      <c r="D69" s="84">
        <f>SUM(D14)</f>
        <v>461.4</v>
      </c>
      <c r="E69" s="84">
        <f>SUM(E14)</f>
        <v>437.5</v>
      </c>
      <c r="F69" s="84">
        <f>SUM(F14)</f>
        <v>1317.5410000000002</v>
      </c>
    </row>
    <row r="70" ht="12.75">
      <c r="B70" s="107"/>
    </row>
    <row r="71" ht="12.75">
      <c r="B71" s="107"/>
    </row>
    <row r="81" spans="1:6" ht="12.75">
      <c r="A81" s="151"/>
      <c r="B81" s="151"/>
      <c r="C81" s="151"/>
      <c r="D81" s="151"/>
      <c r="E81" s="151"/>
      <c r="F81" s="151"/>
    </row>
    <row r="82" spans="1:6" ht="12.75">
      <c r="A82" s="151"/>
      <c r="B82" s="151"/>
      <c r="C82" s="151"/>
      <c r="D82" s="151"/>
      <c r="E82" s="151"/>
      <c r="F82" s="151"/>
    </row>
    <row r="83" spans="1:6" ht="12.75">
      <c r="A83" s="151"/>
      <c r="B83" s="151"/>
      <c r="C83" s="151"/>
      <c r="D83" s="151"/>
      <c r="E83" s="151"/>
      <c r="F83" s="151"/>
    </row>
    <row r="84" spans="1:6" ht="12.75">
      <c r="A84" s="151"/>
      <c r="B84" s="151"/>
      <c r="C84" s="151"/>
      <c r="D84" s="151"/>
      <c r="E84" s="151"/>
      <c r="F84" s="151"/>
    </row>
    <row r="85" spans="1:6" ht="12.75">
      <c r="A85" s="151"/>
      <c r="B85" s="151"/>
      <c r="C85" s="151"/>
      <c r="D85" s="151"/>
      <c r="E85" s="151"/>
      <c r="F85" s="151"/>
    </row>
    <row r="86" spans="1:6" ht="12.75">
      <c r="A86" s="151"/>
      <c r="B86" s="151"/>
      <c r="C86" s="151"/>
      <c r="D86" s="151"/>
      <c r="E86" s="151"/>
      <c r="F86" s="151"/>
    </row>
    <row r="87" spans="1:6" ht="12.75">
      <c r="A87" s="151"/>
      <c r="B87" s="151"/>
      <c r="C87" s="151"/>
      <c r="D87" s="151"/>
      <c r="E87" s="151"/>
      <c r="F87" s="151"/>
    </row>
    <row r="88" spans="1:6" ht="12.75">
      <c r="A88" s="151"/>
      <c r="B88" s="151"/>
      <c r="C88" s="151"/>
      <c r="D88" s="151"/>
      <c r="E88" s="151"/>
      <c r="F88" s="151"/>
    </row>
    <row r="89" spans="1:6" ht="12.75">
      <c r="A89" s="151"/>
      <c r="B89" s="151"/>
      <c r="C89" s="151"/>
      <c r="D89" s="151"/>
      <c r="E89" s="151"/>
      <c r="F89" s="151"/>
    </row>
    <row r="90" spans="1:6" ht="12.75">
      <c r="A90" s="151"/>
      <c r="B90" s="151"/>
      <c r="C90" s="151"/>
      <c r="D90" s="151"/>
      <c r="E90" s="151"/>
      <c r="F90" s="151"/>
    </row>
    <row r="91" spans="1:6" ht="12.75">
      <c r="A91" s="151"/>
      <c r="B91" s="151"/>
      <c r="C91" s="151"/>
      <c r="D91" s="151"/>
      <c r="E91" s="151"/>
      <c r="F91" s="151"/>
    </row>
    <row r="92" spans="1:6" ht="12.75">
      <c r="A92" s="151"/>
      <c r="B92" s="151"/>
      <c r="C92" s="151"/>
      <c r="D92" s="151"/>
      <c r="E92" s="151"/>
      <c r="F92" s="151"/>
    </row>
    <row r="93" spans="1:6" ht="12.75">
      <c r="A93" s="151"/>
      <c r="B93" s="151"/>
      <c r="C93" s="151"/>
      <c r="D93" s="151"/>
      <c r="E93" s="151"/>
      <c r="F93" s="151"/>
    </row>
    <row r="94" spans="1:6" ht="12.75">
      <c r="A94" s="151"/>
      <c r="B94" s="151"/>
      <c r="C94" s="151"/>
      <c r="D94" s="151"/>
      <c r="E94" s="151"/>
      <c r="F94" s="151"/>
    </row>
    <row r="95" spans="1:6" ht="12.75">
      <c r="A95" s="151"/>
      <c r="B95" s="151"/>
      <c r="C95" s="151"/>
      <c r="D95" s="151"/>
      <c r="E95" s="151"/>
      <c r="F95" s="151"/>
    </row>
    <row r="96" spans="1:6" ht="12.75">
      <c r="A96" s="151"/>
      <c r="B96" s="151"/>
      <c r="C96" s="151"/>
      <c r="D96" s="151"/>
      <c r="E96" s="151"/>
      <c r="F96" s="151"/>
    </row>
    <row r="97" spans="1:6" ht="12.75">
      <c r="A97" s="151"/>
      <c r="B97" s="151"/>
      <c r="C97" s="151"/>
      <c r="D97" s="151"/>
      <c r="E97" s="151"/>
      <c r="F97" s="151"/>
    </row>
    <row r="98" spans="1:6" ht="12.75">
      <c r="A98" s="151"/>
      <c r="B98" s="151"/>
      <c r="C98" s="151"/>
      <c r="D98" s="151"/>
      <c r="E98" s="151"/>
      <c r="F98" s="151"/>
    </row>
    <row r="99" spans="1:6" ht="12.75">
      <c r="A99" s="151"/>
      <c r="B99" s="151"/>
      <c r="C99" s="151"/>
      <c r="D99" s="151"/>
      <c r="E99" s="151"/>
      <c r="F99" s="151"/>
    </row>
    <row r="100" spans="1:6" ht="12.75">
      <c r="A100" s="151"/>
      <c r="B100" s="151"/>
      <c r="C100" s="151"/>
      <c r="D100" s="151"/>
      <c r="E100" s="151"/>
      <c r="F100" s="151"/>
    </row>
    <row r="101" spans="1:6" ht="12.75">
      <c r="A101" s="151"/>
      <c r="B101" s="151"/>
      <c r="C101" s="151"/>
      <c r="D101" s="151"/>
      <c r="E101" s="151"/>
      <c r="F101" s="151"/>
    </row>
    <row r="102" spans="1:6" ht="12.75">
      <c r="A102" s="151"/>
      <c r="B102" s="151"/>
      <c r="C102" s="151"/>
      <c r="D102" s="151"/>
      <c r="E102" s="151"/>
      <c r="F102" s="151"/>
    </row>
    <row r="103" spans="1:6" ht="12.75">
      <c r="A103" s="151"/>
      <c r="B103" s="151"/>
      <c r="C103" s="151"/>
      <c r="D103" s="151"/>
      <c r="E103" s="151"/>
      <c r="F103" s="151"/>
    </row>
    <row r="104" spans="1:6" ht="12.75">
      <c r="A104" s="151"/>
      <c r="B104" s="151"/>
      <c r="C104" s="151"/>
      <c r="D104" s="151"/>
      <c r="E104" s="151"/>
      <c r="F104" s="151"/>
    </row>
    <row r="105" spans="1:6" ht="12.75">
      <c r="A105" s="151"/>
      <c r="B105" s="151"/>
      <c r="C105" s="151"/>
      <c r="D105" s="151"/>
      <c r="E105" s="151"/>
      <c r="F105" s="151"/>
    </row>
    <row r="106" spans="1:6" ht="12.75">
      <c r="A106" s="151"/>
      <c r="B106" s="151"/>
      <c r="C106" s="151"/>
      <c r="D106" s="151"/>
      <c r="E106" s="151"/>
      <c r="F106" s="151"/>
    </row>
    <row r="107" spans="1:6" ht="12.75">
      <c r="A107" s="151"/>
      <c r="B107" s="151"/>
      <c r="C107" s="151"/>
      <c r="D107" s="151"/>
      <c r="E107" s="151"/>
      <c r="F107" s="151"/>
    </row>
    <row r="108" spans="1:6" ht="12.75">
      <c r="A108" s="151"/>
      <c r="B108" s="151"/>
      <c r="C108" s="151"/>
      <c r="D108" s="151"/>
      <c r="E108" s="151"/>
      <c r="F108" s="151"/>
    </row>
    <row r="109" spans="1:6" ht="12.75">
      <c r="A109" s="151"/>
      <c r="B109" s="151"/>
      <c r="C109" s="151"/>
      <c r="D109" s="151"/>
      <c r="E109" s="151"/>
      <c r="F109" s="151"/>
    </row>
    <row r="110" spans="1:6" ht="12.75">
      <c r="A110" s="151"/>
      <c r="B110" s="151"/>
      <c r="C110" s="151"/>
      <c r="D110" s="151"/>
      <c r="E110" s="151"/>
      <c r="F110" s="151"/>
    </row>
    <row r="111" spans="1:6" ht="12.75">
      <c r="A111" s="151"/>
      <c r="B111" s="151"/>
      <c r="C111" s="151"/>
      <c r="D111" s="151"/>
      <c r="E111" s="151"/>
      <c r="F111" s="151"/>
    </row>
    <row r="112" spans="1:6" ht="12.75">
      <c r="A112" s="151"/>
      <c r="B112" s="151"/>
      <c r="C112" s="151"/>
      <c r="D112" s="151"/>
      <c r="E112" s="151"/>
      <c r="F112" s="151"/>
    </row>
    <row r="113" spans="1:6" ht="12.75">
      <c r="A113" s="151"/>
      <c r="B113" s="151"/>
      <c r="C113" s="151"/>
      <c r="D113" s="151"/>
      <c r="E113" s="151"/>
      <c r="F113" s="151"/>
    </row>
    <row r="114" spans="1:6" ht="12.75">
      <c r="A114" s="151"/>
      <c r="B114" s="151"/>
      <c r="C114" s="151"/>
      <c r="D114" s="151"/>
      <c r="E114" s="151"/>
      <c r="F114" s="151"/>
    </row>
    <row r="115" spans="1:6" ht="12.75">
      <c r="A115" s="151"/>
      <c r="B115" s="151"/>
      <c r="C115" s="151"/>
      <c r="D115" s="151"/>
      <c r="E115" s="151"/>
      <c r="F115" s="151"/>
    </row>
    <row r="116" spans="1:6" ht="12.75">
      <c r="A116" s="151"/>
      <c r="B116" s="151"/>
      <c r="C116" s="151"/>
      <c r="D116" s="151"/>
      <c r="E116" s="151"/>
      <c r="F116" s="151"/>
    </row>
    <row r="117" spans="1:6" ht="12.75">
      <c r="A117" s="151"/>
      <c r="B117" s="151"/>
      <c r="C117" s="151"/>
      <c r="D117" s="151"/>
      <c r="E117" s="151"/>
      <c r="F117" s="151"/>
    </row>
    <row r="118" spans="1:6" ht="12.75">
      <c r="A118" s="151"/>
      <c r="B118" s="151"/>
      <c r="C118" s="151"/>
      <c r="D118" s="151"/>
      <c r="E118" s="151"/>
      <c r="F118" s="151"/>
    </row>
    <row r="119" spans="1:6" ht="12.75">
      <c r="A119" s="151"/>
      <c r="B119" s="151"/>
      <c r="C119" s="151"/>
      <c r="D119" s="151"/>
      <c r="E119" s="151"/>
      <c r="F119" s="151"/>
    </row>
    <row r="120" spans="1:6" ht="12.75">
      <c r="A120" s="151"/>
      <c r="B120" s="151"/>
      <c r="C120" s="151"/>
      <c r="D120" s="151"/>
      <c r="E120" s="151"/>
      <c r="F120" s="151"/>
    </row>
    <row r="121" spans="1:6" ht="12.75">
      <c r="A121" s="151"/>
      <c r="B121" s="151"/>
      <c r="C121" s="151"/>
      <c r="D121" s="151"/>
      <c r="E121" s="151"/>
      <c r="F121" s="151"/>
    </row>
    <row r="122" spans="1:6" ht="12.75">
      <c r="A122" s="151"/>
      <c r="B122" s="151"/>
      <c r="C122" s="151"/>
      <c r="D122" s="151"/>
      <c r="E122" s="151"/>
      <c r="F122" s="151"/>
    </row>
    <row r="123" spans="1:6" ht="12.75">
      <c r="A123" s="151"/>
      <c r="B123" s="151"/>
      <c r="C123" s="151"/>
      <c r="D123" s="151"/>
      <c r="E123" s="151"/>
      <c r="F123" s="151"/>
    </row>
    <row r="124" spans="1:6" ht="12.75">
      <c r="A124" s="151"/>
      <c r="B124" s="151"/>
      <c r="C124" s="151"/>
      <c r="D124" s="151"/>
      <c r="E124" s="151"/>
      <c r="F124" s="151"/>
    </row>
    <row r="125" spans="1:6" ht="12.75">
      <c r="A125" s="151"/>
      <c r="B125" s="151"/>
      <c r="C125" s="151"/>
      <c r="D125" s="151"/>
      <c r="E125" s="151"/>
      <c r="F125" s="151"/>
    </row>
    <row r="126" spans="1:6" ht="12.75">
      <c r="A126" s="151"/>
      <c r="B126" s="151"/>
      <c r="C126" s="151"/>
      <c r="D126" s="151"/>
      <c r="E126" s="151"/>
      <c r="F126" s="151"/>
    </row>
    <row r="127" spans="1:6" ht="12.75">
      <c r="A127" s="151"/>
      <c r="B127" s="151"/>
      <c r="C127" s="151"/>
      <c r="D127" s="151"/>
      <c r="E127" s="151"/>
      <c r="F127" s="151"/>
    </row>
    <row r="128" spans="1:6" ht="12.75">
      <c r="A128" s="151"/>
      <c r="B128" s="151"/>
      <c r="C128" s="151"/>
      <c r="D128" s="151"/>
      <c r="E128" s="151"/>
      <c r="F128" s="151"/>
    </row>
    <row r="129" spans="1:6" ht="12.75">
      <c r="A129" s="151"/>
      <c r="B129" s="151"/>
      <c r="C129" s="151"/>
      <c r="D129" s="151"/>
      <c r="E129" s="151"/>
      <c r="F129" s="151"/>
    </row>
    <row r="130" spans="1:6" ht="12.75">
      <c r="A130" s="151"/>
      <c r="B130" s="151"/>
      <c r="C130" s="151"/>
      <c r="D130" s="151"/>
      <c r="E130" s="151"/>
      <c r="F130" s="151"/>
    </row>
    <row r="131" spans="1:6" ht="12.75">
      <c r="A131" s="151"/>
      <c r="B131" s="151"/>
      <c r="C131" s="151"/>
      <c r="D131" s="151"/>
      <c r="E131" s="151"/>
      <c r="F131" s="151"/>
    </row>
    <row r="132" spans="1:6" ht="12.75">
      <c r="A132" s="151"/>
      <c r="B132" s="151"/>
      <c r="C132" s="151"/>
      <c r="D132" s="151"/>
      <c r="E132" s="151"/>
      <c r="F132" s="151"/>
    </row>
    <row r="133" spans="1:6" ht="12.75">
      <c r="A133" s="151"/>
      <c r="B133" s="151"/>
      <c r="C133" s="151"/>
      <c r="D133" s="151"/>
      <c r="E133" s="151"/>
      <c r="F133" s="151"/>
    </row>
    <row r="134" spans="1:6" ht="12.75">
      <c r="A134" s="151"/>
      <c r="B134" s="151"/>
      <c r="C134" s="151"/>
      <c r="D134" s="151"/>
      <c r="E134" s="151"/>
      <c r="F134" s="151"/>
    </row>
    <row r="135" spans="1:6" ht="12.75">
      <c r="A135" s="151"/>
      <c r="B135" s="151"/>
      <c r="C135" s="151"/>
      <c r="D135" s="151"/>
      <c r="E135" s="151"/>
      <c r="F135" s="151"/>
    </row>
    <row r="136" spans="1:6" ht="12.75">
      <c r="A136" s="151"/>
      <c r="B136" s="151"/>
      <c r="C136" s="151"/>
      <c r="D136" s="151"/>
      <c r="E136" s="151"/>
      <c r="F136" s="151"/>
    </row>
    <row r="137" spans="1:6" ht="12.75">
      <c r="A137" s="151"/>
      <c r="B137" s="151"/>
      <c r="C137" s="151"/>
      <c r="D137" s="151"/>
      <c r="E137" s="151"/>
      <c r="F137" s="151"/>
    </row>
    <row r="138" spans="1:6" ht="12.75">
      <c r="A138" s="151"/>
      <c r="B138" s="151"/>
      <c r="C138" s="151"/>
      <c r="D138" s="151"/>
      <c r="E138" s="151"/>
      <c r="F138" s="151"/>
    </row>
    <row r="139" spans="1:6" ht="12.75">
      <c r="A139" s="151"/>
      <c r="B139" s="151"/>
      <c r="C139" s="151"/>
      <c r="D139" s="151"/>
      <c r="E139" s="151"/>
      <c r="F139" s="151"/>
    </row>
    <row r="140" spans="1:6" ht="12.75">
      <c r="A140" s="151"/>
      <c r="B140" s="151"/>
      <c r="C140" s="151"/>
      <c r="D140" s="151"/>
      <c r="E140" s="151"/>
      <c r="F140" s="151"/>
    </row>
    <row r="141" spans="1:6" ht="12.75">
      <c r="A141" s="151"/>
      <c r="B141" s="151"/>
      <c r="C141" s="151"/>
      <c r="D141" s="151"/>
      <c r="E141" s="151"/>
      <c r="F141" s="151"/>
    </row>
    <row r="142" spans="1:6" ht="12.75">
      <c r="A142" s="151"/>
      <c r="B142" s="151"/>
      <c r="C142" s="151"/>
      <c r="D142" s="151"/>
      <c r="E142" s="151"/>
      <c r="F142" s="151"/>
    </row>
    <row r="143" spans="1:6" ht="12.75">
      <c r="A143" s="151"/>
      <c r="B143" s="151"/>
      <c r="C143" s="151"/>
      <c r="D143" s="151"/>
      <c r="E143" s="151"/>
      <c r="F143" s="151"/>
    </row>
    <row r="144" spans="1:6" ht="12.75">
      <c r="A144" s="151"/>
      <c r="B144" s="151"/>
      <c r="C144" s="151"/>
      <c r="D144" s="151"/>
      <c r="E144" s="151"/>
      <c r="F144" s="151"/>
    </row>
    <row r="145" spans="1:6" ht="12.75">
      <c r="A145" s="151"/>
      <c r="B145" s="151"/>
      <c r="C145" s="151"/>
      <c r="D145" s="151"/>
      <c r="E145" s="151"/>
      <c r="F145" s="151"/>
    </row>
    <row r="146" spans="1:6" ht="12.75">
      <c r="A146" s="151"/>
      <c r="B146" s="151"/>
      <c r="C146" s="151"/>
      <c r="D146" s="151"/>
      <c r="E146" s="151"/>
      <c r="F146" s="151"/>
    </row>
    <row r="147" spans="1:6" ht="12.75">
      <c r="A147" s="151"/>
      <c r="B147" s="151"/>
      <c r="C147" s="151"/>
      <c r="D147" s="151"/>
      <c r="E147" s="151"/>
      <c r="F147" s="151"/>
    </row>
    <row r="148" spans="1:6" ht="12.75">
      <c r="A148" s="151"/>
      <c r="B148" s="151"/>
      <c r="C148" s="151"/>
      <c r="D148" s="151"/>
      <c r="E148" s="151"/>
      <c r="F148" s="151"/>
    </row>
    <row r="149" spans="1:6" ht="12.75">
      <c r="A149" s="151"/>
      <c r="B149" s="151"/>
      <c r="C149" s="151"/>
      <c r="D149" s="151"/>
      <c r="E149" s="151"/>
      <c r="F149" s="151"/>
    </row>
    <row r="150" spans="1:6" ht="12.75">
      <c r="A150" s="151"/>
      <c r="B150" s="151"/>
      <c r="C150" s="151"/>
      <c r="D150" s="151"/>
      <c r="E150" s="151"/>
      <c r="F150" s="151"/>
    </row>
    <row r="151" spans="1:6" ht="12.75">
      <c r="A151" s="151"/>
      <c r="B151" s="151"/>
      <c r="C151" s="151"/>
      <c r="D151" s="151"/>
      <c r="E151" s="151"/>
      <c r="F151" s="151"/>
    </row>
    <row r="152" spans="1:6" ht="12.75">
      <c r="A152" s="151"/>
      <c r="B152" s="151"/>
      <c r="C152" s="151"/>
      <c r="D152" s="151"/>
      <c r="E152" s="151"/>
      <c r="F152" s="151"/>
    </row>
    <row r="153" spans="1:6" ht="12.75">
      <c r="A153" s="151"/>
      <c r="B153" s="151"/>
      <c r="C153" s="151"/>
      <c r="D153" s="151"/>
      <c r="E153" s="151"/>
      <c r="F153" s="151"/>
    </row>
    <row r="154" spans="1:6" ht="12.75">
      <c r="A154" s="151"/>
      <c r="B154" s="151"/>
      <c r="C154" s="151"/>
      <c r="D154" s="151"/>
      <c r="E154" s="151"/>
      <c r="F154" s="151"/>
    </row>
    <row r="155" spans="1:6" ht="12.75">
      <c r="A155" s="151"/>
      <c r="B155" s="151"/>
      <c r="C155" s="151"/>
      <c r="D155" s="151"/>
      <c r="E155" s="151"/>
      <c r="F155" s="151"/>
    </row>
    <row r="156" spans="1:6" ht="12.75">
      <c r="A156" s="151"/>
      <c r="B156" s="151"/>
      <c r="C156" s="151"/>
      <c r="D156" s="151"/>
      <c r="E156" s="151"/>
      <c r="F156" s="151"/>
    </row>
  </sheetData>
  <mergeCells count="22">
    <mergeCell ref="C2:F2"/>
    <mergeCell ref="C3:F3"/>
    <mergeCell ref="C4:F4"/>
    <mergeCell ref="C5:F5"/>
    <mergeCell ref="C45:C47"/>
    <mergeCell ref="D45:D47"/>
    <mergeCell ref="E45:E47"/>
    <mergeCell ref="A8:F8"/>
    <mergeCell ref="A9:A10"/>
    <mergeCell ref="B9:B10"/>
    <mergeCell ref="C9:C10"/>
    <mergeCell ref="D9:E9"/>
    <mergeCell ref="F9:F10"/>
    <mergeCell ref="A45:A47"/>
    <mergeCell ref="A50:A51"/>
    <mergeCell ref="C50:C51"/>
    <mergeCell ref="D50:D51"/>
    <mergeCell ref="E50:E51"/>
    <mergeCell ref="A48:A49"/>
    <mergeCell ref="C48:C49"/>
    <mergeCell ref="D48:D49"/>
    <mergeCell ref="E48:E49"/>
  </mergeCells>
  <printOptions/>
  <pageMargins left="0.28" right="0.2" top="1" bottom="1" header="0.5" footer="0.5"/>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2:Q392"/>
  <sheetViews>
    <sheetView zoomScale="75" zoomScaleNormal="75" workbookViewId="0" topLeftCell="A4">
      <pane xSplit="1" ySplit="11" topLeftCell="B213" activePane="bottomRight" state="frozen"/>
      <selection pane="topLeft" activeCell="A4" sqref="A4"/>
      <selection pane="topRight" activeCell="B4" sqref="B4"/>
      <selection pane="bottomLeft" activeCell="A15" sqref="A15"/>
      <selection pane="bottomRight" activeCell="B239" sqref="B239"/>
    </sheetView>
  </sheetViews>
  <sheetFormatPr defaultColWidth="9.00390625" defaultRowHeight="12.75"/>
  <cols>
    <col min="1" max="1" width="10.625" style="21" customWidth="1"/>
    <col min="2" max="2" width="102.875" style="21" customWidth="1"/>
    <col min="3" max="3" width="13.875" style="21" customWidth="1"/>
    <col min="4" max="4" width="12.25390625" style="21" hidden="1" customWidth="1"/>
    <col min="5" max="5" width="13.625" style="21" customWidth="1"/>
    <col min="6" max="6" width="12.625" style="21" customWidth="1"/>
    <col min="7" max="7" width="10.75390625" style="21" hidden="1" customWidth="1"/>
    <col min="8" max="8" width="13.25390625" style="21" customWidth="1"/>
    <col min="9" max="9" width="12.625" style="21" customWidth="1"/>
    <col min="10" max="10" width="10.25390625" style="21" customWidth="1"/>
    <col min="11" max="11" width="9.375" style="21" hidden="1" customWidth="1"/>
    <col min="12" max="12" width="13.375" style="21" hidden="1" customWidth="1"/>
    <col min="13" max="13" width="12.875" style="21" customWidth="1"/>
    <col min="14" max="15" width="11.875" style="21" customWidth="1"/>
    <col min="16" max="17" width="15.125" style="21" customWidth="1"/>
    <col min="18" max="16384" width="9.125" style="21" customWidth="1"/>
  </cols>
  <sheetData>
    <row r="1" ht="15.75" hidden="1"/>
    <row r="2" ht="15.75" hidden="1">
      <c r="K2" s="21" t="s">
        <v>246</v>
      </c>
    </row>
    <row r="3" spans="10:15" ht="15.75" hidden="1">
      <c r="J3" s="49"/>
      <c r="K3" s="49" t="s">
        <v>219</v>
      </c>
      <c r="L3" s="49"/>
      <c r="M3" s="49"/>
      <c r="N3" s="49"/>
      <c r="O3" s="49"/>
    </row>
    <row r="4" spans="9:16" ht="18.75">
      <c r="I4" s="424" t="s">
        <v>58</v>
      </c>
      <c r="J4" s="424"/>
      <c r="K4" s="424"/>
      <c r="L4" s="424"/>
      <c r="M4" s="424"/>
      <c r="N4" s="424"/>
      <c r="O4" s="424"/>
      <c r="P4" s="424"/>
    </row>
    <row r="5" spans="9:16" ht="18.75">
      <c r="I5" s="9" t="s">
        <v>146</v>
      </c>
      <c r="J5" s="9"/>
      <c r="K5" s="9"/>
      <c r="L5" s="9"/>
      <c r="M5" s="9"/>
      <c r="N5" s="9"/>
      <c r="O5" s="9"/>
      <c r="P5" s="9"/>
    </row>
    <row r="6" spans="9:16" ht="18.75">
      <c r="I6" s="424" t="s">
        <v>456</v>
      </c>
      <c r="J6" s="424"/>
      <c r="K6" s="424"/>
      <c r="L6" s="424"/>
      <c r="M6" s="424"/>
      <c r="N6" s="424"/>
      <c r="O6" s="424"/>
      <c r="P6" s="424"/>
    </row>
    <row r="7" spans="10:15" ht="15.75" hidden="1">
      <c r="J7" s="49"/>
      <c r="K7" s="49"/>
      <c r="L7" s="49"/>
      <c r="M7" s="49"/>
      <c r="N7" s="49"/>
      <c r="O7" s="49"/>
    </row>
    <row r="8" spans="1:13" ht="61.5" customHeight="1">
      <c r="A8" s="15" t="s">
        <v>450</v>
      </c>
      <c r="B8" s="22"/>
      <c r="C8" s="22"/>
      <c r="D8" s="22"/>
      <c r="E8" s="22"/>
      <c r="F8" s="22"/>
      <c r="G8" s="22"/>
      <c r="H8" s="22"/>
      <c r="I8" s="22"/>
      <c r="J8" s="50"/>
      <c r="K8" s="50"/>
      <c r="L8" s="50"/>
      <c r="M8" s="50"/>
    </row>
    <row r="9" spans="12:14" ht="16.5" thickBot="1">
      <c r="L9" s="32" t="s">
        <v>220</v>
      </c>
      <c r="N9" s="21" t="s">
        <v>440</v>
      </c>
    </row>
    <row r="10" spans="1:17" ht="26.25" customHeight="1">
      <c r="A10" s="403" t="s">
        <v>163</v>
      </c>
      <c r="B10" s="406" t="s">
        <v>164</v>
      </c>
      <c r="C10" s="425" t="s">
        <v>221</v>
      </c>
      <c r="D10" s="426"/>
      <c r="E10" s="426"/>
      <c r="F10" s="426"/>
      <c r="G10" s="427"/>
      <c r="H10" s="428" t="s">
        <v>222</v>
      </c>
      <c r="I10" s="429"/>
      <c r="J10" s="429"/>
      <c r="K10" s="429"/>
      <c r="L10" s="429"/>
      <c r="M10" s="429"/>
      <c r="N10" s="429"/>
      <c r="O10" s="429"/>
      <c r="P10" s="430"/>
      <c r="Q10" s="399" t="s">
        <v>224</v>
      </c>
    </row>
    <row r="11" spans="1:17" ht="12.75" customHeight="1">
      <c r="A11" s="404"/>
      <c r="B11" s="407"/>
      <c r="C11" s="421" t="s">
        <v>209</v>
      </c>
      <c r="D11" s="421" t="s">
        <v>210</v>
      </c>
      <c r="E11" s="74" t="s">
        <v>223</v>
      </c>
      <c r="F11" s="75"/>
      <c r="G11" s="421" t="s">
        <v>211</v>
      </c>
      <c r="H11" s="421" t="s">
        <v>209</v>
      </c>
      <c r="I11" s="421" t="s">
        <v>210</v>
      </c>
      <c r="J11" s="402" t="s">
        <v>223</v>
      </c>
      <c r="K11" s="402"/>
      <c r="L11" s="402"/>
      <c r="M11" s="402"/>
      <c r="N11" s="421" t="s">
        <v>212</v>
      </c>
      <c r="O11" s="431" t="s">
        <v>175</v>
      </c>
      <c r="P11" s="432"/>
      <c r="Q11" s="400"/>
    </row>
    <row r="12" spans="1:17" ht="51" customHeight="1">
      <c r="A12" s="404"/>
      <c r="B12" s="407"/>
      <c r="C12" s="423"/>
      <c r="D12" s="423"/>
      <c r="E12" s="421" t="s">
        <v>261</v>
      </c>
      <c r="F12" s="421" t="s">
        <v>213</v>
      </c>
      <c r="G12" s="423"/>
      <c r="H12" s="423"/>
      <c r="I12" s="423"/>
      <c r="J12" s="423" t="s">
        <v>262</v>
      </c>
      <c r="K12" s="55" t="s">
        <v>225</v>
      </c>
      <c r="L12" s="55" t="s">
        <v>247</v>
      </c>
      <c r="M12" s="423" t="s">
        <v>213</v>
      </c>
      <c r="N12" s="423"/>
      <c r="O12" s="423" t="s">
        <v>176</v>
      </c>
      <c r="P12" s="19" t="s">
        <v>175</v>
      </c>
      <c r="Q12" s="400"/>
    </row>
    <row r="13" spans="1:17" ht="102" customHeight="1" thickBot="1">
      <c r="A13" s="405"/>
      <c r="B13" s="408"/>
      <c r="C13" s="422"/>
      <c r="D13" s="422"/>
      <c r="E13" s="422"/>
      <c r="F13" s="422"/>
      <c r="G13" s="422"/>
      <c r="H13" s="422"/>
      <c r="I13" s="422"/>
      <c r="J13" s="422"/>
      <c r="K13" s="71" t="s">
        <v>248</v>
      </c>
      <c r="L13" s="76">
        <v>2000</v>
      </c>
      <c r="M13" s="422"/>
      <c r="N13" s="422"/>
      <c r="O13" s="422"/>
      <c r="P13" s="80" t="s">
        <v>177</v>
      </c>
      <c r="Q13" s="401"/>
    </row>
    <row r="14" spans="1:17" s="73" customFormat="1" ht="10.5" customHeight="1" hidden="1">
      <c r="A14" s="25">
        <v>1</v>
      </c>
      <c r="B14" s="25">
        <v>2</v>
      </c>
      <c r="C14" s="25">
        <v>3</v>
      </c>
      <c r="D14" s="25">
        <v>4</v>
      </c>
      <c r="E14" s="25">
        <v>5</v>
      </c>
      <c r="F14" s="25">
        <v>6</v>
      </c>
      <c r="G14" s="25">
        <v>7</v>
      </c>
      <c r="H14" s="25">
        <v>8</v>
      </c>
      <c r="I14" s="25">
        <v>9</v>
      </c>
      <c r="J14" s="25">
        <v>10</v>
      </c>
      <c r="K14" s="25"/>
      <c r="L14" s="25"/>
      <c r="M14" s="25">
        <v>11</v>
      </c>
      <c r="N14" s="25">
        <v>12</v>
      </c>
      <c r="O14" s="25"/>
      <c r="P14" s="25">
        <v>13</v>
      </c>
      <c r="Q14" s="25" t="s">
        <v>214</v>
      </c>
    </row>
    <row r="15" spans="1:17" ht="15.75" hidden="1">
      <c r="A15" s="17" t="s">
        <v>270</v>
      </c>
      <c r="B15" s="16" t="s">
        <v>271</v>
      </c>
      <c r="C15" s="123">
        <f>C16</f>
        <v>0</v>
      </c>
      <c r="D15" s="123"/>
      <c r="E15" s="20">
        <f>E16</f>
        <v>0</v>
      </c>
      <c r="F15" s="20">
        <f>F16</f>
        <v>0</v>
      </c>
      <c r="G15" s="123"/>
      <c r="H15" s="20">
        <f aca="true" t="shared" si="0" ref="H15:P15">H16</f>
        <v>0</v>
      </c>
      <c r="I15" s="20">
        <f t="shared" si="0"/>
        <v>0</v>
      </c>
      <c r="J15" s="20">
        <f t="shared" si="0"/>
        <v>0</v>
      </c>
      <c r="K15" s="20">
        <f t="shared" si="0"/>
        <v>0</v>
      </c>
      <c r="L15" s="20">
        <f t="shared" si="0"/>
        <v>0</v>
      </c>
      <c r="M15" s="20">
        <f t="shared" si="0"/>
        <v>0</v>
      </c>
      <c r="N15" s="20">
        <f t="shared" si="0"/>
        <v>0</v>
      </c>
      <c r="O15" s="20">
        <f t="shared" si="0"/>
        <v>0</v>
      </c>
      <c r="P15" s="20">
        <f t="shared" si="0"/>
        <v>0</v>
      </c>
      <c r="Q15" s="125">
        <f aca="true" t="shared" si="1" ref="Q15:Q78">H15+C15</f>
        <v>0</v>
      </c>
    </row>
    <row r="16" spans="1:17" ht="15.75" hidden="1">
      <c r="A16" s="37" t="s">
        <v>227</v>
      </c>
      <c r="B16" s="11" t="s">
        <v>228</v>
      </c>
      <c r="C16" s="122"/>
      <c r="D16" s="122"/>
      <c r="E16" s="7"/>
      <c r="F16" s="7"/>
      <c r="G16" s="122"/>
      <c r="H16" s="27"/>
      <c r="I16" s="27"/>
      <c r="J16" s="27"/>
      <c r="K16" s="27"/>
      <c r="L16" s="27"/>
      <c r="M16" s="27"/>
      <c r="N16" s="27"/>
      <c r="O16" s="27"/>
      <c r="P16" s="27"/>
      <c r="Q16" s="125">
        <f t="shared" si="1"/>
        <v>0</v>
      </c>
    </row>
    <row r="17" spans="1:17" ht="15.75" hidden="1">
      <c r="A17" s="10"/>
      <c r="B17" s="11"/>
      <c r="C17" s="124"/>
      <c r="D17" s="124"/>
      <c r="E17" s="27"/>
      <c r="F17" s="27"/>
      <c r="G17" s="124"/>
      <c r="H17" s="27"/>
      <c r="I17" s="27"/>
      <c r="J17" s="27"/>
      <c r="K17" s="27"/>
      <c r="L17" s="27"/>
      <c r="M17" s="27"/>
      <c r="N17" s="27"/>
      <c r="O17" s="27"/>
      <c r="P17" s="27"/>
      <c r="Q17" s="125">
        <f t="shared" si="1"/>
        <v>0</v>
      </c>
    </row>
    <row r="18" spans="1:17" ht="36" hidden="1">
      <c r="A18" s="10"/>
      <c r="B18" s="82" t="s">
        <v>443</v>
      </c>
      <c r="C18" s="126"/>
      <c r="D18" s="126"/>
      <c r="E18" s="43"/>
      <c r="F18" s="43"/>
      <c r="G18" s="126"/>
      <c r="H18" s="27"/>
      <c r="I18" s="27"/>
      <c r="J18" s="27"/>
      <c r="K18" s="27"/>
      <c r="L18" s="27"/>
      <c r="M18" s="27"/>
      <c r="N18" s="27"/>
      <c r="O18" s="27"/>
      <c r="P18" s="27"/>
      <c r="Q18" s="125">
        <f t="shared" si="1"/>
        <v>0</v>
      </c>
    </row>
    <row r="19" spans="1:17" ht="15.75" hidden="1">
      <c r="A19" s="10"/>
      <c r="B19" s="114" t="s">
        <v>147</v>
      </c>
      <c r="C19" s="131"/>
      <c r="D19" s="126"/>
      <c r="E19" s="43"/>
      <c r="F19" s="43"/>
      <c r="G19" s="126"/>
      <c r="H19" s="27"/>
      <c r="I19" s="27"/>
      <c r="J19" s="27"/>
      <c r="K19" s="27"/>
      <c r="L19" s="27"/>
      <c r="M19" s="27"/>
      <c r="N19" s="27"/>
      <c r="O19" s="27"/>
      <c r="P19" s="27"/>
      <c r="Q19" s="125">
        <f t="shared" si="1"/>
        <v>0</v>
      </c>
    </row>
    <row r="20" spans="1:17" ht="15.75" hidden="1">
      <c r="A20" s="17" t="s">
        <v>268</v>
      </c>
      <c r="B20" s="16" t="s">
        <v>165</v>
      </c>
      <c r="C20" s="123">
        <f>C21</f>
        <v>0</v>
      </c>
      <c r="D20" s="123"/>
      <c r="E20" s="20">
        <f>E21</f>
        <v>0</v>
      </c>
      <c r="F20" s="20">
        <f>F21</f>
        <v>0</v>
      </c>
      <c r="G20" s="123"/>
      <c r="H20" s="20">
        <f aca="true" t="shared" si="2" ref="H20:P20">H21</f>
        <v>0</v>
      </c>
      <c r="I20" s="20">
        <f t="shared" si="2"/>
        <v>0</v>
      </c>
      <c r="J20" s="20">
        <f t="shared" si="2"/>
        <v>0</v>
      </c>
      <c r="K20" s="20">
        <f t="shared" si="2"/>
        <v>0</v>
      </c>
      <c r="L20" s="20">
        <f t="shared" si="2"/>
        <v>0</v>
      </c>
      <c r="M20" s="20">
        <f t="shared" si="2"/>
        <v>0</v>
      </c>
      <c r="N20" s="20">
        <f t="shared" si="2"/>
        <v>0</v>
      </c>
      <c r="O20" s="20">
        <f t="shared" si="2"/>
        <v>0</v>
      </c>
      <c r="P20" s="20">
        <f t="shared" si="2"/>
        <v>0</v>
      </c>
      <c r="Q20" s="125">
        <f t="shared" si="1"/>
        <v>0</v>
      </c>
    </row>
    <row r="21" spans="1:17" ht="15.75" hidden="1">
      <c r="A21" s="10" t="s">
        <v>257</v>
      </c>
      <c r="B21" s="11" t="s">
        <v>283</v>
      </c>
      <c r="C21" s="7"/>
      <c r="D21" s="122"/>
      <c r="E21" s="7"/>
      <c r="F21" s="7"/>
      <c r="G21" s="124"/>
      <c r="H21" s="27"/>
      <c r="I21" s="27"/>
      <c r="J21" s="27"/>
      <c r="K21" s="27"/>
      <c r="L21" s="27"/>
      <c r="M21" s="27"/>
      <c r="N21" s="27"/>
      <c r="O21" s="27"/>
      <c r="P21" s="27"/>
      <c r="Q21" s="125">
        <f t="shared" si="1"/>
        <v>0</v>
      </c>
    </row>
    <row r="22" spans="1:17" ht="15.75" hidden="1">
      <c r="A22" s="10"/>
      <c r="B22" s="104" t="s">
        <v>35</v>
      </c>
      <c r="C22" s="98">
        <v>0.0331</v>
      </c>
      <c r="D22" s="127"/>
      <c r="E22" s="99"/>
      <c r="F22" s="99"/>
      <c r="G22" s="128"/>
      <c r="H22" s="100"/>
      <c r="I22" s="100"/>
      <c r="J22" s="100"/>
      <c r="K22" s="100"/>
      <c r="L22" s="100"/>
      <c r="M22" s="100"/>
      <c r="N22" s="100"/>
      <c r="O22" s="100"/>
      <c r="P22" s="100"/>
      <c r="Q22" s="125">
        <f t="shared" si="1"/>
        <v>0.0331</v>
      </c>
    </row>
    <row r="23" spans="1:17" ht="15.75" hidden="1">
      <c r="A23" s="10"/>
      <c r="B23" s="114" t="s">
        <v>147</v>
      </c>
      <c r="C23" s="98"/>
      <c r="D23" s="127"/>
      <c r="E23" s="99"/>
      <c r="F23" s="99"/>
      <c r="G23" s="128"/>
      <c r="H23" s="100"/>
      <c r="I23" s="100"/>
      <c r="J23" s="100"/>
      <c r="K23" s="100"/>
      <c r="L23" s="100"/>
      <c r="M23" s="100"/>
      <c r="N23" s="100"/>
      <c r="O23" s="100"/>
      <c r="P23" s="100"/>
      <c r="Q23" s="125">
        <f t="shared" si="1"/>
        <v>0</v>
      </c>
    </row>
    <row r="24" spans="1:17" ht="15.75" hidden="1">
      <c r="A24" s="10" t="s">
        <v>249</v>
      </c>
      <c r="B24" s="16" t="s">
        <v>250</v>
      </c>
      <c r="C24" s="20"/>
      <c r="D24" s="8"/>
      <c r="E24" s="8"/>
      <c r="F24" s="8"/>
      <c r="G24" s="8"/>
      <c r="H24" s="8">
        <f>SUM(H25+H31+H33+H37+H39+H41+H42+H45)</f>
        <v>0</v>
      </c>
      <c r="I24" s="8">
        <f aca="true" t="shared" si="3" ref="I24:P24">SUM(I25+I31+I33+I37+I39+I41+I42+I45)</f>
        <v>0</v>
      </c>
      <c r="J24" s="8">
        <f t="shared" si="3"/>
        <v>0</v>
      </c>
      <c r="K24" s="8">
        <f t="shared" si="3"/>
        <v>0</v>
      </c>
      <c r="L24" s="8">
        <f t="shared" si="3"/>
        <v>0</v>
      </c>
      <c r="M24" s="8">
        <f t="shared" si="3"/>
        <v>0</v>
      </c>
      <c r="N24" s="8">
        <f t="shared" si="3"/>
        <v>0</v>
      </c>
      <c r="O24" s="8">
        <f t="shared" si="3"/>
        <v>0</v>
      </c>
      <c r="P24" s="8">
        <f t="shared" si="3"/>
        <v>0</v>
      </c>
      <c r="Q24" s="8">
        <f t="shared" si="1"/>
        <v>0</v>
      </c>
    </row>
    <row r="25" spans="1:17" ht="15.75" hidden="1">
      <c r="A25" s="10" t="s">
        <v>229</v>
      </c>
      <c r="B25" s="11" t="s">
        <v>418</v>
      </c>
      <c r="C25" s="85"/>
      <c r="D25" s="7"/>
      <c r="E25" s="86"/>
      <c r="F25" s="7"/>
      <c r="G25" s="7"/>
      <c r="H25" s="86"/>
      <c r="I25" s="86"/>
      <c r="J25" s="86"/>
      <c r="K25" s="86"/>
      <c r="L25" s="86"/>
      <c r="M25" s="86"/>
      <c r="N25" s="85"/>
      <c r="O25" s="85"/>
      <c r="P25" s="85"/>
      <c r="Q25" s="8">
        <f t="shared" si="1"/>
        <v>0</v>
      </c>
    </row>
    <row r="26" spans="1:17" ht="15.75" hidden="1">
      <c r="A26" s="10"/>
      <c r="B26" s="11" t="s">
        <v>49</v>
      </c>
      <c r="C26" s="7"/>
      <c r="D26" s="7"/>
      <c r="E26" s="7"/>
      <c r="F26" s="7"/>
      <c r="G26" s="7"/>
      <c r="H26" s="8"/>
      <c r="I26" s="8"/>
      <c r="J26" s="8"/>
      <c r="K26" s="8"/>
      <c r="L26" s="8"/>
      <c r="M26" s="8"/>
      <c r="N26" s="20"/>
      <c r="O26" s="20"/>
      <c r="P26" s="20"/>
      <c r="Q26" s="8">
        <f t="shared" si="1"/>
        <v>0</v>
      </c>
    </row>
    <row r="27" spans="1:17" ht="15.75" hidden="1">
      <c r="A27" s="10"/>
      <c r="B27" s="47" t="s">
        <v>157</v>
      </c>
      <c r="C27" s="89"/>
      <c r="D27" s="89"/>
      <c r="E27" s="89"/>
      <c r="F27" s="89"/>
      <c r="G27" s="89"/>
      <c r="H27" s="89"/>
      <c r="I27" s="89"/>
      <c r="J27" s="89"/>
      <c r="K27" s="89"/>
      <c r="L27" s="89"/>
      <c r="M27" s="89"/>
      <c r="N27" s="92"/>
      <c r="O27" s="20"/>
      <c r="P27" s="20"/>
      <c r="Q27" s="8">
        <f t="shared" si="1"/>
        <v>0</v>
      </c>
    </row>
    <row r="28" spans="1:17" ht="31.5" hidden="1">
      <c r="A28" s="10"/>
      <c r="B28" s="42" t="s">
        <v>158</v>
      </c>
      <c r="C28" s="30"/>
      <c r="D28" s="30"/>
      <c r="E28" s="30"/>
      <c r="F28" s="30"/>
      <c r="G28" s="30"/>
      <c r="H28" s="8"/>
      <c r="I28" s="8"/>
      <c r="J28" s="8"/>
      <c r="K28" s="8"/>
      <c r="L28" s="8"/>
      <c r="M28" s="8"/>
      <c r="N28" s="20"/>
      <c r="O28" s="20"/>
      <c r="P28" s="20"/>
      <c r="Q28" s="8">
        <f t="shared" si="1"/>
        <v>0</v>
      </c>
    </row>
    <row r="29" spans="1:17" ht="31.5" hidden="1">
      <c r="A29" s="10"/>
      <c r="B29" s="26" t="s">
        <v>161</v>
      </c>
      <c r="C29" s="30"/>
      <c r="D29" s="30"/>
      <c r="E29" s="30"/>
      <c r="F29" s="30"/>
      <c r="G29" s="30"/>
      <c r="H29" s="8"/>
      <c r="I29" s="8"/>
      <c r="J29" s="8"/>
      <c r="K29" s="8"/>
      <c r="L29" s="8"/>
      <c r="M29" s="8"/>
      <c r="N29" s="20"/>
      <c r="O29" s="20"/>
      <c r="P29" s="20"/>
      <c r="Q29" s="8">
        <f t="shared" si="1"/>
        <v>0</v>
      </c>
    </row>
    <row r="30" spans="1:17" ht="31.5" hidden="1">
      <c r="A30" s="10"/>
      <c r="B30" s="26" t="s">
        <v>161</v>
      </c>
      <c r="C30" s="30"/>
      <c r="D30" s="30"/>
      <c r="E30" s="30"/>
      <c r="F30" s="30"/>
      <c r="G30" s="30"/>
      <c r="H30" s="8"/>
      <c r="I30" s="8"/>
      <c r="J30" s="8"/>
      <c r="K30" s="8"/>
      <c r="L30" s="8"/>
      <c r="M30" s="8"/>
      <c r="N30" s="20"/>
      <c r="O30" s="20"/>
      <c r="P30" s="20"/>
      <c r="Q30" s="8">
        <f t="shared" si="1"/>
        <v>0</v>
      </c>
    </row>
    <row r="31" spans="1:17" ht="15.75" hidden="1">
      <c r="A31" s="10" t="s">
        <v>401</v>
      </c>
      <c r="B31" s="11" t="s">
        <v>402</v>
      </c>
      <c r="C31" s="7"/>
      <c r="D31" s="7"/>
      <c r="E31" s="8"/>
      <c r="F31" s="8"/>
      <c r="G31" s="8"/>
      <c r="H31" s="8"/>
      <c r="I31" s="8"/>
      <c r="J31" s="8"/>
      <c r="K31" s="8"/>
      <c r="L31" s="8"/>
      <c r="M31" s="8"/>
      <c r="N31" s="20"/>
      <c r="O31" s="20"/>
      <c r="P31" s="20"/>
      <c r="Q31" s="8">
        <f t="shared" si="1"/>
        <v>0</v>
      </c>
    </row>
    <row r="32" spans="1:17" ht="15.75" hidden="1">
      <c r="A32" s="10"/>
      <c r="B32" s="23" t="s">
        <v>441</v>
      </c>
      <c r="C32" s="7"/>
      <c r="D32" s="7"/>
      <c r="E32" s="8"/>
      <c r="F32" s="8"/>
      <c r="G32" s="8"/>
      <c r="H32" s="8"/>
      <c r="I32" s="8"/>
      <c r="J32" s="8"/>
      <c r="K32" s="8"/>
      <c r="L32" s="8"/>
      <c r="M32" s="8"/>
      <c r="N32" s="20"/>
      <c r="O32" s="20"/>
      <c r="P32" s="20"/>
      <c r="Q32" s="8">
        <f t="shared" si="1"/>
        <v>0</v>
      </c>
    </row>
    <row r="33" spans="1:17" ht="15.75" hidden="1">
      <c r="A33" s="10" t="s">
        <v>357</v>
      </c>
      <c r="B33" s="11" t="s">
        <v>419</v>
      </c>
      <c r="C33" s="7"/>
      <c r="D33" s="7"/>
      <c r="E33" s="7"/>
      <c r="F33" s="7"/>
      <c r="G33" s="7"/>
      <c r="H33" s="7"/>
      <c r="I33" s="7"/>
      <c r="J33" s="8"/>
      <c r="K33" s="8"/>
      <c r="L33" s="8"/>
      <c r="M33" s="8"/>
      <c r="N33" s="20"/>
      <c r="O33" s="20"/>
      <c r="P33" s="20"/>
      <c r="Q33" s="8">
        <f t="shared" si="1"/>
        <v>0</v>
      </c>
    </row>
    <row r="34" spans="1:17" ht="15.75" hidden="1">
      <c r="A34" s="10"/>
      <c r="B34" s="114" t="s">
        <v>147</v>
      </c>
      <c r="C34" s="193"/>
      <c r="D34" s="7"/>
      <c r="E34" s="7"/>
      <c r="F34" s="7"/>
      <c r="G34" s="7"/>
      <c r="H34" s="86"/>
      <c r="I34" s="86"/>
      <c r="J34" s="86"/>
      <c r="K34" s="86"/>
      <c r="L34" s="86"/>
      <c r="M34" s="86"/>
      <c r="N34" s="85"/>
      <c r="O34" s="85"/>
      <c r="P34" s="20"/>
      <c r="Q34" s="8">
        <f t="shared" si="1"/>
        <v>0</v>
      </c>
    </row>
    <row r="35" spans="1:17" ht="15.75" hidden="1">
      <c r="A35" s="10"/>
      <c r="B35" s="114" t="s">
        <v>56</v>
      </c>
      <c r="C35" s="193"/>
      <c r="D35" s="98"/>
      <c r="E35" s="98"/>
      <c r="F35" s="7"/>
      <c r="G35" s="7"/>
      <c r="H35" s="86"/>
      <c r="I35" s="86"/>
      <c r="J35" s="86"/>
      <c r="K35" s="86"/>
      <c r="L35" s="86"/>
      <c r="M35" s="86"/>
      <c r="N35" s="85"/>
      <c r="O35" s="85"/>
      <c r="P35" s="20"/>
      <c r="Q35" s="8">
        <f t="shared" si="1"/>
        <v>0</v>
      </c>
    </row>
    <row r="36" spans="1:17" ht="15.75" hidden="1">
      <c r="A36" s="10"/>
      <c r="B36" s="114" t="s">
        <v>4</v>
      </c>
      <c r="C36" s="98"/>
      <c r="D36" s="98"/>
      <c r="E36" s="98"/>
      <c r="F36" s="7"/>
      <c r="G36" s="7"/>
      <c r="H36" s="7"/>
      <c r="I36" s="7"/>
      <c r="J36" s="8"/>
      <c r="K36" s="8"/>
      <c r="L36" s="8"/>
      <c r="M36" s="8"/>
      <c r="N36" s="20"/>
      <c r="O36" s="20"/>
      <c r="P36" s="20"/>
      <c r="Q36" s="8">
        <f t="shared" si="1"/>
        <v>0</v>
      </c>
    </row>
    <row r="37" spans="1:17" ht="15.75" hidden="1">
      <c r="A37" s="10" t="s">
        <v>230</v>
      </c>
      <c r="B37" s="11" t="s">
        <v>420</v>
      </c>
      <c r="C37" s="7"/>
      <c r="D37" s="7"/>
      <c r="E37" s="7"/>
      <c r="F37" s="7"/>
      <c r="G37" s="7"/>
      <c r="H37" s="7"/>
      <c r="I37" s="7"/>
      <c r="J37" s="8"/>
      <c r="K37" s="8"/>
      <c r="L37" s="8"/>
      <c r="M37" s="8"/>
      <c r="N37" s="20"/>
      <c r="O37" s="20"/>
      <c r="P37" s="20"/>
      <c r="Q37" s="8">
        <f t="shared" si="1"/>
        <v>0</v>
      </c>
    </row>
    <row r="38" spans="1:17" ht="15.75" hidden="1">
      <c r="A38" s="10"/>
      <c r="B38" s="114" t="s">
        <v>147</v>
      </c>
      <c r="C38" s="98"/>
      <c r="D38" s="7"/>
      <c r="E38" s="7"/>
      <c r="F38" s="7"/>
      <c r="G38" s="7"/>
      <c r="H38" s="7"/>
      <c r="I38" s="7"/>
      <c r="J38" s="8"/>
      <c r="K38" s="8"/>
      <c r="L38" s="8"/>
      <c r="M38" s="8"/>
      <c r="N38" s="20"/>
      <c r="O38" s="20"/>
      <c r="P38" s="20"/>
      <c r="Q38" s="8">
        <f t="shared" si="1"/>
        <v>0</v>
      </c>
    </row>
    <row r="39" spans="1:17" ht="15.75" hidden="1">
      <c r="A39" s="10" t="s">
        <v>231</v>
      </c>
      <c r="B39" s="11" t="s">
        <v>362</v>
      </c>
      <c r="C39" s="7"/>
      <c r="D39" s="7"/>
      <c r="E39" s="7"/>
      <c r="F39" s="7"/>
      <c r="G39" s="7"/>
      <c r="H39" s="7"/>
      <c r="I39" s="7"/>
      <c r="J39" s="8"/>
      <c r="K39" s="8"/>
      <c r="L39" s="8"/>
      <c r="M39" s="8"/>
      <c r="N39" s="20"/>
      <c r="O39" s="20"/>
      <c r="P39" s="20"/>
      <c r="Q39" s="8">
        <f t="shared" si="1"/>
        <v>0</v>
      </c>
    </row>
    <row r="40" spans="1:17" ht="15.75" hidden="1">
      <c r="A40" s="10"/>
      <c r="B40" s="114" t="s">
        <v>147</v>
      </c>
      <c r="C40" s="98"/>
      <c r="D40" s="7"/>
      <c r="E40" s="7"/>
      <c r="F40" s="7"/>
      <c r="G40" s="7"/>
      <c r="H40" s="7"/>
      <c r="I40" s="7"/>
      <c r="J40" s="8"/>
      <c r="K40" s="8"/>
      <c r="L40" s="8"/>
      <c r="M40" s="8"/>
      <c r="N40" s="20"/>
      <c r="O40" s="20"/>
      <c r="P40" s="20"/>
      <c r="Q40" s="8">
        <f t="shared" si="1"/>
        <v>0</v>
      </c>
    </row>
    <row r="41" spans="1:17" ht="24.75" customHeight="1" hidden="1">
      <c r="A41" s="10" t="s">
        <v>266</v>
      </c>
      <c r="B41" s="11" t="s">
        <v>421</v>
      </c>
      <c r="C41" s="7"/>
      <c r="D41" s="7"/>
      <c r="E41" s="27"/>
      <c r="F41" s="27"/>
      <c r="G41" s="27"/>
      <c r="H41" s="27"/>
      <c r="I41" s="27"/>
      <c r="J41" s="27"/>
      <c r="K41" s="27"/>
      <c r="L41" s="27"/>
      <c r="M41" s="27"/>
      <c r="N41" s="27"/>
      <c r="O41" s="27"/>
      <c r="P41" s="27"/>
      <c r="Q41" s="8">
        <f t="shared" si="1"/>
        <v>0</v>
      </c>
    </row>
    <row r="42" spans="1:17" ht="24.75" customHeight="1" hidden="1">
      <c r="A42" s="10" t="s">
        <v>386</v>
      </c>
      <c r="B42" s="11" t="s">
        <v>387</v>
      </c>
      <c r="C42" s="7"/>
      <c r="D42" s="7"/>
      <c r="E42" s="27"/>
      <c r="F42" s="27"/>
      <c r="G42" s="27"/>
      <c r="H42" s="27"/>
      <c r="I42" s="27"/>
      <c r="J42" s="27"/>
      <c r="K42" s="27"/>
      <c r="L42" s="27"/>
      <c r="M42" s="27"/>
      <c r="N42" s="27"/>
      <c r="O42" s="27"/>
      <c r="P42" s="27"/>
      <c r="Q42" s="8">
        <f t="shared" si="1"/>
        <v>0</v>
      </c>
    </row>
    <row r="43" spans="1:17" ht="24.75" customHeight="1" hidden="1">
      <c r="A43" s="10"/>
      <c r="B43" s="114" t="s">
        <v>147</v>
      </c>
      <c r="C43" s="98"/>
      <c r="D43" s="7"/>
      <c r="E43" s="27"/>
      <c r="F43" s="27"/>
      <c r="G43" s="27"/>
      <c r="H43" s="27"/>
      <c r="I43" s="27"/>
      <c r="J43" s="27"/>
      <c r="K43" s="27"/>
      <c r="L43" s="27"/>
      <c r="M43" s="27"/>
      <c r="N43" s="27"/>
      <c r="O43" s="27"/>
      <c r="P43" s="27"/>
      <c r="Q43" s="8">
        <f t="shared" si="1"/>
        <v>0</v>
      </c>
    </row>
    <row r="44" spans="1:17" ht="24.75" customHeight="1" hidden="1">
      <c r="A44" s="10" t="s">
        <v>386</v>
      </c>
      <c r="B44" s="11" t="s">
        <v>387</v>
      </c>
      <c r="C44" s="7"/>
      <c r="D44" s="7"/>
      <c r="E44" s="27"/>
      <c r="F44" s="27"/>
      <c r="G44" s="27"/>
      <c r="H44" s="27"/>
      <c r="I44" s="27"/>
      <c r="J44" s="27"/>
      <c r="K44" s="27"/>
      <c r="L44" s="27"/>
      <c r="M44" s="27"/>
      <c r="N44" s="27"/>
      <c r="O44" s="27"/>
      <c r="P44" s="27"/>
      <c r="Q44" s="8">
        <f t="shared" si="1"/>
        <v>0</v>
      </c>
    </row>
    <row r="45" spans="1:17" ht="31.5" customHeight="1" hidden="1">
      <c r="A45" s="10" t="s">
        <v>372</v>
      </c>
      <c r="B45" s="11" t="s">
        <v>373</v>
      </c>
      <c r="C45" s="7"/>
      <c r="D45" s="7"/>
      <c r="E45" s="27"/>
      <c r="F45" s="27"/>
      <c r="G45" s="27"/>
      <c r="H45" s="27"/>
      <c r="I45" s="27"/>
      <c r="J45" s="27"/>
      <c r="K45" s="27"/>
      <c r="L45" s="27"/>
      <c r="M45" s="27"/>
      <c r="N45" s="27"/>
      <c r="O45" s="27"/>
      <c r="P45" s="27"/>
      <c r="Q45" s="8">
        <f t="shared" si="1"/>
        <v>0</v>
      </c>
    </row>
    <row r="46" spans="1:17" ht="31.5" customHeight="1" hidden="1">
      <c r="A46" s="10"/>
      <c r="B46" s="114" t="s">
        <v>147</v>
      </c>
      <c r="C46" s="98"/>
      <c r="D46" s="7"/>
      <c r="E46" s="27"/>
      <c r="F46" s="27"/>
      <c r="G46" s="27"/>
      <c r="H46" s="27"/>
      <c r="I46" s="27"/>
      <c r="J46" s="27"/>
      <c r="K46" s="27"/>
      <c r="L46" s="27"/>
      <c r="M46" s="27"/>
      <c r="N46" s="27"/>
      <c r="O46" s="27"/>
      <c r="P46" s="27"/>
      <c r="Q46" s="8">
        <f t="shared" si="1"/>
        <v>0</v>
      </c>
    </row>
    <row r="47" spans="1:17" ht="15.75" hidden="1">
      <c r="A47" s="10" t="s">
        <v>356</v>
      </c>
      <c r="B47" s="16" t="s">
        <v>251</v>
      </c>
      <c r="C47" s="20"/>
      <c r="D47" s="8"/>
      <c r="E47" s="20"/>
      <c r="F47" s="20"/>
      <c r="G47" s="20">
        <f aca="true" t="shared" si="4" ref="G47:P47">SUM(G48+G49+G52+G55)</f>
        <v>0</v>
      </c>
      <c r="H47" s="20">
        <f t="shared" si="4"/>
        <v>0</v>
      </c>
      <c r="I47" s="20">
        <f t="shared" si="4"/>
        <v>0</v>
      </c>
      <c r="J47" s="20">
        <f t="shared" si="4"/>
        <v>0</v>
      </c>
      <c r="K47" s="20">
        <f t="shared" si="4"/>
        <v>0</v>
      </c>
      <c r="L47" s="20">
        <f t="shared" si="4"/>
        <v>0</v>
      </c>
      <c r="M47" s="20">
        <f t="shared" si="4"/>
        <v>0</v>
      </c>
      <c r="N47" s="20">
        <f t="shared" si="4"/>
        <v>0</v>
      </c>
      <c r="O47" s="20">
        <f t="shared" si="4"/>
        <v>0</v>
      </c>
      <c r="P47" s="20">
        <f t="shared" si="4"/>
        <v>0</v>
      </c>
      <c r="Q47" s="8">
        <f t="shared" si="1"/>
        <v>0</v>
      </c>
    </row>
    <row r="48" spans="1:17" ht="15.75" hidden="1">
      <c r="A48" s="10" t="s">
        <v>232</v>
      </c>
      <c r="B48" s="11" t="s">
        <v>355</v>
      </c>
      <c r="C48" s="7"/>
      <c r="D48" s="7"/>
      <c r="E48" s="7"/>
      <c r="F48" s="7"/>
      <c r="G48" s="7"/>
      <c r="H48" s="86"/>
      <c r="I48" s="86"/>
      <c r="J48" s="86"/>
      <c r="K48" s="86"/>
      <c r="L48" s="86"/>
      <c r="M48" s="86"/>
      <c r="N48" s="86"/>
      <c r="O48" s="86"/>
      <c r="P48" s="85"/>
      <c r="Q48" s="8">
        <f t="shared" si="1"/>
        <v>0</v>
      </c>
    </row>
    <row r="49" spans="1:17" ht="15.75" hidden="1">
      <c r="A49" s="10" t="s">
        <v>232</v>
      </c>
      <c r="B49" s="11" t="s">
        <v>444</v>
      </c>
      <c r="C49" s="7"/>
      <c r="D49" s="7"/>
      <c r="E49" s="7"/>
      <c r="F49" s="7"/>
      <c r="G49" s="7"/>
      <c r="H49" s="7"/>
      <c r="I49" s="7"/>
      <c r="J49" s="7"/>
      <c r="K49" s="7"/>
      <c r="L49" s="7"/>
      <c r="M49" s="7"/>
      <c r="N49" s="27"/>
      <c r="O49" s="27"/>
      <c r="P49" s="85"/>
      <c r="Q49" s="8">
        <f t="shared" si="1"/>
        <v>0</v>
      </c>
    </row>
    <row r="50" spans="1:17" ht="47.25" hidden="1">
      <c r="A50" s="10"/>
      <c r="B50" s="120" t="s">
        <v>465</v>
      </c>
      <c r="C50" s="7"/>
      <c r="D50" s="7"/>
      <c r="E50" s="7"/>
      <c r="F50" s="7"/>
      <c r="G50" s="7"/>
      <c r="H50" s="7"/>
      <c r="I50" s="7"/>
      <c r="J50" s="7"/>
      <c r="K50" s="7"/>
      <c r="L50" s="7"/>
      <c r="M50" s="7"/>
      <c r="N50" s="27"/>
      <c r="O50" s="27"/>
      <c r="P50" s="85"/>
      <c r="Q50" s="8">
        <f t="shared" si="1"/>
        <v>0</v>
      </c>
    </row>
    <row r="51" spans="1:17" ht="15.75" hidden="1">
      <c r="A51" s="10"/>
      <c r="B51" s="114" t="s">
        <v>147</v>
      </c>
      <c r="C51" s="98"/>
      <c r="D51" s="7"/>
      <c r="E51" s="7"/>
      <c r="F51" s="7"/>
      <c r="G51" s="7"/>
      <c r="H51" s="98"/>
      <c r="I51" s="98"/>
      <c r="J51" s="98"/>
      <c r="K51" s="98"/>
      <c r="L51" s="98"/>
      <c r="M51" s="98"/>
      <c r="N51" s="98"/>
      <c r="O51" s="98"/>
      <c r="P51" s="85"/>
      <c r="Q51" s="8">
        <f t="shared" si="1"/>
        <v>0</v>
      </c>
    </row>
    <row r="52" spans="1:17" ht="15.75" hidden="1">
      <c r="A52" s="10" t="s">
        <v>171</v>
      </c>
      <c r="B52" s="11" t="s">
        <v>172</v>
      </c>
      <c r="C52" s="7"/>
      <c r="D52" s="7"/>
      <c r="E52" s="7"/>
      <c r="F52" s="7"/>
      <c r="G52" s="7"/>
      <c r="H52" s="7"/>
      <c r="I52" s="7"/>
      <c r="J52" s="7"/>
      <c r="K52" s="7"/>
      <c r="L52" s="7"/>
      <c r="M52" s="7"/>
      <c r="N52" s="27"/>
      <c r="O52" s="27"/>
      <c r="P52" s="85"/>
      <c r="Q52" s="8">
        <f t="shared" si="1"/>
        <v>0</v>
      </c>
    </row>
    <row r="53" spans="1:17" ht="15.75" hidden="1">
      <c r="A53" s="10"/>
      <c r="B53" s="114" t="s">
        <v>147</v>
      </c>
      <c r="C53" s="98"/>
      <c r="D53" s="7"/>
      <c r="E53" s="7"/>
      <c r="F53" s="7"/>
      <c r="G53" s="7"/>
      <c r="H53" s="7"/>
      <c r="I53" s="7"/>
      <c r="J53" s="7"/>
      <c r="K53" s="7"/>
      <c r="L53" s="7"/>
      <c r="M53" s="7"/>
      <c r="N53" s="27"/>
      <c r="O53" s="27"/>
      <c r="P53" s="85"/>
      <c r="Q53" s="8">
        <f t="shared" si="1"/>
        <v>0</v>
      </c>
    </row>
    <row r="54" spans="1:17" ht="15.75" hidden="1">
      <c r="A54" s="10"/>
      <c r="B54" s="114" t="s">
        <v>4</v>
      </c>
      <c r="C54" s="98"/>
      <c r="D54" s="7"/>
      <c r="E54" s="7"/>
      <c r="F54" s="98"/>
      <c r="G54" s="98"/>
      <c r="H54" s="98"/>
      <c r="I54" s="98"/>
      <c r="J54" s="98"/>
      <c r="K54" s="98"/>
      <c r="L54" s="98"/>
      <c r="M54" s="98"/>
      <c r="N54" s="193"/>
      <c r="O54" s="193"/>
      <c r="P54" s="85"/>
      <c r="Q54" s="8">
        <f t="shared" si="1"/>
        <v>0</v>
      </c>
    </row>
    <row r="55" spans="1:17" ht="15.75" hidden="1">
      <c r="A55" s="10" t="s">
        <v>173</v>
      </c>
      <c r="B55" s="11" t="s">
        <v>174</v>
      </c>
      <c r="C55" s="7"/>
      <c r="D55" s="7"/>
      <c r="E55" s="7"/>
      <c r="F55" s="7"/>
      <c r="G55" s="7"/>
      <c r="H55" s="7"/>
      <c r="I55" s="7"/>
      <c r="J55" s="7"/>
      <c r="K55" s="7"/>
      <c r="L55" s="7"/>
      <c r="M55" s="7"/>
      <c r="N55" s="27"/>
      <c r="O55" s="27"/>
      <c r="P55" s="85"/>
      <c r="Q55" s="8">
        <f t="shared" si="1"/>
        <v>0</v>
      </c>
    </row>
    <row r="56" spans="1:17" ht="15.75" hidden="1">
      <c r="A56" s="10"/>
      <c r="B56" s="114" t="s">
        <v>147</v>
      </c>
      <c r="C56" s="98"/>
      <c r="D56" s="7"/>
      <c r="E56" s="7"/>
      <c r="F56" s="7"/>
      <c r="G56" s="7"/>
      <c r="H56" s="98"/>
      <c r="I56" s="98"/>
      <c r="J56" s="98"/>
      <c r="K56" s="98"/>
      <c r="L56" s="98"/>
      <c r="M56" s="98"/>
      <c r="N56" s="193"/>
      <c r="O56" s="193"/>
      <c r="P56" s="85"/>
      <c r="Q56" s="8">
        <f t="shared" si="1"/>
        <v>0</v>
      </c>
    </row>
    <row r="57" spans="1:17" ht="34.5" customHeight="1" hidden="1">
      <c r="A57" s="10" t="s">
        <v>252</v>
      </c>
      <c r="B57" s="16" t="s">
        <v>253</v>
      </c>
      <c r="C57" s="20"/>
      <c r="D57" s="20"/>
      <c r="E57" s="20"/>
      <c r="F57" s="20"/>
      <c r="G57" s="20">
        <f aca="true" t="shared" si="5" ref="G57:P57">G58+G60+G62+G64+G66+G68+G70+G72+G74+G76+G78+G80+G82+G84+G86+G88+G90+G92+G94+G96+G98+G100+G102+G104+G106+G111+G112+G113+G114+G115+G117+G116+G108</f>
        <v>0</v>
      </c>
      <c r="H57" s="20">
        <f t="shared" si="5"/>
        <v>0</v>
      </c>
      <c r="I57" s="20">
        <f t="shared" si="5"/>
        <v>0</v>
      </c>
      <c r="J57" s="20">
        <f t="shared" si="5"/>
        <v>0</v>
      </c>
      <c r="K57" s="20">
        <f t="shared" si="5"/>
        <v>0</v>
      </c>
      <c r="L57" s="20">
        <f t="shared" si="5"/>
        <v>0</v>
      </c>
      <c r="M57" s="20">
        <f t="shared" si="5"/>
        <v>0</v>
      </c>
      <c r="N57" s="20">
        <f t="shared" si="5"/>
        <v>0</v>
      </c>
      <c r="O57" s="20">
        <f t="shared" si="5"/>
        <v>0</v>
      </c>
      <c r="P57" s="20">
        <f t="shared" si="5"/>
        <v>0</v>
      </c>
      <c r="Q57" s="8">
        <f t="shared" si="1"/>
        <v>0</v>
      </c>
    </row>
    <row r="58" spans="1:17" ht="125.25" customHeight="1" hidden="1">
      <c r="A58" s="2" t="s">
        <v>338</v>
      </c>
      <c r="B58" s="116" t="s">
        <v>447</v>
      </c>
      <c r="C58" s="85"/>
      <c r="D58" s="85"/>
      <c r="E58" s="86"/>
      <c r="F58" s="7"/>
      <c r="G58" s="7"/>
      <c r="H58" s="7"/>
      <c r="I58" s="7"/>
      <c r="J58" s="27"/>
      <c r="K58" s="27"/>
      <c r="L58" s="27"/>
      <c r="M58" s="27"/>
      <c r="N58" s="27"/>
      <c r="O58" s="27"/>
      <c r="P58" s="27"/>
      <c r="Q58" s="8">
        <f t="shared" si="1"/>
        <v>0</v>
      </c>
    </row>
    <row r="59" spans="1:17" ht="15.75" hidden="1">
      <c r="A59" s="2"/>
      <c r="B59" s="108" t="s">
        <v>441</v>
      </c>
      <c r="C59" s="85"/>
      <c r="D59" s="85"/>
      <c r="E59" s="86"/>
      <c r="F59" s="7"/>
      <c r="G59" s="7"/>
      <c r="H59" s="7"/>
      <c r="I59" s="7"/>
      <c r="J59" s="27"/>
      <c r="K59" s="27"/>
      <c r="L59" s="27"/>
      <c r="M59" s="27"/>
      <c r="N59" s="27"/>
      <c r="O59" s="27"/>
      <c r="P59" s="27"/>
      <c r="Q59" s="8">
        <f t="shared" si="1"/>
        <v>0</v>
      </c>
    </row>
    <row r="60" spans="1:17" ht="102.75" customHeight="1" hidden="1">
      <c r="A60" s="2" t="s">
        <v>339</v>
      </c>
      <c r="B60" s="116" t="s">
        <v>448</v>
      </c>
      <c r="C60" s="85"/>
      <c r="D60" s="85"/>
      <c r="E60" s="85"/>
      <c r="F60" s="27"/>
      <c r="G60" s="27"/>
      <c r="H60" s="27"/>
      <c r="I60" s="27"/>
      <c r="J60" s="27"/>
      <c r="K60" s="27"/>
      <c r="L60" s="27"/>
      <c r="M60" s="27"/>
      <c r="N60" s="27"/>
      <c r="O60" s="27"/>
      <c r="P60" s="27"/>
      <c r="Q60" s="8">
        <f t="shared" si="1"/>
        <v>0</v>
      </c>
    </row>
    <row r="61" spans="1:17" ht="15.75" hidden="1">
      <c r="A61" s="2"/>
      <c r="B61" s="108" t="s">
        <v>441</v>
      </c>
      <c r="C61" s="85"/>
      <c r="D61" s="85"/>
      <c r="E61" s="85"/>
      <c r="F61" s="27"/>
      <c r="G61" s="27"/>
      <c r="H61" s="27"/>
      <c r="I61" s="27"/>
      <c r="J61" s="27"/>
      <c r="K61" s="27"/>
      <c r="L61" s="27"/>
      <c r="M61" s="27"/>
      <c r="N61" s="27"/>
      <c r="O61" s="27"/>
      <c r="P61" s="27"/>
      <c r="Q61" s="8">
        <f t="shared" si="1"/>
        <v>0</v>
      </c>
    </row>
    <row r="62" spans="1:17" ht="120.75" customHeight="1" hidden="1">
      <c r="A62" s="2" t="s">
        <v>154</v>
      </c>
      <c r="B62" s="90" t="s">
        <v>54</v>
      </c>
      <c r="C62" s="85"/>
      <c r="D62" s="85"/>
      <c r="E62" s="86"/>
      <c r="F62" s="7"/>
      <c r="G62" s="7"/>
      <c r="H62" s="7"/>
      <c r="I62" s="7"/>
      <c r="J62" s="27"/>
      <c r="K62" s="27"/>
      <c r="L62" s="27"/>
      <c r="M62" s="27"/>
      <c r="N62" s="27"/>
      <c r="O62" s="27"/>
      <c r="P62" s="27"/>
      <c r="Q62" s="8">
        <f t="shared" si="1"/>
        <v>0</v>
      </c>
    </row>
    <row r="63" spans="1:17" ht="15.75" hidden="1">
      <c r="A63" s="2"/>
      <c r="B63" s="108"/>
      <c r="C63" s="85"/>
      <c r="D63" s="85"/>
      <c r="E63" s="86"/>
      <c r="F63" s="7"/>
      <c r="G63" s="7"/>
      <c r="H63" s="7"/>
      <c r="I63" s="7"/>
      <c r="J63" s="27"/>
      <c r="K63" s="27"/>
      <c r="L63" s="27"/>
      <c r="M63" s="27"/>
      <c r="N63" s="27"/>
      <c r="O63" s="27"/>
      <c r="P63" s="27"/>
      <c r="Q63" s="8">
        <f t="shared" si="1"/>
        <v>0</v>
      </c>
    </row>
    <row r="64" spans="1:17" ht="354.75" customHeight="1" hidden="1">
      <c r="A64" s="2" t="s">
        <v>340</v>
      </c>
      <c r="B64" s="117" t="s">
        <v>445</v>
      </c>
      <c r="C64" s="85"/>
      <c r="D64" s="85"/>
      <c r="E64" s="86"/>
      <c r="F64" s="7"/>
      <c r="G64" s="7"/>
      <c r="H64" s="7"/>
      <c r="I64" s="7"/>
      <c r="J64" s="27"/>
      <c r="K64" s="27"/>
      <c r="L64" s="27"/>
      <c r="M64" s="27"/>
      <c r="N64" s="27"/>
      <c r="O64" s="27"/>
      <c r="P64" s="27"/>
      <c r="Q64" s="8">
        <f t="shared" si="1"/>
        <v>0</v>
      </c>
    </row>
    <row r="65" spans="1:17" ht="15.75" hidden="1">
      <c r="A65" s="2"/>
      <c r="B65" s="108" t="s">
        <v>441</v>
      </c>
      <c r="C65" s="86"/>
      <c r="D65" s="86"/>
      <c r="E65" s="85"/>
      <c r="F65" s="27"/>
      <c r="G65" s="27"/>
      <c r="H65" s="27"/>
      <c r="I65" s="27"/>
      <c r="J65" s="27"/>
      <c r="K65" s="27"/>
      <c r="L65" s="27"/>
      <c r="M65" s="27"/>
      <c r="N65" s="27"/>
      <c r="O65" s="27"/>
      <c r="P65" s="27"/>
      <c r="Q65" s="8">
        <f t="shared" si="1"/>
        <v>0</v>
      </c>
    </row>
    <row r="66" spans="1:17" ht="210" customHeight="1" hidden="1">
      <c r="A66" s="2" t="s">
        <v>341</v>
      </c>
      <c r="B66" s="116" t="s">
        <v>33</v>
      </c>
      <c r="C66" s="85"/>
      <c r="D66" s="85"/>
      <c r="E66" s="85"/>
      <c r="F66" s="27"/>
      <c r="G66" s="27"/>
      <c r="H66" s="27"/>
      <c r="I66" s="27"/>
      <c r="J66" s="27"/>
      <c r="K66" s="27"/>
      <c r="L66" s="27"/>
      <c r="M66" s="27"/>
      <c r="N66" s="27"/>
      <c r="O66" s="27"/>
      <c r="P66" s="27"/>
      <c r="Q66" s="8">
        <f t="shared" si="1"/>
        <v>0</v>
      </c>
    </row>
    <row r="67" spans="1:17" ht="15.75" hidden="1">
      <c r="A67" s="2"/>
      <c r="B67" s="108" t="s">
        <v>441</v>
      </c>
      <c r="C67" s="85"/>
      <c r="D67" s="85"/>
      <c r="E67" s="85"/>
      <c r="F67" s="27"/>
      <c r="G67" s="27"/>
      <c r="H67" s="7"/>
      <c r="I67" s="7"/>
      <c r="J67" s="27"/>
      <c r="K67" s="27"/>
      <c r="L67" s="27"/>
      <c r="M67" s="27"/>
      <c r="N67" s="27"/>
      <c r="O67" s="27"/>
      <c r="P67" s="27"/>
      <c r="Q67" s="8">
        <f t="shared" si="1"/>
        <v>0</v>
      </c>
    </row>
    <row r="68" spans="1:17" ht="51.75" customHeight="1" hidden="1">
      <c r="A68" s="2" t="s">
        <v>342</v>
      </c>
      <c r="B68" s="116" t="s">
        <v>149</v>
      </c>
      <c r="C68" s="85"/>
      <c r="D68" s="85"/>
      <c r="E68" s="85"/>
      <c r="F68" s="27"/>
      <c r="G68" s="27"/>
      <c r="H68" s="7"/>
      <c r="I68" s="7"/>
      <c r="J68" s="27"/>
      <c r="K68" s="27"/>
      <c r="L68" s="27"/>
      <c r="M68" s="27"/>
      <c r="N68" s="27"/>
      <c r="O68" s="27"/>
      <c r="P68" s="27"/>
      <c r="Q68" s="8">
        <f t="shared" si="1"/>
        <v>0</v>
      </c>
    </row>
    <row r="69" spans="1:17" ht="15.75" hidden="1">
      <c r="A69" s="2"/>
      <c r="B69" s="108" t="s">
        <v>441</v>
      </c>
      <c r="C69" s="85"/>
      <c r="D69" s="85"/>
      <c r="E69" s="85"/>
      <c r="F69" s="27"/>
      <c r="G69" s="27"/>
      <c r="H69" s="46"/>
      <c r="I69" s="27"/>
      <c r="J69" s="27"/>
      <c r="K69" s="27"/>
      <c r="L69" s="27"/>
      <c r="M69" s="27"/>
      <c r="N69" s="27"/>
      <c r="O69" s="27"/>
      <c r="P69" s="27"/>
      <c r="Q69" s="8">
        <f t="shared" si="1"/>
        <v>0</v>
      </c>
    </row>
    <row r="70" spans="1:17" ht="58.5" customHeight="1" hidden="1">
      <c r="A70" s="2" t="s">
        <v>343</v>
      </c>
      <c r="B70" s="116" t="s">
        <v>48</v>
      </c>
      <c r="C70" s="85"/>
      <c r="D70" s="85"/>
      <c r="E70" s="85"/>
      <c r="F70" s="27"/>
      <c r="G70" s="27"/>
      <c r="H70" s="46"/>
      <c r="I70" s="27"/>
      <c r="J70" s="27"/>
      <c r="K70" s="27"/>
      <c r="L70" s="27"/>
      <c r="M70" s="27"/>
      <c r="N70" s="27"/>
      <c r="O70" s="27"/>
      <c r="P70" s="27"/>
      <c r="Q70" s="8">
        <f t="shared" si="1"/>
        <v>0</v>
      </c>
    </row>
    <row r="71" spans="1:17" ht="15.75" hidden="1">
      <c r="A71" s="2"/>
      <c r="B71" s="108" t="s">
        <v>441</v>
      </c>
      <c r="C71" s="85"/>
      <c r="D71" s="86"/>
      <c r="E71" s="85"/>
      <c r="F71" s="27"/>
      <c r="G71" s="27"/>
      <c r="H71" s="27"/>
      <c r="I71" s="27"/>
      <c r="J71" s="27"/>
      <c r="K71" s="27"/>
      <c r="L71" s="27"/>
      <c r="M71" s="27"/>
      <c r="N71" s="27"/>
      <c r="O71" s="27"/>
      <c r="P71" s="27"/>
      <c r="Q71" s="8">
        <f t="shared" si="1"/>
        <v>0</v>
      </c>
    </row>
    <row r="72" spans="1:17" ht="52.5" customHeight="1" hidden="1">
      <c r="A72" s="2" t="s">
        <v>345</v>
      </c>
      <c r="B72" s="90" t="s">
        <v>150</v>
      </c>
      <c r="C72" s="86"/>
      <c r="D72" s="86"/>
      <c r="E72" s="85"/>
      <c r="F72" s="27"/>
      <c r="G72" s="27"/>
      <c r="H72" s="27"/>
      <c r="I72" s="27"/>
      <c r="J72" s="27"/>
      <c r="K72" s="27"/>
      <c r="L72" s="27"/>
      <c r="M72" s="27"/>
      <c r="N72" s="27"/>
      <c r="O72" s="27"/>
      <c r="P72" s="27"/>
      <c r="Q72" s="8">
        <f t="shared" si="1"/>
        <v>0</v>
      </c>
    </row>
    <row r="73" spans="1:17" ht="15.75" hidden="1">
      <c r="A73" s="2"/>
      <c r="B73" s="108" t="s">
        <v>441</v>
      </c>
      <c r="C73" s="86"/>
      <c r="D73" s="85"/>
      <c r="E73" s="85"/>
      <c r="F73" s="27"/>
      <c r="G73" s="27"/>
      <c r="H73" s="7"/>
      <c r="I73" s="7"/>
      <c r="J73" s="27"/>
      <c r="K73" s="27"/>
      <c r="L73" s="27"/>
      <c r="M73" s="27"/>
      <c r="N73" s="27"/>
      <c r="O73" s="27"/>
      <c r="P73" s="27"/>
      <c r="Q73" s="8">
        <f t="shared" si="1"/>
        <v>0</v>
      </c>
    </row>
    <row r="74" spans="1:17" ht="93.75" customHeight="1" hidden="1">
      <c r="A74" s="94" t="s">
        <v>376</v>
      </c>
      <c r="B74" s="90" t="s">
        <v>179</v>
      </c>
      <c r="C74" s="85"/>
      <c r="D74" s="85"/>
      <c r="E74" s="85"/>
      <c r="F74" s="27"/>
      <c r="G74" s="27"/>
      <c r="H74" s="27"/>
      <c r="I74" s="27"/>
      <c r="J74" s="27"/>
      <c r="K74" s="27"/>
      <c r="L74" s="27"/>
      <c r="M74" s="27"/>
      <c r="N74" s="27"/>
      <c r="O74" s="27"/>
      <c r="P74" s="27"/>
      <c r="Q74" s="8">
        <f t="shared" si="1"/>
        <v>0</v>
      </c>
    </row>
    <row r="75" spans="1:17" ht="15.75" hidden="1">
      <c r="A75" s="2"/>
      <c r="B75" s="108" t="s">
        <v>441</v>
      </c>
      <c r="C75" s="85"/>
      <c r="D75" s="86"/>
      <c r="E75" s="85"/>
      <c r="F75" s="27"/>
      <c r="G75" s="27"/>
      <c r="H75" s="27"/>
      <c r="I75" s="27"/>
      <c r="J75" s="27"/>
      <c r="K75" s="27"/>
      <c r="L75" s="27"/>
      <c r="M75" s="27"/>
      <c r="N75" s="27"/>
      <c r="O75" s="27"/>
      <c r="P75" s="27"/>
      <c r="Q75" s="8">
        <f t="shared" si="1"/>
        <v>0</v>
      </c>
    </row>
    <row r="76" spans="1:17" ht="105.75" customHeight="1" hidden="1">
      <c r="A76" s="94" t="s">
        <v>377</v>
      </c>
      <c r="B76" s="88" t="s">
        <v>180</v>
      </c>
      <c r="C76" s="85"/>
      <c r="D76" s="86"/>
      <c r="E76" s="85"/>
      <c r="F76" s="27"/>
      <c r="G76" s="27"/>
      <c r="H76" s="27"/>
      <c r="I76" s="27"/>
      <c r="J76" s="27"/>
      <c r="K76" s="27"/>
      <c r="L76" s="27"/>
      <c r="M76" s="27"/>
      <c r="N76" s="27"/>
      <c r="O76" s="27"/>
      <c r="P76" s="27"/>
      <c r="Q76" s="8">
        <f t="shared" si="1"/>
        <v>0</v>
      </c>
    </row>
    <row r="77" spans="1:17" ht="15.75" hidden="1">
      <c r="A77" s="2"/>
      <c r="B77" s="108" t="s">
        <v>441</v>
      </c>
      <c r="C77" s="85"/>
      <c r="D77" s="86"/>
      <c r="E77" s="85"/>
      <c r="F77" s="27"/>
      <c r="G77" s="27"/>
      <c r="H77" s="27"/>
      <c r="I77" s="27"/>
      <c r="J77" s="27"/>
      <c r="K77" s="27"/>
      <c r="L77" s="27"/>
      <c r="M77" s="27"/>
      <c r="N77" s="27"/>
      <c r="O77" s="27"/>
      <c r="P77" s="27"/>
      <c r="Q77" s="8">
        <f t="shared" si="1"/>
        <v>0</v>
      </c>
    </row>
    <row r="78" spans="1:17" ht="15.75" hidden="1">
      <c r="A78" s="2" t="s">
        <v>431</v>
      </c>
      <c r="B78" s="90" t="s">
        <v>432</v>
      </c>
      <c r="C78" s="86"/>
      <c r="D78" s="86"/>
      <c r="E78" s="85"/>
      <c r="F78" s="20"/>
      <c r="G78" s="20"/>
      <c r="H78" s="20"/>
      <c r="I78" s="20"/>
      <c r="J78" s="20"/>
      <c r="K78" s="20"/>
      <c r="L78" s="20"/>
      <c r="M78" s="20"/>
      <c r="N78" s="20"/>
      <c r="O78" s="20"/>
      <c r="P78" s="20"/>
      <c r="Q78" s="8">
        <f t="shared" si="1"/>
        <v>0</v>
      </c>
    </row>
    <row r="79" spans="1:17" ht="15.75" hidden="1">
      <c r="A79" s="2"/>
      <c r="B79" s="108" t="s">
        <v>441</v>
      </c>
      <c r="C79" s="86"/>
      <c r="D79" s="86"/>
      <c r="E79" s="85"/>
      <c r="F79" s="27"/>
      <c r="G79" s="27"/>
      <c r="H79" s="27"/>
      <c r="I79" s="27"/>
      <c r="J79" s="27"/>
      <c r="K79" s="27"/>
      <c r="L79" s="27"/>
      <c r="M79" s="27"/>
      <c r="N79" s="27"/>
      <c r="O79" s="27"/>
      <c r="P79" s="27"/>
      <c r="Q79" s="8">
        <f aca="true" t="shared" si="6" ref="Q79:Q142">H79+C79</f>
        <v>0</v>
      </c>
    </row>
    <row r="80" spans="1:17" ht="15.75" hidden="1">
      <c r="A80" s="2" t="s">
        <v>155</v>
      </c>
      <c r="B80" s="90" t="s">
        <v>151</v>
      </c>
      <c r="C80" s="86"/>
      <c r="D80" s="86"/>
      <c r="E80" s="85"/>
      <c r="F80" s="27"/>
      <c r="G80" s="27"/>
      <c r="H80" s="27"/>
      <c r="I80" s="27"/>
      <c r="J80" s="27"/>
      <c r="K80" s="27"/>
      <c r="L80" s="27"/>
      <c r="M80" s="27"/>
      <c r="N80" s="27"/>
      <c r="O80" s="27"/>
      <c r="P80" s="27"/>
      <c r="Q80" s="8">
        <f t="shared" si="6"/>
        <v>0</v>
      </c>
    </row>
    <row r="81" spans="1:17" ht="15.75" hidden="1">
      <c r="A81" s="2"/>
      <c r="B81" s="108" t="s">
        <v>441</v>
      </c>
      <c r="C81" s="86"/>
      <c r="D81" s="85"/>
      <c r="E81" s="85"/>
      <c r="F81" s="27"/>
      <c r="G81" s="27"/>
      <c r="H81" s="27"/>
      <c r="I81" s="27"/>
      <c r="J81" s="27"/>
      <c r="K81" s="27"/>
      <c r="L81" s="27"/>
      <c r="M81" s="27"/>
      <c r="N81" s="27"/>
      <c r="O81" s="27"/>
      <c r="P81" s="27"/>
      <c r="Q81" s="8">
        <f t="shared" si="6"/>
        <v>0</v>
      </c>
    </row>
    <row r="82" spans="1:17" ht="15.75" hidden="1">
      <c r="A82" s="2" t="s">
        <v>156</v>
      </c>
      <c r="B82" s="90" t="s">
        <v>152</v>
      </c>
      <c r="C82" s="86"/>
      <c r="D82" s="86"/>
      <c r="E82" s="85"/>
      <c r="F82" s="27"/>
      <c r="G82" s="27"/>
      <c r="H82" s="27"/>
      <c r="I82" s="27"/>
      <c r="J82" s="27"/>
      <c r="K82" s="27"/>
      <c r="L82" s="27"/>
      <c r="M82" s="27"/>
      <c r="N82" s="27"/>
      <c r="O82" s="27"/>
      <c r="P82" s="27"/>
      <c r="Q82" s="8">
        <f t="shared" si="6"/>
        <v>0</v>
      </c>
    </row>
    <row r="83" spans="1:17" ht="15.75" hidden="1">
      <c r="A83" s="2"/>
      <c r="B83" s="108" t="s">
        <v>441</v>
      </c>
      <c r="C83" s="86"/>
      <c r="D83" s="86"/>
      <c r="E83" s="85"/>
      <c r="F83" s="27"/>
      <c r="G83" s="27"/>
      <c r="H83" s="27"/>
      <c r="I83" s="27"/>
      <c r="J83" s="27"/>
      <c r="K83" s="27"/>
      <c r="L83" s="27"/>
      <c r="M83" s="27"/>
      <c r="N83" s="27"/>
      <c r="O83" s="27"/>
      <c r="P83" s="27"/>
      <c r="Q83" s="8">
        <f t="shared" si="6"/>
        <v>0</v>
      </c>
    </row>
    <row r="84" spans="1:17" ht="15.75" hidden="1">
      <c r="A84" s="94" t="s">
        <v>398</v>
      </c>
      <c r="B84" s="90" t="s">
        <v>181</v>
      </c>
      <c r="C84" s="85"/>
      <c r="D84" s="85"/>
      <c r="E84" s="85"/>
      <c r="F84" s="27"/>
      <c r="G84" s="27"/>
      <c r="H84" s="27"/>
      <c r="I84" s="27"/>
      <c r="J84" s="27"/>
      <c r="K84" s="27"/>
      <c r="L84" s="27"/>
      <c r="M84" s="27"/>
      <c r="N84" s="27"/>
      <c r="O84" s="27"/>
      <c r="P84" s="27"/>
      <c r="Q84" s="8">
        <f t="shared" si="6"/>
        <v>0</v>
      </c>
    </row>
    <row r="85" spans="1:17" ht="15.75" hidden="1">
      <c r="A85" s="2"/>
      <c r="B85" s="108" t="s">
        <v>441</v>
      </c>
      <c r="C85" s="85"/>
      <c r="D85" s="85"/>
      <c r="E85" s="85"/>
      <c r="F85" s="27"/>
      <c r="G85" s="27"/>
      <c r="H85" s="27"/>
      <c r="I85" s="27"/>
      <c r="J85" s="27"/>
      <c r="K85" s="27"/>
      <c r="L85" s="27"/>
      <c r="M85" s="27"/>
      <c r="N85" s="27"/>
      <c r="O85" s="27"/>
      <c r="P85" s="27"/>
      <c r="Q85" s="8">
        <f t="shared" si="6"/>
        <v>0</v>
      </c>
    </row>
    <row r="86" spans="1:17" ht="15.75" hidden="1">
      <c r="A86" s="94" t="s">
        <v>273</v>
      </c>
      <c r="B86" s="90" t="s">
        <v>182</v>
      </c>
      <c r="C86" s="85"/>
      <c r="D86" s="85"/>
      <c r="E86" s="85"/>
      <c r="F86" s="27"/>
      <c r="G86" s="27"/>
      <c r="H86" s="27"/>
      <c r="I86" s="27"/>
      <c r="J86" s="27"/>
      <c r="K86" s="27"/>
      <c r="L86" s="27"/>
      <c r="M86" s="27"/>
      <c r="N86" s="27"/>
      <c r="O86" s="27"/>
      <c r="P86" s="27"/>
      <c r="Q86" s="8">
        <f t="shared" si="6"/>
        <v>0</v>
      </c>
    </row>
    <row r="87" spans="1:17" ht="15.75" hidden="1">
      <c r="A87" s="2"/>
      <c r="B87" s="108" t="s">
        <v>441</v>
      </c>
      <c r="C87" s="85"/>
      <c r="D87" s="85"/>
      <c r="E87" s="85"/>
      <c r="F87" s="27"/>
      <c r="G87" s="27"/>
      <c r="H87" s="27"/>
      <c r="I87" s="27"/>
      <c r="J87" s="27"/>
      <c r="K87" s="27"/>
      <c r="L87" s="27"/>
      <c r="M87" s="27"/>
      <c r="N87" s="27"/>
      <c r="O87" s="27"/>
      <c r="P87" s="27"/>
      <c r="Q87" s="8">
        <f t="shared" si="6"/>
        <v>0</v>
      </c>
    </row>
    <row r="88" spans="1:17" ht="15.75" hidden="1">
      <c r="A88" s="94" t="s">
        <v>274</v>
      </c>
      <c r="B88" s="116" t="s">
        <v>153</v>
      </c>
      <c r="C88" s="85"/>
      <c r="D88" s="85"/>
      <c r="E88" s="85"/>
      <c r="F88" s="27"/>
      <c r="G88" s="27"/>
      <c r="H88" s="27"/>
      <c r="I88" s="27"/>
      <c r="J88" s="27"/>
      <c r="K88" s="27"/>
      <c r="L88" s="27"/>
      <c r="M88" s="27"/>
      <c r="N88" s="27"/>
      <c r="O88" s="27"/>
      <c r="P88" s="27"/>
      <c r="Q88" s="8">
        <f t="shared" si="6"/>
        <v>0</v>
      </c>
    </row>
    <row r="89" spans="1:17" ht="15.75" hidden="1">
      <c r="A89" s="2"/>
      <c r="B89" s="108" t="s">
        <v>441</v>
      </c>
      <c r="C89" s="85"/>
      <c r="D89" s="85"/>
      <c r="E89" s="85"/>
      <c r="F89" s="27"/>
      <c r="G89" s="27"/>
      <c r="H89" s="27"/>
      <c r="I89" s="27"/>
      <c r="J89" s="27"/>
      <c r="K89" s="27"/>
      <c r="L89" s="27"/>
      <c r="M89" s="27"/>
      <c r="N89" s="27"/>
      <c r="O89" s="27"/>
      <c r="P89" s="27"/>
      <c r="Q89" s="8">
        <f t="shared" si="6"/>
        <v>0</v>
      </c>
    </row>
    <row r="90" spans="1:17" ht="15.75" hidden="1">
      <c r="A90" s="94" t="s">
        <v>275</v>
      </c>
      <c r="B90" s="116" t="s">
        <v>183</v>
      </c>
      <c r="C90" s="85"/>
      <c r="D90" s="85"/>
      <c r="E90" s="86"/>
      <c r="F90" s="27"/>
      <c r="G90" s="27"/>
      <c r="H90" s="27"/>
      <c r="I90" s="27"/>
      <c r="J90" s="27"/>
      <c r="K90" s="27"/>
      <c r="L90" s="27"/>
      <c r="M90" s="27"/>
      <c r="N90" s="27"/>
      <c r="O90" s="27"/>
      <c r="P90" s="27"/>
      <c r="Q90" s="8">
        <f t="shared" si="6"/>
        <v>0</v>
      </c>
    </row>
    <row r="91" spans="1:17" ht="15.75" hidden="1">
      <c r="A91" s="2"/>
      <c r="B91" s="108" t="s">
        <v>441</v>
      </c>
      <c r="C91" s="85"/>
      <c r="D91" s="85"/>
      <c r="E91" s="85"/>
      <c r="F91" s="27"/>
      <c r="G91" s="27"/>
      <c r="H91" s="27"/>
      <c r="I91" s="27"/>
      <c r="J91" s="27"/>
      <c r="K91" s="27"/>
      <c r="L91" s="27"/>
      <c r="M91" s="27"/>
      <c r="N91" s="27"/>
      <c r="O91" s="27"/>
      <c r="P91" s="27"/>
      <c r="Q91" s="8">
        <f t="shared" si="6"/>
        <v>0</v>
      </c>
    </row>
    <row r="92" spans="1:17" ht="15.75" hidden="1">
      <c r="A92" s="94" t="s">
        <v>276</v>
      </c>
      <c r="B92" s="116" t="s">
        <v>353</v>
      </c>
      <c r="C92" s="85"/>
      <c r="D92" s="85"/>
      <c r="E92" s="85"/>
      <c r="F92" s="27"/>
      <c r="G92" s="27"/>
      <c r="H92" s="27"/>
      <c r="I92" s="27"/>
      <c r="J92" s="27"/>
      <c r="K92" s="27"/>
      <c r="L92" s="27"/>
      <c r="M92" s="27"/>
      <c r="N92" s="27"/>
      <c r="O92" s="27"/>
      <c r="P92" s="27"/>
      <c r="Q92" s="8">
        <f t="shared" si="6"/>
        <v>0</v>
      </c>
    </row>
    <row r="93" spans="1:17" ht="15.75" hidden="1">
      <c r="A93" s="2"/>
      <c r="B93" s="108" t="s">
        <v>441</v>
      </c>
      <c r="C93" s="85"/>
      <c r="D93" s="85"/>
      <c r="E93" s="85"/>
      <c r="F93" s="27"/>
      <c r="G93" s="27"/>
      <c r="H93" s="27"/>
      <c r="I93" s="27"/>
      <c r="J93" s="27"/>
      <c r="K93" s="27"/>
      <c r="L93" s="27"/>
      <c r="M93" s="27"/>
      <c r="N93" s="27"/>
      <c r="O93" s="27"/>
      <c r="P93" s="27"/>
      <c r="Q93" s="8">
        <f t="shared" si="6"/>
        <v>0</v>
      </c>
    </row>
    <row r="94" spans="1:17" ht="15.75" hidden="1">
      <c r="A94" s="94" t="s">
        <v>399</v>
      </c>
      <c r="B94" s="116" t="s">
        <v>400</v>
      </c>
      <c r="C94" s="85"/>
      <c r="D94" s="85"/>
      <c r="E94" s="85"/>
      <c r="F94" s="27"/>
      <c r="G94" s="27"/>
      <c r="H94" s="27"/>
      <c r="I94" s="27"/>
      <c r="J94" s="27"/>
      <c r="K94" s="27"/>
      <c r="L94" s="27"/>
      <c r="M94" s="27"/>
      <c r="N94" s="27"/>
      <c r="O94" s="27"/>
      <c r="P94" s="27"/>
      <c r="Q94" s="8">
        <f t="shared" si="6"/>
        <v>0</v>
      </c>
    </row>
    <row r="95" spans="1:17" ht="15.75" hidden="1">
      <c r="A95" s="2"/>
      <c r="B95" s="108" t="s">
        <v>441</v>
      </c>
      <c r="C95" s="85"/>
      <c r="D95" s="85"/>
      <c r="E95" s="85"/>
      <c r="F95" s="27"/>
      <c r="G95" s="27"/>
      <c r="H95" s="27"/>
      <c r="I95" s="27"/>
      <c r="J95" s="27"/>
      <c r="K95" s="27"/>
      <c r="L95" s="27"/>
      <c r="M95" s="27"/>
      <c r="N95" s="27"/>
      <c r="O95" s="27"/>
      <c r="P95" s="27"/>
      <c r="Q95" s="8">
        <f t="shared" si="6"/>
        <v>0</v>
      </c>
    </row>
    <row r="96" spans="1:17" ht="15.75" hidden="1">
      <c r="A96" s="94" t="s">
        <v>184</v>
      </c>
      <c r="B96" s="116" t="s">
        <v>185</v>
      </c>
      <c r="C96" s="85"/>
      <c r="D96" s="85"/>
      <c r="E96" s="85"/>
      <c r="F96" s="27"/>
      <c r="G96" s="27"/>
      <c r="H96" s="27"/>
      <c r="I96" s="27"/>
      <c r="J96" s="27"/>
      <c r="K96" s="27"/>
      <c r="L96" s="27"/>
      <c r="M96" s="27"/>
      <c r="N96" s="27"/>
      <c r="O96" s="27"/>
      <c r="P96" s="27"/>
      <c r="Q96" s="8">
        <f t="shared" si="6"/>
        <v>0</v>
      </c>
    </row>
    <row r="97" spans="1:17" ht="15.75" hidden="1">
      <c r="A97" s="2"/>
      <c r="B97" s="108" t="s">
        <v>441</v>
      </c>
      <c r="C97" s="85"/>
      <c r="D97" s="85"/>
      <c r="E97" s="85"/>
      <c r="F97" s="27"/>
      <c r="G97" s="27"/>
      <c r="H97" s="27"/>
      <c r="I97" s="27"/>
      <c r="J97" s="27"/>
      <c r="K97" s="27"/>
      <c r="L97" s="27"/>
      <c r="M97" s="27"/>
      <c r="N97" s="27"/>
      <c r="O97" s="27"/>
      <c r="P97" s="27"/>
      <c r="Q97" s="8">
        <f t="shared" si="6"/>
        <v>0</v>
      </c>
    </row>
    <row r="98" spans="1:17" ht="15.75" hidden="1">
      <c r="A98" s="94" t="s">
        <v>349</v>
      </c>
      <c r="B98" s="116" t="s">
        <v>354</v>
      </c>
      <c r="C98" s="85"/>
      <c r="D98" s="85"/>
      <c r="E98" s="85"/>
      <c r="F98" s="27"/>
      <c r="G98" s="27"/>
      <c r="H98" s="27"/>
      <c r="I98" s="27"/>
      <c r="J98" s="27"/>
      <c r="K98" s="27"/>
      <c r="L98" s="27"/>
      <c r="M98" s="27"/>
      <c r="N98" s="27"/>
      <c r="O98" s="27"/>
      <c r="P98" s="27"/>
      <c r="Q98" s="8">
        <f t="shared" si="6"/>
        <v>0</v>
      </c>
    </row>
    <row r="99" spans="1:17" ht="15.75" hidden="1">
      <c r="A99" s="2"/>
      <c r="B99" s="108" t="s">
        <v>441</v>
      </c>
      <c r="C99" s="85"/>
      <c r="D99" s="85"/>
      <c r="E99" s="85"/>
      <c r="F99" s="27"/>
      <c r="G99" s="27"/>
      <c r="H99" s="27"/>
      <c r="I99" s="27"/>
      <c r="J99" s="27"/>
      <c r="K99" s="27"/>
      <c r="L99" s="27"/>
      <c r="M99" s="27"/>
      <c r="N99" s="27"/>
      <c r="O99" s="27"/>
      <c r="P99" s="27"/>
      <c r="Q99" s="8">
        <f t="shared" si="6"/>
        <v>0</v>
      </c>
    </row>
    <row r="100" spans="1:17" ht="15.75" hidden="1">
      <c r="A100" s="94" t="s">
        <v>233</v>
      </c>
      <c r="B100" s="116" t="s">
        <v>186</v>
      </c>
      <c r="C100" s="85"/>
      <c r="D100" s="85"/>
      <c r="E100" s="86"/>
      <c r="F100" s="7"/>
      <c r="G100" s="7"/>
      <c r="H100" s="7"/>
      <c r="I100" s="7"/>
      <c r="J100" s="27"/>
      <c r="K100" s="27"/>
      <c r="L100" s="27"/>
      <c r="M100" s="27"/>
      <c r="N100" s="27"/>
      <c r="O100" s="27"/>
      <c r="P100" s="27"/>
      <c r="Q100" s="8">
        <f t="shared" si="6"/>
        <v>0</v>
      </c>
    </row>
    <row r="101" spans="1:17" ht="15.75" hidden="1">
      <c r="A101" s="2"/>
      <c r="B101" s="108" t="s">
        <v>441</v>
      </c>
      <c r="C101" s="85"/>
      <c r="D101" s="85"/>
      <c r="E101" s="86"/>
      <c r="F101" s="7"/>
      <c r="G101" s="7"/>
      <c r="H101" s="7"/>
      <c r="I101" s="7"/>
      <c r="J101" s="27"/>
      <c r="K101" s="27"/>
      <c r="L101" s="27"/>
      <c r="M101" s="27"/>
      <c r="N101" s="27"/>
      <c r="O101" s="27"/>
      <c r="P101" s="27"/>
      <c r="Q101" s="8">
        <f t="shared" si="6"/>
        <v>0</v>
      </c>
    </row>
    <row r="102" spans="1:17" ht="31.5" hidden="1">
      <c r="A102" s="94" t="s">
        <v>187</v>
      </c>
      <c r="B102" s="116" t="s">
        <v>188</v>
      </c>
      <c r="C102" s="85"/>
      <c r="D102" s="85"/>
      <c r="E102" s="86"/>
      <c r="F102" s="7"/>
      <c r="G102" s="7"/>
      <c r="H102" s="7"/>
      <c r="I102" s="7"/>
      <c r="J102" s="27"/>
      <c r="K102" s="27"/>
      <c r="L102" s="27"/>
      <c r="M102" s="27"/>
      <c r="N102" s="27"/>
      <c r="O102" s="27"/>
      <c r="P102" s="27"/>
      <c r="Q102" s="8">
        <f t="shared" si="6"/>
        <v>0</v>
      </c>
    </row>
    <row r="103" spans="1:17" ht="15.75" hidden="1">
      <c r="A103" s="2"/>
      <c r="B103" s="108" t="s">
        <v>441</v>
      </c>
      <c r="C103" s="85"/>
      <c r="D103" s="85"/>
      <c r="E103" s="86"/>
      <c r="F103" s="7"/>
      <c r="G103" s="7"/>
      <c r="H103" s="7"/>
      <c r="I103" s="7"/>
      <c r="J103" s="27"/>
      <c r="K103" s="27"/>
      <c r="L103" s="27"/>
      <c r="M103" s="27"/>
      <c r="N103" s="27"/>
      <c r="O103" s="27"/>
      <c r="P103" s="27"/>
      <c r="Q103" s="8">
        <f t="shared" si="6"/>
        <v>0</v>
      </c>
    </row>
    <row r="104" spans="1:17" ht="15.75" hidden="1">
      <c r="A104" s="2" t="s">
        <v>260</v>
      </c>
      <c r="B104" s="118" t="s">
        <v>189</v>
      </c>
      <c r="C104" s="85"/>
      <c r="D104" s="86"/>
      <c r="E104" s="85"/>
      <c r="F104" s="27"/>
      <c r="G104" s="27"/>
      <c r="H104" s="27"/>
      <c r="I104" s="27"/>
      <c r="J104" s="27"/>
      <c r="K104" s="27"/>
      <c r="L104" s="27"/>
      <c r="M104" s="27"/>
      <c r="N104" s="27"/>
      <c r="O104" s="27"/>
      <c r="P104" s="27"/>
      <c r="Q104" s="8">
        <f t="shared" si="6"/>
        <v>0</v>
      </c>
    </row>
    <row r="105" spans="1:17" ht="15.75" hidden="1">
      <c r="A105" s="2"/>
      <c r="B105" s="108" t="s">
        <v>441</v>
      </c>
      <c r="C105" s="85"/>
      <c r="D105" s="86"/>
      <c r="E105" s="86"/>
      <c r="F105" s="7"/>
      <c r="G105" s="7"/>
      <c r="H105" s="27"/>
      <c r="I105" s="27"/>
      <c r="J105" s="27"/>
      <c r="K105" s="27"/>
      <c r="L105" s="27"/>
      <c r="M105" s="27"/>
      <c r="N105" s="27"/>
      <c r="O105" s="27"/>
      <c r="P105" s="27"/>
      <c r="Q105" s="8">
        <f t="shared" si="6"/>
        <v>0</v>
      </c>
    </row>
    <row r="106" spans="1:17" ht="15.75" hidden="1">
      <c r="A106" s="2" t="s">
        <v>278</v>
      </c>
      <c r="B106" s="90" t="s">
        <v>371</v>
      </c>
      <c r="C106" s="85"/>
      <c r="D106" s="86"/>
      <c r="E106" s="85"/>
      <c r="F106" s="27"/>
      <c r="G106" s="27"/>
      <c r="H106" s="27"/>
      <c r="I106" s="27"/>
      <c r="J106" s="27"/>
      <c r="K106" s="27"/>
      <c r="L106" s="27"/>
      <c r="M106" s="27"/>
      <c r="N106" s="27"/>
      <c r="O106" s="27"/>
      <c r="P106" s="27"/>
      <c r="Q106" s="8">
        <f t="shared" si="6"/>
        <v>0</v>
      </c>
    </row>
    <row r="107" spans="1:17" ht="30" hidden="1">
      <c r="A107" s="2"/>
      <c r="B107" s="113" t="s">
        <v>464</v>
      </c>
      <c r="C107" s="100"/>
      <c r="D107" s="99"/>
      <c r="E107" s="100"/>
      <c r="F107" s="100"/>
      <c r="G107" s="100"/>
      <c r="H107" s="100"/>
      <c r="I107" s="100"/>
      <c r="J107" s="100"/>
      <c r="K107" s="100"/>
      <c r="L107" s="100"/>
      <c r="M107" s="100"/>
      <c r="N107" s="100"/>
      <c r="O107" s="27"/>
      <c r="P107" s="27"/>
      <c r="Q107" s="8">
        <f t="shared" si="6"/>
        <v>0</v>
      </c>
    </row>
    <row r="108" spans="1:17" ht="15.75" hidden="1">
      <c r="A108" s="2" t="s">
        <v>346</v>
      </c>
      <c r="B108" s="90" t="s">
        <v>38</v>
      </c>
      <c r="C108" s="86"/>
      <c r="D108" s="86"/>
      <c r="E108" s="85"/>
      <c r="F108" s="27"/>
      <c r="G108" s="27"/>
      <c r="H108" s="27"/>
      <c r="I108" s="27"/>
      <c r="J108" s="27"/>
      <c r="K108" s="27"/>
      <c r="L108" s="27"/>
      <c r="M108" s="27"/>
      <c r="N108" s="27"/>
      <c r="O108" s="27"/>
      <c r="P108" s="27"/>
      <c r="Q108" s="8">
        <f t="shared" si="6"/>
        <v>0</v>
      </c>
    </row>
    <row r="109" spans="1:17" ht="15.75" hidden="1">
      <c r="A109" s="2"/>
      <c r="B109" s="114" t="s">
        <v>147</v>
      </c>
      <c r="C109" s="193"/>
      <c r="D109" s="98"/>
      <c r="E109" s="193"/>
      <c r="F109" s="27"/>
      <c r="G109" s="27"/>
      <c r="H109" s="27"/>
      <c r="I109" s="27"/>
      <c r="J109" s="27"/>
      <c r="K109" s="27"/>
      <c r="L109" s="27"/>
      <c r="M109" s="27"/>
      <c r="N109" s="27"/>
      <c r="O109" s="27"/>
      <c r="P109" s="27"/>
      <c r="Q109" s="8">
        <f t="shared" si="6"/>
        <v>0</v>
      </c>
    </row>
    <row r="110" spans="1:17" ht="15.75" hidden="1">
      <c r="A110" s="2"/>
      <c r="B110" s="114" t="s">
        <v>3</v>
      </c>
      <c r="C110" s="98"/>
      <c r="D110" s="98"/>
      <c r="E110" s="193"/>
      <c r="F110" s="27"/>
      <c r="G110" s="27"/>
      <c r="H110" s="27"/>
      <c r="I110" s="27"/>
      <c r="J110" s="27"/>
      <c r="K110" s="27"/>
      <c r="L110" s="27"/>
      <c r="M110" s="27"/>
      <c r="N110" s="27"/>
      <c r="O110" s="27"/>
      <c r="P110" s="27"/>
      <c r="Q110" s="8">
        <f t="shared" si="6"/>
        <v>0</v>
      </c>
    </row>
    <row r="111" spans="1:17" ht="15.75" hidden="1">
      <c r="A111" s="2" t="s">
        <v>234</v>
      </c>
      <c r="B111" s="90" t="s">
        <v>446</v>
      </c>
      <c r="C111" s="86"/>
      <c r="D111" s="85"/>
      <c r="E111" s="85"/>
      <c r="F111" s="27"/>
      <c r="G111" s="27"/>
      <c r="H111" s="27"/>
      <c r="I111" s="27"/>
      <c r="J111" s="27"/>
      <c r="K111" s="27"/>
      <c r="L111" s="27"/>
      <c r="M111" s="27"/>
      <c r="N111" s="27"/>
      <c r="O111" s="27"/>
      <c r="P111" s="27"/>
      <c r="Q111" s="8">
        <f t="shared" si="6"/>
        <v>0</v>
      </c>
    </row>
    <row r="112" spans="1:17" ht="15.75" hidden="1">
      <c r="A112" s="2" t="s">
        <v>350</v>
      </c>
      <c r="B112" s="90" t="s">
        <v>351</v>
      </c>
      <c r="C112" s="86"/>
      <c r="D112" s="85"/>
      <c r="E112" s="85"/>
      <c r="F112" s="27"/>
      <c r="G112" s="27"/>
      <c r="H112" s="27"/>
      <c r="I112" s="27"/>
      <c r="J112" s="27"/>
      <c r="K112" s="27"/>
      <c r="L112" s="27"/>
      <c r="M112" s="27"/>
      <c r="N112" s="27"/>
      <c r="O112" s="27"/>
      <c r="P112" s="27"/>
      <c r="Q112" s="8">
        <f t="shared" si="6"/>
        <v>0</v>
      </c>
    </row>
    <row r="113" spans="1:17" ht="31.5" hidden="1">
      <c r="A113" s="2" t="s">
        <v>403</v>
      </c>
      <c r="B113" s="90" t="s">
        <v>435</v>
      </c>
      <c r="C113" s="86"/>
      <c r="D113" s="85"/>
      <c r="E113" s="85"/>
      <c r="F113" s="27"/>
      <c r="G113" s="27"/>
      <c r="H113" s="27"/>
      <c r="I113" s="27"/>
      <c r="J113" s="27"/>
      <c r="K113" s="27"/>
      <c r="L113" s="27"/>
      <c r="M113" s="27"/>
      <c r="N113" s="27"/>
      <c r="O113" s="27"/>
      <c r="P113" s="27"/>
      <c r="Q113" s="8">
        <f t="shared" si="6"/>
        <v>0</v>
      </c>
    </row>
    <row r="114" spans="1:17" ht="15.75" hidden="1">
      <c r="A114" s="2" t="s">
        <v>277</v>
      </c>
      <c r="B114" s="90" t="s">
        <v>361</v>
      </c>
      <c r="C114" s="86"/>
      <c r="D114" s="85"/>
      <c r="E114" s="85"/>
      <c r="F114" s="27"/>
      <c r="G114" s="27"/>
      <c r="H114" s="27"/>
      <c r="I114" s="27"/>
      <c r="J114" s="27"/>
      <c r="K114" s="27"/>
      <c r="L114" s="27"/>
      <c r="M114" s="27"/>
      <c r="N114" s="27"/>
      <c r="O114" s="27"/>
      <c r="P114" s="27"/>
      <c r="Q114" s="8">
        <f t="shared" si="6"/>
        <v>0</v>
      </c>
    </row>
    <row r="115" spans="1:17" ht="15.75" hidden="1">
      <c r="A115" s="2" t="s">
        <v>190</v>
      </c>
      <c r="B115" s="90" t="s">
        <v>191</v>
      </c>
      <c r="C115" s="86"/>
      <c r="D115" s="86"/>
      <c r="E115" s="86"/>
      <c r="F115" s="7"/>
      <c r="G115" s="27"/>
      <c r="H115" s="27"/>
      <c r="I115" s="27"/>
      <c r="J115" s="27"/>
      <c r="K115" s="27"/>
      <c r="L115" s="27"/>
      <c r="M115" s="27"/>
      <c r="N115" s="27"/>
      <c r="O115" s="27"/>
      <c r="P115" s="27"/>
      <c r="Q115" s="8">
        <f t="shared" si="6"/>
        <v>0</v>
      </c>
    </row>
    <row r="116" spans="1:17" ht="47.25" hidden="1">
      <c r="A116" s="2" t="s">
        <v>43</v>
      </c>
      <c r="B116" s="90" t="s">
        <v>45</v>
      </c>
      <c r="C116" s="86"/>
      <c r="D116" s="86"/>
      <c r="E116" s="86"/>
      <c r="F116" s="7"/>
      <c r="G116" s="27"/>
      <c r="H116" s="27"/>
      <c r="I116" s="27"/>
      <c r="J116" s="27"/>
      <c r="K116" s="27"/>
      <c r="L116" s="27"/>
      <c r="M116" s="27"/>
      <c r="N116" s="27"/>
      <c r="O116" s="27"/>
      <c r="P116" s="27"/>
      <c r="Q116" s="8">
        <f t="shared" si="6"/>
        <v>0</v>
      </c>
    </row>
    <row r="117" spans="1:17" ht="15.75" hidden="1">
      <c r="A117" s="10" t="s">
        <v>235</v>
      </c>
      <c r="B117" s="11" t="s">
        <v>368</v>
      </c>
      <c r="C117" s="7"/>
      <c r="D117" s="7"/>
      <c r="E117" s="7"/>
      <c r="F117" s="7"/>
      <c r="G117" s="27"/>
      <c r="H117" s="27"/>
      <c r="I117" s="27"/>
      <c r="J117" s="27"/>
      <c r="K117" s="27"/>
      <c r="L117" s="27"/>
      <c r="M117" s="27"/>
      <c r="N117" s="27"/>
      <c r="O117" s="27"/>
      <c r="P117" s="27"/>
      <c r="Q117" s="8">
        <f t="shared" si="6"/>
        <v>0</v>
      </c>
    </row>
    <row r="118" spans="1:17" ht="15.75" hidden="1">
      <c r="A118" s="10"/>
      <c r="B118" s="11"/>
      <c r="C118" s="7"/>
      <c r="D118" s="7"/>
      <c r="E118" s="7"/>
      <c r="F118" s="7"/>
      <c r="G118" s="27"/>
      <c r="H118" s="27"/>
      <c r="I118" s="27"/>
      <c r="J118" s="27"/>
      <c r="K118" s="27"/>
      <c r="L118" s="27"/>
      <c r="M118" s="27"/>
      <c r="N118" s="27"/>
      <c r="O118" s="27"/>
      <c r="P118" s="27"/>
      <c r="Q118" s="8">
        <f t="shared" si="6"/>
        <v>0</v>
      </c>
    </row>
    <row r="119" spans="1:17" ht="15.75" hidden="1">
      <c r="A119" s="10"/>
      <c r="B119" s="11"/>
      <c r="C119" s="27"/>
      <c r="D119" s="27"/>
      <c r="E119" s="27"/>
      <c r="F119" s="27"/>
      <c r="G119" s="27"/>
      <c r="H119" s="27"/>
      <c r="I119" s="27"/>
      <c r="J119" s="27"/>
      <c r="K119" s="27"/>
      <c r="L119" s="27"/>
      <c r="M119" s="27"/>
      <c r="N119" s="27"/>
      <c r="O119" s="27"/>
      <c r="P119" s="27"/>
      <c r="Q119" s="8">
        <f t="shared" si="6"/>
        <v>0</v>
      </c>
    </row>
    <row r="120" spans="1:17" ht="15.75" hidden="1">
      <c r="A120" s="10"/>
      <c r="B120" s="11"/>
      <c r="C120" s="7"/>
      <c r="D120" s="7"/>
      <c r="E120" s="7"/>
      <c r="F120" s="7"/>
      <c r="G120" s="7"/>
      <c r="H120" s="7"/>
      <c r="I120" s="7"/>
      <c r="J120" s="7"/>
      <c r="K120" s="7"/>
      <c r="L120" s="7"/>
      <c r="M120" s="7"/>
      <c r="N120" s="7"/>
      <c r="O120" s="7"/>
      <c r="P120" s="27"/>
      <c r="Q120" s="8">
        <f t="shared" si="6"/>
        <v>0</v>
      </c>
    </row>
    <row r="121" spans="1:17" ht="15.75" hidden="1">
      <c r="A121" s="10"/>
      <c r="B121" s="11"/>
      <c r="C121" s="7"/>
      <c r="D121" s="7"/>
      <c r="E121" s="27"/>
      <c r="F121" s="27"/>
      <c r="G121" s="27"/>
      <c r="H121" s="27"/>
      <c r="I121" s="27"/>
      <c r="J121" s="27"/>
      <c r="K121" s="27"/>
      <c r="L121" s="27"/>
      <c r="M121" s="27"/>
      <c r="N121" s="27"/>
      <c r="O121" s="27"/>
      <c r="P121" s="27"/>
      <c r="Q121" s="8">
        <f t="shared" si="6"/>
        <v>0</v>
      </c>
    </row>
    <row r="122" spans="1:17" ht="15.75" hidden="1">
      <c r="A122" s="10"/>
      <c r="B122" s="44"/>
      <c r="C122" s="27"/>
      <c r="D122" s="27"/>
      <c r="E122" s="27"/>
      <c r="F122" s="27"/>
      <c r="G122" s="27"/>
      <c r="H122" s="27"/>
      <c r="I122" s="27"/>
      <c r="J122" s="27"/>
      <c r="K122" s="27"/>
      <c r="L122" s="27"/>
      <c r="M122" s="27"/>
      <c r="N122" s="27"/>
      <c r="O122" s="27"/>
      <c r="P122" s="27"/>
      <c r="Q122" s="8">
        <f t="shared" si="6"/>
        <v>0</v>
      </c>
    </row>
    <row r="123" spans="1:17" ht="15.75" hidden="1">
      <c r="A123" s="10"/>
      <c r="B123" s="23"/>
      <c r="C123" s="27"/>
      <c r="D123" s="27"/>
      <c r="E123" s="27"/>
      <c r="F123" s="27"/>
      <c r="G123" s="27"/>
      <c r="H123" s="27"/>
      <c r="I123" s="27"/>
      <c r="J123" s="27"/>
      <c r="K123" s="27"/>
      <c r="L123" s="27"/>
      <c r="M123" s="27"/>
      <c r="N123" s="27"/>
      <c r="O123" s="27"/>
      <c r="P123" s="27"/>
      <c r="Q123" s="8">
        <f t="shared" si="6"/>
        <v>0</v>
      </c>
    </row>
    <row r="124" spans="1:17" ht="15.75" hidden="1">
      <c r="A124" s="10"/>
      <c r="B124" s="82" t="s">
        <v>147</v>
      </c>
      <c r="C124" s="89"/>
      <c r="D124" s="27"/>
      <c r="E124" s="27"/>
      <c r="F124" s="27"/>
      <c r="G124" s="27"/>
      <c r="H124" s="27"/>
      <c r="I124" s="27"/>
      <c r="J124" s="27"/>
      <c r="K124" s="27"/>
      <c r="L124" s="27"/>
      <c r="M124" s="27"/>
      <c r="N124" s="27"/>
      <c r="O124" s="27"/>
      <c r="P124" s="27"/>
      <c r="Q124" s="8">
        <f t="shared" si="6"/>
        <v>0</v>
      </c>
    </row>
    <row r="125" spans="1:17" ht="15.75" hidden="1">
      <c r="A125" s="10" t="s">
        <v>235</v>
      </c>
      <c r="B125" s="11" t="s">
        <v>368</v>
      </c>
      <c r="C125" s="86"/>
      <c r="D125" s="27"/>
      <c r="E125" s="27"/>
      <c r="F125" s="27"/>
      <c r="G125" s="27"/>
      <c r="H125" s="27"/>
      <c r="I125" s="27"/>
      <c r="J125" s="27"/>
      <c r="K125" s="27"/>
      <c r="L125" s="27"/>
      <c r="M125" s="27"/>
      <c r="N125" s="27"/>
      <c r="O125" s="27"/>
      <c r="P125" s="27"/>
      <c r="Q125" s="8">
        <f t="shared" si="6"/>
        <v>0</v>
      </c>
    </row>
    <row r="126" spans="1:17" ht="15.75" hidden="1">
      <c r="A126" s="10"/>
      <c r="B126" s="82" t="s">
        <v>6</v>
      </c>
      <c r="C126" s="89"/>
      <c r="D126" s="27"/>
      <c r="E126" s="27"/>
      <c r="F126" s="27"/>
      <c r="G126" s="27"/>
      <c r="H126" s="27"/>
      <c r="I126" s="27"/>
      <c r="J126" s="27"/>
      <c r="K126" s="27"/>
      <c r="L126" s="27"/>
      <c r="M126" s="27"/>
      <c r="N126" s="27"/>
      <c r="O126" s="27"/>
      <c r="P126" s="27"/>
      <c r="Q126" s="8">
        <f t="shared" si="6"/>
        <v>0</v>
      </c>
    </row>
    <row r="127" spans="1:17" ht="15.75" hidden="1">
      <c r="A127" s="18">
        <v>110000</v>
      </c>
      <c r="B127" s="16" t="s">
        <v>254</v>
      </c>
      <c r="C127" s="8"/>
      <c r="D127" s="8"/>
      <c r="E127" s="8"/>
      <c r="F127" s="8"/>
      <c r="G127" s="8"/>
      <c r="H127" s="8">
        <f aca="true" t="shared" si="7" ref="H127:P127">SUM(H129:H136)</f>
        <v>0</v>
      </c>
      <c r="I127" s="8">
        <f t="shared" si="7"/>
        <v>0</v>
      </c>
      <c r="J127" s="8">
        <f t="shared" si="7"/>
        <v>0</v>
      </c>
      <c r="K127" s="8">
        <f t="shared" si="7"/>
        <v>0</v>
      </c>
      <c r="L127" s="8">
        <f t="shared" si="7"/>
        <v>0</v>
      </c>
      <c r="M127" s="8">
        <f t="shared" si="7"/>
        <v>0</v>
      </c>
      <c r="N127" s="8">
        <f t="shared" si="7"/>
        <v>0</v>
      </c>
      <c r="O127" s="8">
        <f t="shared" si="7"/>
        <v>0</v>
      </c>
      <c r="P127" s="8">
        <f t="shared" si="7"/>
        <v>0</v>
      </c>
      <c r="Q127" s="8">
        <f t="shared" si="6"/>
        <v>0</v>
      </c>
    </row>
    <row r="128" spans="1:17" ht="15.75" hidden="1">
      <c r="A128" s="45">
        <v>1</v>
      </c>
      <c r="B128" s="45">
        <v>2</v>
      </c>
      <c r="C128" s="46"/>
      <c r="D128" s="27"/>
      <c r="E128" s="27"/>
      <c r="F128" s="27"/>
      <c r="G128" s="27"/>
      <c r="H128" s="46"/>
      <c r="I128" s="27"/>
      <c r="J128" s="27"/>
      <c r="K128" s="27"/>
      <c r="L128" s="27"/>
      <c r="M128" s="27"/>
      <c r="N128" s="27"/>
      <c r="O128" s="27"/>
      <c r="P128" s="27"/>
      <c r="Q128" s="8">
        <f t="shared" si="6"/>
        <v>0</v>
      </c>
    </row>
    <row r="129" spans="1:17" ht="15.75" hidden="1">
      <c r="A129" s="10" t="s">
        <v>236</v>
      </c>
      <c r="B129" s="11" t="s">
        <v>237</v>
      </c>
      <c r="C129" s="46"/>
      <c r="D129" s="27"/>
      <c r="E129" s="27"/>
      <c r="F129" s="27"/>
      <c r="G129" s="27"/>
      <c r="H129" s="46"/>
      <c r="I129" s="27"/>
      <c r="J129" s="27"/>
      <c r="K129" s="27"/>
      <c r="L129" s="27"/>
      <c r="M129" s="27"/>
      <c r="N129" s="27"/>
      <c r="O129" s="27"/>
      <c r="P129" s="27"/>
      <c r="Q129" s="8">
        <f t="shared" si="6"/>
        <v>0</v>
      </c>
    </row>
    <row r="130" spans="1:17" ht="15.75" hidden="1">
      <c r="A130" s="10"/>
      <c r="B130" s="114" t="s">
        <v>147</v>
      </c>
      <c r="C130" s="204"/>
      <c r="D130" s="27"/>
      <c r="E130" s="27"/>
      <c r="F130" s="27"/>
      <c r="G130" s="27"/>
      <c r="H130" s="46"/>
      <c r="I130" s="27"/>
      <c r="J130" s="27"/>
      <c r="K130" s="27"/>
      <c r="L130" s="27"/>
      <c r="M130" s="27"/>
      <c r="N130" s="27"/>
      <c r="O130" s="27"/>
      <c r="P130" s="27"/>
      <c r="Q130" s="8">
        <f t="shared" si="6"/>
        <v>0</v>
      </c>
    </row>
    <row r="131" spans="1:17" ht="15.75" hidden="1">
      <c r="A131" s="10" t="s">
        <v>238</v>
      </c>
      <c r="B131" s="11" t="s">
        <v>425</v>
      </c>
      <c r="C131" s="46"/>
      <c r="D131" s="27"/>
      <c r="E131" s="27"/>
      <c r="F131" s="27"/>
      <c r="G131" s="27"/>
      <c r="H131" s="46"/>
      <c r="I131" s="27"/>
      <c r="J131" s="27"/>
      <c r="K131" s="27"/>
      <c r="L131" s="27"/>
      <c r="M131" s="27"/>
      <c r="N131" s="27"/>
      <c r="O131" s="27"/>
      <c r="P131" s="27"/>
      <c r="Q131" s="8">
        <f t="shared" si="6"/>
        <v>0</v>
      </c>
    </row>
    <row r="132" spans="1:17" ht="15.75" hidden="1">
      <c r="A132" s="10"/>
      <c r="B132" s="114" t="s">
        <v>147</v>
      </c>
      <c r="C132" s="204"/>
      <c r="D132" s="27"/>
      <c r="E132" s="27"/>
      <c r="F132" s="27"/>
      <c r="G132" s="27"/>
      <c r="H132" s="46"/>
      <c r="I132" s="27"/>
      <c r="J132" s="27"/>
      <c r="K132" s="27"/>
      <c r="L132" s="27"/>
      <c r="M132" s="27"/>
      <c r="N132" s="27"/>
      <c r="O132" s="27"/>
      <c r="P132" s="27"/>
      <c r="Q132" s="8">
        <f t="shared" si="6"/>
        <v>0</v>
      </c>
    </row>
    <row r="133" spans="1:17" ht="15.75" hidden="1">
      <c r="A133" s="10" t="s">
        <v>239</v>
      </c>
      <c r="B133" s="11" t="s">
        <v>426</v>
      </c>
      <c r="C133" s="46"/>
      <c r="D133" s="27"/>
      <c r="E133" s="27"/>
      <c r="F133" s="27"/>
      <c r="G133" s="27"/>
      <c r="H133" s="46"/>
      <c r="I133" s="27"/>
      <c r="J133" s="27"/>
      <c r="K133" s="27"/>
      <c r="L133" s="27"/>
      <c r="M133" s="27"/>
      <c r="N133" s="27"/>
      <c r="O133" s="27"/>
      <c r="P133" s="27"/>
      <c r="Q133" s="8">
        <f t="shared" si="6"/>
        <v>0</v>
      </c>
    </row>
    <row r="134" spans="1:17" ht="15.75" hidden="1">
      <c r="A134" s="10" t="s">
        <v>240</v>
      </c>
      <c r="B134" s="11" t="s">
        <v>364</v>
      </c>
      <c r="C134" s="46"/>
      <c r="D134" s="27"/>
      <c r="E134" s="27"/>
      <c r="F134" s="27"/>
      <c r="G134" s="27"/>
      <c r="H134" s="46"/>
      <c r="I134" s="27"/>
      <c r="J134" s="27"/>
      <c r="K134" s="27"/>
      <c r="L134" s="27"/>
      <c r="M134" s="27"/>
      <c r="N134" s="27"/>
      <c r="O134" s="27"/>
      <c r="P134" s="27"/>
      <c r="Q134" s="8">
        <f t="shared" si="6"/>
        <v>0</v>
      </c>
    </row>
    <row r="135" spans="1:17" ht="15.75" hidden="1">
      <c r="A135" s="10"/>
      <c r="B135" s="114" t="s">
        <v>147</v>
      </c>
      <c r="C135" s="204"/>
      <c r="D135" s="27"/>
      <c r="E135" s="27"/>
      <c r="F135" s="27"/>
      <c r="G135" s="27"/>
      <c r="H135" s="46"/>
      <c r="I135" s="27"/>
      <c r="J135" s="27"/>
      <c r="K135" s="27"/>
      <c r="L135" s="27"/>
      <c r="M135" s="27"/>
      <c r="N135" s="27"/>
      <c r="O135" s="27"/>
      <c r="P135" s="27"/>
      <c r="Q135" s="8">
        <f t="shared" si="6"/>
        <v>0</v>
      </c>
    </row>
    <row r="136" spans="1:17" ht="15.75" hidden="1">
      <c r="A136" s="10" t="s">
        <v>267</v>
      </c>
      <c r="B136" s="11" t="s">
        <v>5</v>
      </c>
      <c r="C136" s="46"/>
      <c r="D136" s="27"/>
      <c r="E136" s="27"/>
      <c r="F136" s="27"/>
      <c r="G136" s="27"/>
      <c r="H136" s="46"/>
      <c r="I136" s="27"/>
      <c r="J136" s="27"/>
      <c r="K136" s="27"/>
      <c r="L136" s="27"/>
      <c r="M136" s="27"/>
      <c r="N136" s="27"/>
      <c r="O136" s="27"/>
      <c r="P136" s="27"/>
      <c r="Q136" s="8">
        <f t="shared" si="6"/>
        <v>0</v>
      </c>
    </row>
    <row r="137" spans="1:17" ht="15.75" hidden="1">
      <c r="A137" s="45"/>
      <c r="B137" s="45"/>
      <c r="C137" s="46"/>
      <c r="D137" s="27"/>
      <c r="E137" s="27"/>
      <c r="F137" s="27"/>
      <c r="G137" s="27"/>
      <c r="H137" s="46"/>
      <c r="I137" s="27"/>
      <c r="J137" s="27"/>
      <c r="K137" s="27"/>
      <c r="L137" s="27"/>
      <c r="M137" s="27"/>
      <c r="N137" s="27"/>
      <c r="O137" s="27"/>
      <c r="P137" s="27"/>
      <c r="Q137" s="8">
        <f t="shared" si="6"/>
        <v>0</v>
      </c>
    </row>
    <row r="138" spans="1:17" ht="15.75" hidden="1">
      <c r="A138" s="19">
        <v>120000</v>
      </c>
      <c r="B138" s="16" t="s">
        <v>269</v>
      </c>
      <c r="C138" s="20"/>
      <c r="D138" s="20"/>
      <c r="E138" s="20"/>
      <c r="F138" s="20"/>
      <c r="G138" s="20"/>
      <c r="H138" s="20"/>
      <c r="I138" s="20"/>
      <c r="J138" s="20"/>
      <c r="K138" s="20"/>
      <c r="L138" s="20"/>
      <c r="M138" s="20"/>
      <c r="N138" s="20"/>
      <c r="O138" s="20"/>
      <c r="P138" s="20"/>
      <c r="Q138" s="8">
        <f t="shared" si="6"/>
        <v>0</v>
      </c>
    </row>
    <row r="139" spans="1:17" ht="15.75" hidden="1">
      <c r="A139" s="36" t="s">
        <v>263</v>
      </c>
      <c r="B139" s="63" t="s">
        <v>409</v>
      </c>
      <c r="C139" s="27"/>
      <c r="D139" s="27"/>
      <c r="E139" s="27"/>
      <c r="F139" s="27"/>
      <c r="G139" s="27"/>
      <c r="H139" s="27"/>
      <c r="I139" s="27"/>
      <c r="J139" s="27"/>
      <c r="K139" s="27"/>
      <c r="L139" s="27"/>
      <c r="M139" s="27"/>
      <c r="N139" s="27"/>
      <c r="O139" s="27"/>
      <c r="P139" s="27"/>
      <c r="Q139" s="8">
        <f t="shared" si="6"/>
        <v>0</v>
      </c>
    </row>
    <row r="140" spans="1:17" ht="15.75" hidden="1">
      <c r="A140" s="36"/>
      <c r="B140" s="114" t="s">
        <v>147</v>
      </c>
      <c r="C140" s="204"/>
      <c r="D140" s="27"/>
      <c r="E140" s="27"/>
      <c r="F140" s="27"/>
      <c r="G140" s="27"/>
      <c r="H140" s="27"/>
      <c r="I140" s="27"/>
      <c r="J140" s="27"/>
      <c r="K140" s="27"/>
      <c r="L140" s="27"/>
      <c r="M140" s="27"/>
      <c r="N140" s="27"/>
      <c r="O140" s="27"/>
      <c r="P140" s="27"/>
      <c r="Q140" s="8">
        <f t="shared" si="6"/>
        <v>0</v>
      </c>
    </row>
    <row r="141" spans="1:17" ht="15.75" hidden="1">
      <c r="A141" s="115" t="s">
        <v>255</v>
      </c>
      <c r="B141" s="16" t="s">
        <v>256</v>
      </c>
      <c r="C141" s="20"/>
      <c r="D141" s="20"/>
      <c r="E141" s="20"/>
      <c r="F141" s="20"/>
      <c r="G141" s="20">
        <f aca="true" t="shared" si="8" ref="G141:M141">G145+G148+G150+G151+G152+G153+G149+G146</f>
        <v>0</v>
      </c>
      <c r="H141" s="20">
        <f t="shared" si="8"/>
        <v>0</v>
      </c>
      <c r="I141" s="20">
        <f t="shared" si="8"/>
        <v>0</v>
      </c>
      <c r="J141" s="20">
        <f t="shared" si="8"/>
        <v>0</v>
      </c>
      <c r="K141" s="20">
        <f t="shared" si="8"/>
        <v>0</v>
      </c>
      <c r="L141" s="20">
        <f t="shared" si="8"/>
        <v>0</v>
      </c>
      <c r="M141" s="20">
        <f t="shared" si="8"/>
        <v>0</v>
      </c>
      <c r="N141" s="20">
        <f>N145+N148+N150+N151+N152+N153+N149</f>
        <v>0</v>
      </c>
      <c r="O141" s="20">
        <f>O145+O148+O150+O151+O152+O153+O149</f>
        <v>0</v>
      </c>
      <c r="P141" s="20">
        <f>P145+P148+P150+P151+P152+P153+P149</f>
        <v>0</v>
      </c>
      <c r="Q141" s="8">
        <f t="shared" si="6"/>
        <v>0</v>
      </c>
    </row>
    <row r="142" spans="1:17" ht="15.75" hidden="1">
      <c r="A142" s="36" t="s">
        <v>335</v>
      </c>
      <c r="B142" s="16" t="s">
        <v>336</v>
      </c>
      <c r="C142" s="20"/>
      <c r="D142" s="20"/>
      <c r="E142" s="20"/>
      <c r="F142" s="20"/>
      <c r="G142" s="20"/>
      <c r="H142" s="27"/>
      <c r="I142" s="27"/>
      <c r="J142" s="27"/>
      <c r="K142" s="27"/>
      <c r="L142" s="27"/>
      <c r="M142" s="27"/>
      <c r="N142" s="27"/>
      <c r="O142" s="27"/>
      <c r="P142" s="27"/>
      <c r="Q142" s="8">
        <f t="shared" si="6"/>
        <v>0</v>
      </c>
    </row>
    <row r="143" spans="1:17" ht="15.75" hidden="1">
      <c r="A143" s="36" t="s">
        <v>243</v>
      </c>
      <c r="B143" s="11" t="s">
        <v>272</v>
      </c>
      <c r="C143" s="27"/>
      <c r="D143" s="27"/>
      <c r="E143" s="27"/>
      <c r="F143" s="27"/>
      <c r="G143" s="27"/>
      <c r="H143" s="27"/>
      <c r="I143" s="27"/>
      <c r="J143" s="27"/>
      <c r="K143" s="27"/>
      <c r="L143" s="27"/>
      <c r="M143" s="27"/>
      <c r="N143" s="27"/>
      <c r="O143" s="27"/>
      <c r="P143" s="27"/>
      <c r="Q143" s="8">
        <f aca="true" t="shared" si="9" ref="Q143:Q192">H143+C143</f>
        <v>0</v>
      </c>
    </row>
    <row r="144" spans="1:17" ht="15.75" hidden="1">
      <c r="A144" s="36" t="s">
        <v>279</v>
      </c>
      <c r="B144" s="11" t="s">
        <v>280</v>
      </c>
      <c r="C144" s="27"/>
      <c r="D144" s="27"/>
      <c r="E144" s="27"/>
      <c r="F144" s="27"/>
      <c r="G144" s="27"/>
      <c r="H144" s="27"/>
      <c r="I144" s="27"/>
      <c r="J144" s="27"/>
      <c r="K144" s="27"/>
      <c r="L144" s="27"/>
      <c r="M144" s="27"/>
      <c r="N144" s="27"/>
      <c r="O144" s="27"/>
      <c r="P144" s="27"/>
      <c r="Q144" s="8">
        <f t="shared" si="9"/>
        <v>0</v>
      </c>
    </row>
    <row r="145" spans="1:17" ht="15.75" hidden="1">
      <c r="A145" s="10" t="s">
        <v>241</v>
      </c>
      <c r="B145" s="11" t="s">
        <v>265</v>
      </c>
      <c r="C145" s="7"/>
      <c r="D145" s="7"/>
      <c r="E145" s="7"/>
      <c r="F145" s="7"/>
      <c r="G145" s="27"/>
      <c r="H145" s="27"/>
      <c r="I145" s="27"/>
      <c r="J145" s="27"/>
      <c r="K145" s="27"/>
      <c r="L145" s="27"/>
      <c r="M145" s="27"/>
      <c r="N145" s="27"/>
      <c r="O145" s="27"/>
      <c r="P145" s="27"/>
      <c r="Q145" s="8">
        <f t="shared" si="9"/>
        <v>0</v>
      </c>
    </row>
    <row r="146" spans="1:17" ht="15.75" hidden="1">
      <c r="A146" s="10" t="s">
        <v>449</v>
      </c>
      <c r="B146" s="112" t="s">
        <v>245</v>
      </c>
      <c r="C146" s="7"/>
      <c r="D146" s="7"/>
      <c r="E146" s="7"/>
      <c r="F146" s="7"/>
      <c r="G146" s="27"/>
      <c r="H146" s="27"/>
      <c r="I146" s="27"/>
      <c r="J146" s="27"/>
      <c r="K146" s="27"/>
      <c r="L146" s="27"/>
      <c r="M146" s="27"/>
      <c r="N146" s="27"/>
      <c r="O146" s="27"/>
      <c r="P146" s="27"/>
      <c r="Q146" s="8">
        <f t="shared" si="9"/>
        <v>0</v>
      </c>
    </row>
    <row r="147" spans="1:17" ht="15.75" hidden="1">
      <c r="A147" s="10" t="s">
        <v>241</v>
      </c>
      <c r="B147" s="11" t="s">
        <v>265</v>
      </c>
      <c r="C147" s="7"/>
      <c r="D147" s="7"/>
      <c r="E147" s="7"/>
      <c r="F147" s="7"/>
      <c r="G147" s="27"/>
      <c r="H147" s="27"/>
      <c r="I147" s="27"/>
      <c r="J147" s="27"/>
      <c r="K147" s="27"/>
      <c r="L147" s="27"/>
      <c r="M147" s="27"/>
      <c r="N147" s="27"/>
      <c r="O147" s="27"/>
      <c r="P147" s="27"/>
      <c r="Q147" s="8">
        <f t="shared" si="9"/>
        <v>0</v>
      </c>
    </row>
    <row r="148" spans="1:17" ht="15.75" hidden="1">
      <c r="A148" s="10" t="s">
        <v>36</v>
      </c>
      <c r="B148" s="11" t="s">
        <v>37</v>
      </c>
      <c r="C148" s="7"/>
      <c r="D148" s="7"/>
      <c r="E148" s="7"/>
      <c r="F148" s="7"/>
      <c r="G148" s="27"/>
      <c r="H148" s="27"/>
      <c r="I148" s="27"/>
      <c r="J148" s="27"/>
      <c r="K148" s="27"/>
      <c r="L148" s="27"/>
      <c r="M148" s="27"/>
      <c r="N148" s="27"/>
      <c r="O148" s="27"/>
      <c r="P148" s="27"/>
      <c r="Q148" s="8">
        <f t="shared" si="9"/>
        <v>0</v>
      </c>
    </row>
    <row r="149" spans="1:17" ht="15.75" hidden="1">
      <c r="A149" s="10" t="s">
        <v>347</v>
      </c>
      <c r="B149" s="11" t="s">
        <v>370</v>
      </c>
      <c r="C149" s="7"/>
      <c r="D149" s="7"/>
      <c r="E149" s="7"/>
      <c r="F149" s="7"/>
      <c r="G149" s="27"/>
      <c r="H149" s="27"/>
      <c r="I149" s="27"/>
      <c r="J149" s="27"/>
      <c r="K149" s="27"/>
      <c r="L149" s="27"/>
      <c r="M149" s="27"/>
      <c r="N149" s="27"/>
      <c r="O149" s="27"/>
      <c r="P149" s="27"/>
      <c r="Q149" s="8">
        <f t="shared" si="9"/>
        <v>0</v>
      </c>
    </row>
    <row r="150" spans="1:17" ht="31.5" hidden="1">
      <c r="A150" s="10" t="s">
        <v>367</v>
      </c>
      <c r="B150" s="11" t="s">
        <v>413</v>
      </c>
      <c r="C150" s="7"/>
      <c r="D150" s="7"/>
      <c r="E150" s="7"/>
      <c r="F150" s="7"/>
      <c r="G150" s="27"/>
      <c r="H150" s="27"/>
      <c r="I150" s="27"/>
      <c r="J150" s="27"/>
      <c r="K150" s="27"/>
      <c r="L150" s="27"/>
      <c r="M150" s="27"/>
      <c r="N150" s="27"/>
      <c r="O150" s="27"/>
      <c r="P150" s="27"/>
      <c r="Q150" s="8">
        <f t="shared" si="9"/>
        <v>0</v>
      </c>
    </row>
    <row r="151" spans="1:17" ht="31.5" hidden="1">
      <c r="A151" s="10" t="s">
        <v>242</v>
      </c>
      <c r="B151" s="11" t="s">
        <v>365</v>
      </c>
      <c r="C151" s="7"/>
      <c r="D151" s="7"/>
      <c r="E151" s="7"/>
      <c r="F151" s="7"/>
      <c r="G151" s="27"/>
      <c r="H151" s="27"/>
      <c r="I151" s="27"/>
      <c r="J151" s="27"/>
      <c r="K151" s="27"/>
      <c r="L151" s="27"/>
      <c r="M151" s="27"/>
      <c r="N151" s="27"/>
      <c r="O151" s="27"/>
      <c r="P151" s="27"/>
      <c r="Q151" s="8">
        <f t="shared" si="9"/>
        <v>0</v>
      </c>
    </row>
    <row r="152" spans="1:17" ht="31.5" hidden="1">
      <c r="A152" s="10" t="s">
        <v>352</v>
      </c>
      <c r="B152" s="11" t="s">
        <v>414</v>
      </c>
      <c r="C152" s="7"/>
      <c r="D152" s="7"/>
      <c r="E152" s="7"/>
      <c r="F152" s="7"/>
      <c r="G152" s="27"/>
      <c r="H152" s="27"/>
      <c r="I152" s="27"/>
      <c r="J152" s="27"/>
      <c r="K152" s="27"/>
      <c r="L152" s="27"/>
      <c r="M152" s="27"/>
      <c r="N152" s="27"/>
      <c r="O152" s="27"/>
      <c r="P152" s="27"/>
      <c r="Q152" s="8">
        <f t="shared" si="9"/>
        <v>0</v>
      </c>
    </row>
    <row r="153" spans="1:17" ht="15.75" hidden="1">
      <c r="A153" s="10"/>
      <c r="B153" s="11"/>
      <c r="C153" s="7"/>
      <c r="D153" s="7"/>
      <c r="E153" s="7"/>
      <c r="F153" s="7"/>
      <c r="G153" s="7"/>
      <c r="H153" s="27"/>
      <c r="I153" s="27"/>
      <c r="J153" s="27"/>
      <c r="K153" s="27"/>
      <c r="L153" s="27"/>
      <c r="M153" s="27"/>
      <c r="N153" s="27"/>
      <c r="O153" s="27"/>
      <c r="P153" s="27"/>
      <c r="Q153" s="8">
        <f t="shared" si="9"/>
        <v>0</v>
      </c>
    </row>
    <row r="154" spans="1:17" ht="15.75" hidden="1">
      <c r="A154" s="17" t="s">
        <v>437</v>
      </c>
      <c r="B154" s="16" t="s">
        <v>438</v>
      </c>
      <c r="C154" s="8"/>
      <c r="D154" s="8"/>
      <c r="E154" s="8"/>
      <c r="F154" s="8"/>
      <c r="G154" s="8"/>
      <c r="H154" s="20"/>
      <c r="I154" s="20"/>
      <c r="J154" s="20"/>
      <c r="K154" s="20"/>
      <c r="L154" s="20"/>
      <c r="M154" s="20"/>
      <c r="N154" s="20"/>
      <c r="O154" s="20"/>
      <c r="P154" s="20"/>
      <c r="Q154" s="8">
        <f t="shared" si="9"/>
        <v>0</v>
      </c>
    </row>
    <row r="155" spans="1:17" ht="15.75" hidden="1">
      <c r="A155" s="10" t="s">
        <v>206</v>
      </c>
      <c r="B155" s="11" t="s">
        <v>208</v>
      </c>
      <c r="C155" s="7"/>
      <c r="D155" s="7"/>
      <c r="E155" s="7"/>
      <c r="F155" s="7"/>
      <c r="G155" s="7"/>
      <c r="H155" s="27"/>
      <c r="I155" s="27"/>
      <c r="J155" s="27"/>
      <c r="K155" s="27"/>
      <c r="L155" s="27"/>
      <c r="M155" s="27"/>
      <c r="N155" s="27"/>
      <c r="O155" s="27"/>
      <c r="P155" s="27"/>
      <c r="Q155" s="8">
        <f t="shared" si="9"/>
        <v>0</v>
      </c>
    </row>
    <row r="156" spans="1:17" ht="15.75" hidden="1">
      <c r="A156" s="102" t="s">
        <v>335</v>
      </c>
      <c r="B156" s="16" t="s">
        <v>388</v>
      </c>
      <c r="C156" s="103"/>
      <c r="D156" s="103"/>
      <c r="E156" s="103"/>
      <c r="F156" s="103"/>
      <c r="G156" s="7"/>
      <c r="H156" s="27"/>
      <c r="I156" s="27"/>
      <c r="J156" s="27"/>
      <c r="K156" s="27"/>
      <c r="L156" s="27"/>
      <c r="M156" s="27"/>
      <c r="N156" s="27"/>
      <c r="O156" s="27"/>
      <c r="P156" s="27"/>
      <c r="Q156" s="8">
        <f t="shared" si="9"/>
        <v>0</v>
      </c>
    </row>
    <row r="157" spans="1:17" ht="23.25" customHeight="1" hidden="1">
      <c r="A157" s="2" t="s">
        <v>279</v>
      </c>
      <c r="B157" s="11" t="s">
        <v>389</v>
      </c>
      <c r="C157" s="86"/>
      <c r="D157" s="103"/>
      <c r="E157" s="103"/>
      <c r="F157" s="103"/>
      <c r="G157" s="7"/>
      <c r="H157" s="27"/>
      <c r="I157" s="27"/>
      <c r="J157" s="27"/>
      <c r="K157" s="27"/>
      <c r="L157" s="27"/>
      <c r="M157" s="27"/>
      <c r="N157" s="27"/>
      <c r="O157" s="27"/>
      <c r="P157" s="27"/>
      <c r="Q157" s="8">
        <f t="shared" si="9"/>
        <v>0</v>
      </c>
    </row>
    <row r="158" spans="1:17" ht="23.25" customHeight="1" hidden="1">
      <c r="A158" s="2"/>
      <c r="B158" s="47" t="s">
        <v>390</v>
      </c>
      <c r="C158" s="99"/>
      <c r="D158" s="103"/>
      <c r="E158" s="103"/>
      <c r="F158" s="103"/>
      <c r="G158" s="7"/>
      <c r="H158" s="27"/>
      <c r="I158" s="27"/>
      <c r="J158" s="27"/>
      <c r="K158" s="27"/>
      <c r="L158" s="27"/>
      <c r="M158" s="27"/>
      <c r="N158" s="27"/>
      <c r="O158" s="27"/>
      <c r="P158" s="27"/>
      <c r="Q158" s="8">
        <f t="shared" si="9"/>
        <v>0</v>
      </c>
    </row>
    <row r="159" spans="1:17" ht="15.75" hidden="1">
      <c r="A159" s="115" t="s">
        <v>334</v>
      </c>
      <c r="B159" s="101" t="s">
        <v>166</v>
      </c>
      <c r="C159" s="91"/>
      <c r="D159" s="91"/>
      <c r="E159" s="91"/>
      <c r="F159" s="91"/>
      <c r="G159" s="20"/>
      <c r="H159" s="20">
        <f aca="true" t="shared" si="10" ref="H159:P159">H160+H162</f>
        <v>0</v>
      </c>
      <c r="I159" s="20">
        <f t="shared" si="10"/>
        <v>0</v>
      </c>
      <c r="J159" s="20">
        <f t="shared" si="10"/>
        <v>0</v>
      </c>
      <c r="K159" s="20">
        <f t="shared" si="10"/>
        <v>0</v>
      </c>
      <c r="L159" s="20">
        <f t="shared" si="10"/>
        <v>0</v>
      </c>
      <c r="M159" s="20">
        <f t="shared" si="10"/>
        <v>0</v>
      </c>
      <c r="N159" s="20">
        <f t="shared" si="10"/>
        <v>0</v>
      </c>
      <c r="O159" s="20">
        <f t="shared" si="10"/>
        <v>0</v>
      </c>
      <c r="P159" s="20">
        <f t="shared" si="10"/>
        <v>0</v>
      </c>
      <c r="Q159" s="8">
        <f t="shared" si="9"/>
        <v>0</v>
      </c>
    </row>
    <row r="160" spans="1:17" ht="31.5" hidden="1">
      <c r="A160" s="94" t="s">
        <v>259</v>
      </c>
      <c r="B160" s="90" t="s">
        <v>404</v>
      </c>
      <c r="C160" s="194"/>
      <c r="D160" s="86"/>
      <c r="E160" s="85"/>
      <c r="F160" s="85"/>
      <c r="G160" s="27"/>
      <c r="H160" s="27"/>
      <c r="I160" s="27"/>
      <c r="J160" s="27"/>
      <c r="K160" s="27"/>
      <c r="L160" s="27"/>
      <c r="M160" s="27"/>
      <c r="N160" s="27"/>
      <c r="O160" s="27"/>
      <c r="P160" s="27"/>
      <c r="Q160" s="8">
        <f t="shared" si="9"/>
        <v>0</v>
      </c>
    </row>
    <row r="161" spans="1:17" ht="15.75" hidden="1">
      <c r="A161" s="94"/>
      <c r="B161" s="108" t="s">
        <v>441</v>
      </c>
      <c r="C161" s="195"/>
      <c r="D161" s="86"/>
      <c r="E161" s="85"/>
      <c r="F161" s="85"/>
      <c r="G161" s="27"/>
      <c r="H161" s="27"/>
      <c r="I161" s="27"/>
      <c r="J161" s="27"/>
      <c r="K161" s="27"/>
      <c r="L161" s="27"/>
      <c r="M161" s="27"/>
      <c r="N161" s="27"/>
      <c r="O161" s="27"/>
      <c r="P161" s="27"/>
      <c r="Q161" s="8">
        <f t="shared" si="9"/>
        <v>0</v>
      </c>
    </row>
    <row r="162" spans="1:17" ht="15.75" hidden="1">
      <c r="A162" s="94" t="s">
        <v>344</v>
      </c>
      <c r="B162" s="90" t="s">
        <v>433</v>
      </c>
      <c r="C162" s="86"/>
      <c r="D162" s="86"/>
      <c r="E162" s="85"/>
      <c r="F162" s="85"/>
      <c r="G162" s="27"/>
      <c r="H162" s="27"/>
      <c r="I162" s="27"/>
      <c r="J162" s="27"/>
      <c r="K162" s="27"/>
      <c r="L162" s="27"/>
      <c r="M162" s="27"/>
      <c r="N162" s="27"/>
      <c r="O162" s="27"/>
      <c r="P162" s="27"/>
      <c r="Q162" s="8">
        <f t="shared" si="9"/>
        <v>0</v>
      </c>
    </row>
    <row r="163" spans="1:17" ht="15.75" hidden="1">
      <c r="A163" s="94"/>
      <c r="B163" s="108" t="s">
        <v>441</v>
      </c>
      <c r="C163" s="195"/>
      <c r="D163" s="86"/>
      <c r="E163" s="85"/>
      <c r="F163" s="85"/>
      <c r="G163" s="27"/>
      <c r="H163" s="27"/>
      <c r="I163" s="27"/>
      <c r="J163" s="27"/>
      <c r="K163" s="27"/>
      <c r="L163" s="27"/>
      <c r="M163" s="27"/>
      <c r="N163" s="27"/>
      <c r="O163" s="27"/>
      <c r="P163" s="27"/>
      <c r="Q163" s="8">
        <f t="shared" si="9"/>
        <v>0</v>
      </c>
    </row>
    <row r="164" spans="1:17" ht="15.75" hidden="1">
      <c r="A164" s="115" t="s">
        <v>385</v>
      </c>
      <c r="B164" s="101" t="s">
        <v>167</v>
      </c>
      <c r="C164" s="91"/>
      <c r="D164" s="91"/>
      <c r="E164" s="85"/>
      <c r="F164" s="85"/>
      <c r="G164" s="27"/>
      <c r="H164" s="20"/>
      <c r="I164" s="20"/>
      <c r="J164" s="20"/>
      <c r="K164" s="20"/>
      <c r="L164" s="20"/>
      <c r="M164" s="20"/>
      <c r="N164" s="20"/>
      <c r="O164" s="20"/>
      <c r="P164" s="20"/>
      <c r="Q164" s="8">
        <f t="shared" si="9"/>
        <v>0</v>
      </c>
    </row>
    <row r="165" spans="1:17" ht="15.75" hidden="1">
      <c r="A165" s="2" t="s">
        <v>383</v>
      </c>
      <c r="B165" s="90" t="s">
        <v>384</v>
      </c>
      <c r="C165" s="86"/>
      <c r="D165" s="86"/>
      <c r="E165" s="85"/>
      <c r="F165" s="85"/>
      <c r="G165" s="27"/>
      <c r="H165" s="27"/>
      <c r="I165" s="27"/>
      <c r="J165" s="27"/>
      <c r="K165" s="27"/>
      <c r="L165" s="27"/>
      <c r="M165" s="27"/>
      <c r="N165" s="27"/>
      <c r="O165" s="27"/>
      <c r="P165" s="27"/>
      <c r="Q165" s="8">
        <f t="shared" si="9"/>
        <v>0</v>
      </c>
    </row>
    <row r="166" spans="1:17" ht="15.75" hidden="1">
      <c r="A166" s="2"/>
      <c r="B166" s="108"/>
      <c r="C166" s="86"/>
      <c r="D166" s="86"/>
      <c r="E166" s="85"/>
      <c r="F166" s="85"/>
      <c r="G166" s="27"/>
      <c r="H166" s="27"/>
      <c r="I166" s="27"/>
      <c r="J166" s="27"/>
      <c r="K166" s="27"/>
      <c r="L166" s="27"/>
      <c r="M166" s="27"/>
      <c r="N166" s="27"/>
      <c r="O166" s="27"/>
      <c r="P166" s="27"/>
      <c r="Q166" s="8">
        <f t="shared" si="9"/>
        <v>0</v>
      </c>
    </row>
    <row r="167" spans="1:17" ht="15.75" hidden="1">
      <c r="A167" s="115" t="s">
        <v>337</v>
      </c>
      <c r="B167" s="101" t="s">
        <v>168</v>
      </c>
      <c r="C167" s="91"/>
      <c r="D167" s="91"/>
      <c r="E167" s="91"/>
      <c r="F167" s="91"/>
      <c r="G167" s="20"/>
      <c r="H167" s="20">
        <f aca="true" t="shared" si="11" ref="H167:P167">H168</f>
        <v>0</v>
      </c>
      <c r="I167" s="20">
        <f t="shared" si="11"/>
        <v>0</v>
      </c>
      <c r="J167" s="20">
        <f t="shared" si="11"/>
        <v>0</v>
      </c>
      <c r="K167" s="20">
        <f t="shared" si="11"/>
        <v>0</v>
      </c>
      <c r="L167" s="20">
        <f t="shared" si="11"/>
        <v>0</v>
      </c>
      <c r="M167" s="20">
        <f t="shared" si="11"/>
        <v>0</v>
      </c>
      <c r="N167" s="20">
        <f t="shared" si="11"/>
        <v>0</v>
      </c>
      <c r="O167" s="20">
        <f t="shared" si="11"/>
        <v>0</v>
      </c>
      <c r="P167" s="20">
        <f t="shared" si="11"/>
        <v>0</v>
      </c>
      <c r="Q167" s="8">
        <f t="shared" si="9"/>
        <v>0</v>
      </c>
    </row>
    <row r="168" spans="1:17" ht="15.75" hidden="1">
      <c r="A168" s="94" t="s">
        <v>281</v>
      </c>
      <c r="B168" s="90" t="s">
        <v>169</v>
      </c>
      <c r="C168" s="85"/>
      <c r="D168" s="85"/>
      <c r="E168" s="85"/>
      <c r="F168" s="85"/>
      <c r="G168" s="27"/>
      <c r="H168" s="27"/>
      <c r="I168" s="27"/>
      <c r="J168" s="27"/>
      <c r="K168" s="27"/>
      <c r="L168" s="27"/>
      <c r="M168" s="27"/>
      <c r="N168" s="27"/>
      <c r="O168" s="27"/>
      <c r="P168" s="27"/>
      <c r="Q168" s="8">
        <f t="shared" si="9"/>
        <v>0</v>
      </c>
    </row>
    <row r="169" spans="1:17" ht="15.75" hidden="1">
      <c r="A169" s="115" t="s">
        <v>436</v>
      </c>
      <c r="B169" s="101" t="s">
        <v>439</v>
      </c>
      <c r="C169" s="91"/>
      <c r="D169" s="91"/>
      <c r="E169" s="91"/>
      <c r="F169" s="91"/>
      <c r="G169" s="20"/>
      <c r="H169" s="20"/>
      <c r="I169" s="20"/>
      <c r="J169" s="20"/>
      <c r="K169" s="20"/>
      <c r="L169" s="20"/>
      <c r="M169" s="20"/>
      <c r="N169" s="20"/>
      <c r="O169" s="20"/>
      <c r="P169" s="20"/>
      <c r="Q169" s="8">
        <f t="shared" si="9"/>
        <v>0</v>
      </c>
    </row>
    <row r="170" spans="1:17" ht="15.75" hidden="1">
      <c r="A170" s="3">
        <v>240601</v>
      </c>
      <c r="B170" s="90" t="s">
        <v>415</v>
      </c>
      <c r="C170" s="85"/>
      <c r="D170" s="85"/>
      <c r="E170" s="85"/>
      <c r="F170" s="85"/>
      <c r="G170" s="27"/>
      <c r="H170" s="27"/>
      <c r="I170" s="27"/>
      <c r="J170" s="27"/>
      <c r="K170" s="27"/>
      <c r="L170" s="27"/>
      <c r="M170" s="27"/>
      <c r="N170" s="27"/>
      <c r="O170" s="27"/>
      <c r="P170" s="27"/>
      <c r="Q170" s="8">
        <f t="shared" si="9"/>
        <v>0</v>
      </c>
    </row>
    <row r="171" spans="1:17" ht="15.75" hidden="1">
      <c r="A171" s="3"/>
      <c r="B171" s="114" t="s">
        <v>147</v>
      </c>
      <c r="C171" s="98"/>
      <c r="D171" s="85"/>
      <c r="E171" s="85"/>
      <c r="F171" s="85"/>
      <c r="G171" s="27"/>
      <c r="H171" s="27"/>
      <c r="I171" s="27"/>
      <c r="J171" s="27"/>
      <c r="K171" s="27"/>
      <c r="L171" s="27"/>
      <c r="M171" s="27"/>
      <c r="N171" s="27"/>
      <c r="O171" s="27"/>
      <c r="P171" s="27"/>
      <c r="Q171" s="8">
        <f t="shared" si="9"/>
        <v>0</v>
      </c>
    </row>
    <row r="172" spans="1:17" ht="31.5" hidden="1">
      <c r="A172" s="10" t="s">
        <v>242</v>
      </c>
      <c r="B172" s="11" t="s">
        <v>365</v>
      </c>
      <c r="C172" s="86"/>
      <c r="D172" s="85"/>
      <c r="E172" s="85"/>
      <c r="F172" s="85"/>
      <c r="G172" s="27"/>
      <c r="H172" s="27"/>
      <c r="I172" s="27"/>
      <c r="J172" s="27"/>
      <c r="K172" s="27"/>
      <c r="L172" s="27"/>
      <c r="M172" s="27"/>
      <c r="N172" s="27"/>
      <c r="O172" s="27"/>
      <c r="P172" s="27"/>
      <c r="Q172" s="8">
        <f t="shared" si="9"/>
        <v>0</v>
      </c>
    </row>
    <row r="173" spans="1:17" ht="15.75" hidden="1">
      <c r="A173" s="3"/>
      <c r="B173" s="114" t="s">
        <v>4</v>
      </c>
      <c r="C173" s="98"/>
      <c r="D173" s="85"/>
      <c r="E173" s="85"/>
      <c r="F173" s="85"/>
      <c r="G173" s="27"/>
      <c r="H173" s="27"/>
      <c r="I173" s="27"/>
      <c r="J173" s="27"/>
      <c r="K173" s="27"/>
      <c r="L173" s="27"/>
      <c r="M173" s="27"/>
      <c r="N173" s="27"/>
      <c r="O173" s="27"/>
      <c r="P173" s="27"/>
      <c r="Q173" s="8">
        <f t="shared" si="9"/>
        <v>0</v>
      </c>
    </row>
    <row r="174" spans="1:17" ht="31.5" hidden="1">
      <c r="A174" s="10" t="s">
        <v>352</v>
      </c>
      <c r="B174" s="11" t="s">
        <v>414</v>
      </c>
      <c r="C174" s="86"/>
      <c r="D174" s="85"/>
      <c r="E174" s="85"/>
      <c r="F174" s="85"/>
      <c r="G174" s="27"/>
      <c r="H174" s="27"/>
      <c r="I174" s="27"/>
      <c r="J174" s="27"/>
      <c r="K174" s="27"/>
      <c r="L174" s="27"/>
      <c r="M174" s="27"/>
      <c r="N174" s="27"/>
      <c r="O174" s="27"/>
      <c r="P174" s="27"/>
      <c r="Q174" s="8">
        <f t="shared" si="9"/>
        <v>0</v>
      </c>
    </row>
    <row r="175" spans="1:17" ht="15.75" hidden="1">
      <c r="A175" s="109">
        <v>250000</v>
      </c>
      <c r="B175" s="101" t="s">
        <v>170</v>
      </c>
      <c r="C175" s="91"/>
      <c r="D175" s="91"/>
      <c r="E175" s="91"/>
      <c r="F175" s="91"/>
      <c r="G175" s="20"/>
      <c r="H175" s="20">
        <v>37</v>
      </c>
      <c r="I175" s="20">
        <f>I176+I183+I184+I185+I186</f>
        <v>0</v>
      </c>
      <c r="J175" s="20">
        <f>J176+J183+J184+J185+J186</f>
        <v>0</v>
      </c>
      <c r="K175" s="20">
        <f>K176+K183+K184+K185+K186</f>
        <v>0</v>
      </c>
      <c r="L175" s="20">
        <f>L176+L183+L184+L185+L186</f>
        <v>0</v>
      </c>
      <c r="M175" s="20">
        <f>M176+M183+M184+M185+M186</f>
        <v>0</v>
      </c>
      <c r="N175" s="20">
        <v>37</v>
      </c>
      <c r="O175" s="20">
        <v>37</v>
      </c>
      <c r="P175" s="20">
        <v>37</v>
      </c>
      <c r="Q175" s="8">
        <f t="shared" si="9"/>
        <v>37</v>
      </c>
    </row>
    <row r="176" spans="1:17" ht="15.75" hidden="1">
      <c r="A176" s="3">
        <v>250102</v>
      </c>
      <c r="B176" s="90" t="s">
        <v>244</v>
      </c>
      <c r="C176" s="85"/>
      <c r="D176" s="85"/>
      <c r="E176" s="85"/>
      <c r="F176" s="85"/>
      <c r="G176" s="27"/>
      <c r="H176" s="27"/>
      <c r="I176" s="27"/>
      <c r="J176" s="27"/>
      <c r="K176" s="27"/>
      <c r="L176" s="27"/>
      <c r="M176" s="27"/>
      <c r="N176" s="27"/>
      <c r="O176" s="27"/>
      <c r="P176" s="27"/>
      <c r="Q176" s="8">
        <f t="shared" si="9"/>
        <v>0</v>
      </c>
    </row>
    <row r="177" spans="1:17" ht="15.75" hidden="1">
      <c r="A177" s="19">
        <v>250344</v>
      </c>
      <c r="B177" s="11" t="s">
        <v>50</v>
      </c>
      <c r="C177" s="27"/>
      <c r="D177" s="27"/>
      <c r="E177" s="27"/>
      <c r="F177" s="27"/>
      <c r="G177" s="27"/>
      <c r="H177" s="27"/>
      <c r="I177" s="27"/>
      <c r="J177" s="27"/>
      <c r="K177" s="27"/>
      <c r="L177" s="27"/>
      <c r="M177" s="27"/>
      <c r="N177" s="27"/>
      <c r="O177" s="27"/>
      <c r="P177" s="27"/>
      <c r="Q177" s="8">
        <f t="shared" si="9"/>
        <v>0</v>
      </c>
    </row>
    <row r="178" spans="1:17" ht="15.75" hidden="1">
      <c r="A178" s="19"/>
      <c r="B178" s="38" t="s">
        <v>381</v>
      </c>
      <c r="C178" s="7"/>
      <c r="D178" s="7"/>
      <c r="E178" s="27"/>
      <c r="F178" s="27"/>
      <c r="G178" s="27"/>
      <c r="H178" s="27"/>
      <c r="I178" s="27"/>
      <c r="J178" s="27"/>
      <c r="K178" s="27"/>
      <c r="L178" s="27"/>
      <c r="M178" s="27"/>
      <c r="N178" s="27"/>
      <c r="O178" s="27"/>
      <c r="P178" s="27"/>
      <c r="Q178" s="8">
        <f t="shared" si="9"/>
        <v>0</v>
      </c>
    </row>
    <row r="179" spans="1:17" ht="47.25" hidden="1">
      <c r="A179" s="19"/>
      <c r="B179" s="29" t="s">
        <v>382</v>
      </c>
      <c r="C179" s="30"/>
      <c r="D179" s="30"/>
      <c r="E179" s="27"/>
      <c r="F179" s="27"/>
      <c r="G179" s="27"/>
      <c r="H179" s="27"/>
      <c r="I179" s="27"/>
      <c r="J179" s="27"/>
      <c r="K179" s="27"/>
      <c r="L179" s="27"/>
      <c r="M179" s="27"/>
      <c r="N179" s="27"/>
      <c r="O179" s="27"/>
      <c r="P179" s="27"/>
      <c r="Q179" s="8">
        <f t="shared" si="9"/>
        <v>0</v>
      </c>
    </row>
    <row r="180" spans="1:17" ht="31.5" hidden="1">
      <c r="A180" s="19"/>
      <c r="B180" s="31" t="s">
        <v>430</v>
      </c>
      <c r="C180" s="30"/>
      <c r="D180" s="30"/>
      <c r="E180" s="27"/>
      <c r="F180" s="27"/>
      <c r="G180" s="27"/>
      <c r="H180" s="27"/>
      <c r="I180" s="27"/>
      <c r="J180" s="27"/>
      <c r="K180" s="27"/>
      <c r="L180" s="27"/>
      <c r="M180" s="27"/>
      <c r="N180" s="27"/>
      <c r="O180" s="27"/>
      <c r="P180" s="27"/>
      <c r="Q180" s="8">
        <f t="shared" si="9"/>
        <v>0</v>
      </c>
    </row>
    <row r="181" spans="1:17" ht="15.75" hidden="1">
      <c r="A181" s="19">
        <v>250404</v>
      </c>
      <c r="B181" s="64" t="s">
        <v>391</v>
      </c>
      <c r="C181" s="27"/>
      <c r="D181" s="30"/>
      <c r="E181" s="27"/>
      <c r="F181" s="27"/>
      <c r="G181" s="27"/>
      <c r="H181" s="27"/>
      <c r="I181" s="27"/>
      <c r="J181" s="27"/>
      <c r="K181" s="27"/>
      <c r="L181" s="27"/>
      <c r="M181" s="27"/>
      <c r="N181" s="27"/>
      <c r="O181" s="27"/>
      <c r="P181" s="27"/>
      <c r="Q181" s="8">
        <f t="shared" si="9"/>
        <v>0</v>
      </c>
    </row>
    <row r="182" spans="1:17" ht="15.75" hidden="1">
      <c r="A182" s="19"/>
      <c r="B182" s="64" t="s">
        <v>49</v>
      </c>
      <c r="C182" s="86"/>
      <c r="D182" s="30"/>
      <c r="E182" s="27"/>
      <c r="F182" s="27"/>
      <c r="G182" s="27"/>
      <c r="H182" s="27"/>
      <c r="I182" s="27"/>
      <c r="J182" s="27"/>
      <c r="K182" s="27"/>
      <c r="L182" s="27"/>
      <c r="M182" s="27"/>
      <c r="N182" s="27"/>
      <c r="O182" s="27"/>
      <c r="P182" s="27"/>
      <c r="Q182" s="8">
        <f t="shared" si="9"/>
        <v>0</v>
      </c>
    </row>
    <row r="183" spans="1:17" ht="15.75" hidden="1">
      <c r="A183" s="19"/>
      <c r="B183" s="11" t="s">
        <v>392</v>
      </c>
      <c r="C183" s="27"/>
      <c r="D183" s="27"/>
      <c r="E183" s="27"/>
      <c r="F183" s="27"/>
      <c r="G183" s="27"/>
      <c r="H183" s="27"/>
      <c r="I183" s="27"/>
      <c r="J183" s="27"/>
      <c r="K183" s="27"/>
      <c r="L183" s="27"/>
      <c r="M183" s="27"/>
      <c r="N183" s="27"/>
      <c r="O183" s="27"/>
      <c r="P183" s="27"/>
      <c r="Q183" s="8">
        <f t="shared" si="9"/>
        <v>0</v>
      </c>
    </row>
    <row r="184" spans="1:17" ht="20.25" customHeight="1" hidden="1">
      <c r="A184" s="19"/>
      <c r="B184" s="11" t="s">
        <v>393</v>
      </c>
      <c r="C184" s="27"/>
      <c r="D184" s="27"/>
      <c r="E184" s="27"/>
      <c r="F184" s="27"/>
      <c r="G184" s="27"/>
      <c r="H184" s="27"/>
      <c r="I184" s="27"/>
      <c r="J184" s="27"/>
      <c r="K184" s="27"/>
      <c r="L184" s="27"/>
      <c r="M184" s="27"/>
      <c r="N184" s="27"/>
      <c r="O184" s="27"/>
      <c r="P184" s="27"/>
      <c r="Q184" s="8">
        <f t="shared" si="9"/>
        <v>0</v>
      </c>
    </row>
    <row r="185" spans="1:17" ht="33.75" customHeight="1" hidden="1">
      <c r="A185" s="19">
        <v>250404</v>
      </c>
      <c r="B185" s="11" t="s">
        <v>397</v>
      </c>
      <c r="C185" s="27"/>
      <c r="D185" s="27"/>
      <c r="E185" s="27"/>
      <c r="F185" s="27"/>
      <c r="G185" s="27"/>
      <c r="H185" s="27"/>
      <c r="I185" s="27"/>
      <c r="J185" s="27"/>
      <c r="K185" s="27"/>
      <c r="L185" s="27"/>
      <c r="M185" s="27"/>
      <c r="N185" s="27"/>
      <c r="O185" s="27"/>
      <c r="P185" s="27"/>
      <c r="Q185" s="8">
        <f t="shared" si="9"/>
        <v>0</v>
      </c>
    </row>
    <row r="186" spans="1:17" ht="58.5" customHeight="1" hidden="1">
      <c r="A186" s="10" t="s">
        <v>379</v>
      </c>
      <c r="B186" s="38" t="s">
        <v>380</v>
      </c>
      <c r="C186" s="7"/>
      <c r="D186" s="7"/>
      <c r="E186" s="27"/>
      <c r="F186" s="27"/>
      <c r="G186" s="27"/>
      <c r="H186" s="27"/>
      <c r="I186" s="27"/>
      <c r="J186" s="27"/>
      <c r="K186" s="27"/>
      <c r="L186" s="27"/>
      <c r="M186" s="27"/>
      <c r="N186" s="27"/>
      <c r="O186" s="27"/>
      <c r="P186" s="27"/>
      <c r="Q186" s="8">
        <f t="shared" si="9"/>
        <v>0</v>
      </c>
    </row>
    <row r="187" spans="1:17" ht="14.25" customHeight="1" hidden="1">
      <c r="A187" s="10"/>
      <c r="B187" s="38" t="s">
        <v>381</v>
      </c>
      <c r="C187" s="7"/>
      <c r="D187" s="7"/>
      <c r="E187" s="27"/>
      <c r="F187" s="27"/>
      <c r="G187" s="27"/>
      <c r="H187" s="27"/>
      <c r="I187" s="27"/>
      <c r="J187" s="27"/>
      <c r="K187" s="27"/>
      <c r="L187" s="27"/>
      <c r="M187" s="27"/>
      <c r="N187" s="27"/>
      <c r="O187" s="27"/>
      <c r="P187" s="27"/>
      <c r="Q187" s="8">
        <f t="shared" si="9"/>
        <v>0</v>
      </c>
    </row>
    <row r="188" spans="1:17" ht="83.25" customHeight="1" hidden="1">
      <c r="A188" s="10"/>
      <c r="B188" s="38" t="s">
        <v>382</v>
      </c>
      <c r="C188" s="7"/>
      <c r="D188" s="7"/>
      <c r="E188" s="27"/>
      <c r="F188" s="27"/>
      <c r="G188" s="27"/>
      <c r="H188" s="27"/>
      <c r="I188" s="27"/>
      <c r="J188" s="27"/>
      <c r="K188" s="27"/>
      <c r="L188" s="27"/>
      <c r="M188" s="27"/>
      <c r="N188" s="27"/>
      <c r="O188" s="27"/>
      <c r="P188" s="27"/>
      <c r="Q188" s="8">
        <f t="shared" si="9"/>
        <v>0</v>
      </c>
    </row>
    <row r="189" spans="1:17" ht="23.25" customHeight="1" hidden="1">
      <c r="A189" s="39"/>
      <c r="B189" s="77" t="s">
        <v>430</v>
      </c>
      <c r="C189" s="7"/>
      <c r="D189" s="7"/>
      <c r="E189" s="27"/>
      <c r="F189" s="27"/>
      <c r="G189" s="27"/>
      <c r="H189" s="27"/>
      <c r="I189" s="27"/>
      <c r="J189" s="27"/>
      <c r="K189" s="27"/>
      <c r="L189" s="27"/>
      <c r="M189" s="27"/>
      <c r="N189" s="27"/>
      <c r="O189" s="27"/>
      <c r="P189" s="27"/>
      <c r="Q189" s="8">
        <f t="shared" si="9"/>
        <v>0</v>
      </c>
    </row>
    <row r="190" spans="1:17" ht="23.25" customHeight="1" hidden="1">
      <c r="A190" s="39"/>
      <c r="B190" s="114" t="s">
        <v>147</v>
      </c>
      <c r="C190" s="193"/>
      <c r="D190" s="98"/>
      <c r="E190" s="193"/>
      <c r="F190" s="27"/>
      <c r="G190" s="27"/>
      <c r="H190" s="27"/>
      <c r="I190" s="27"/>
      <c r="J190" s="27"/>
      <c r="K190" s="27"/>
      <c r="L190" s="27"/>
      <c r="M190" s="27"/>
      <c r="N190" s="27"/>
      <c r="O190" s="27"/>
      <c r="P190" s="27"/>
      <c r="Q190" s="8">
        <f t="shared" si="9"/>
        <v>0</v>
      </c>
    </row>
    <row r="191" spans="1:17" ht="23.25" customHeight="1" hidden="1">
      <c r="A191" s="39"/>
      <c r="B191" s="11" t="s">
        <v>392</v>
      </c>
      <c r="C191" s="193"/>
      <c r="D191" s="98"/>
      <c r="E191" s="193"/>
      <c r="F191" s="27"/>
      <c r="G191" s="27"/>
      <c r="H191" s="27"/>
      <c r="I191" s="27"/>
      <c r="J191" s="27"/>
      <c r="K191" s="27"/>
      <c r="L191" s="27"/>
      <c r="M191" s="27"/>
      <c r="N191" s="27"/>
      <c r="O191" s="27"/>
      <c r="P191" s="27"/>
      <c r="Q191" s="8">
        <f t="shared" si="9"/>
        <v>0</v>
      </c>
    </row>
    <row r="192" spans="1:17" ht="23.25" customHeight="1" hidden="1">
      <c r="A192" s="39">
        <v>250380</v>
      </c>
      <c r="B192" s="11" t="s">
        <v>358</v>
      </c>
      <c r="C192" s="193"/>
      <c r="D192" s="98"/>
      <c r="E192" s="193"/>
      <c r="F192" s="27"/>
      <c r="G192" s="27"/>
      <c r="H192" s="27">
        <v>37</v>
      </c>
      <c r="I192" s="27"/>
      <c r="J192" s="27"/>
      <c r="K192" s="27"/>
      <c r="L192" s="27"/>
      <c r="M192" s="27"/>
      <c r="N192" s="27">
        <v>37</v>
      </c>
      <c r="O192" s="27">
        <v>37</v>
      </c>
      <c r="P192" s="27">
        <v>37</v>
      </c>
      <c r="Q192" s="8">
        <f t="shared" si="9"/>
        <v>37</v>
      </c>
    </row>
    <row r="193" spans="1:17" ht="15.75" hidden="1">
      <c r="A193" s="18"/>
      <c r="B193" s="16" t="s">
        <v>215</v>
      </c>
      <c r="C193" s="20"/>
      <c r="D193" s="20"/>
      <c r="E193" s="20"/>
      <c r="F193" s="20"/>
      <c r="G193" s="20">
        <f>SUM(G175+G169+G167+G164+G159+G154+G141+G138+G127+G57+G47+G24+G20+G15)+G156</f>
        <v>0</v>
      </c>
      <c r="H193" s="20">
        <v>0</v>
      </c>
      <c r="I193" s="20">
        <f>SUM(I175+I169+I167+I164+I159+I154+I141+I138+I127+I57+I47+I24+I20+I15)</f>
        <v>0</v>
      </c>
      <c r="J193" s="20">
        <f>SUM(J175+J169+J167+J164+J159+J154+J141+J138+J127+J57+J47+J24+J20+J15)</f>
        <v>0</v>
      </c>
      <c r="K193" s="20">
        <f>K15+K20+K24+K47+K57+K127+K138+K141+K159+K164+K167+K175+K169+K154</f>
        <v>0</v>
      </c>
      <c r="L193" s="20">
        <f>L15+L20+L24+L47+L57+L127+L138+L141+L159+L164+L167+L175+L169+L154</f>
        <v>0</v>
      </c>
      <c r="M193" s="20">
        <f>M15+M20+M24+M47+M57+M127+M138+M141+M159+M164+M167+M175+M169+M154</f>
        <v>0</v>
      </c>
      <c r="N193" s="20">
        <v>0</v>
      </c>
      <c r="O193" s="20">
        <v>0</v>
      </c>
      <c r="P193" s="20">
        <v>0</v>
      </c>
      <c r="Q193" s="8">
        <f aca="true" t="shared" si="12" ref="Q193:Q204">H193+C193</f>
        <v>0</v>
      </c>
    </row>
    <row r="194" spans="1:17" ht="15.75" hidden="1">
      <c r="A194" s="19"/>
      <c r="B194" s="19"/>
      <c r="C194" s="124"/>
      <c r="D194" s="124"/>
      <c r="E194" s="27"/>
      <c r="F194" s="27"/>
      <c r="G194" s="124"/>
      <c r="H194" s="124"/>
      <c r="I194" s="27"/>
      <c r="J194" s="27"/>
      <c r="K194" s="27"/>
      <c r="L194" s="27"/>
      <c r="M194" s="27"/>
      <c r="N194" s="124"/>
      <c r="O194" s="124"/>
      <c r="P194" s="27"/>
      <c r="Q194" s="125">
        <f t="shared" si="12"/>
        <v>0</v>
      </c>
    </row>
    <row r="195" spans="1:17" ht="15.75" hidden="1">
      <c r="A195" s="19"/>
      <c r="B195" s="16" t="s">
        <v>216</v>
      </c>
      <c r="C195" s="123"/>
      <c r="D195" s="123"/>
      <c r="E195" s="20"/>
      <c r="F195" s="20"/>
      <c r="G195" s="123">
        <f aca="true" t="shared" si="13" ref="G195:P195">SUM(G196+G199+G203)</f>
        <v>0</v>
      </c>
      <c r="H195" s="123">
        <f t="shared" si="13"/>
        <v>0</v>
      </c>
      <c r="I195" s="20">
        <f t="shared" si="13"/>
        <v>0</v>
      </c>
      <c r="J195" s="20">
        <f t="shared" si="13"/>
        <v>0</v>
      </c>
      <c r="K195" s="20">
        <f t="shared" si="13"/>
        <v>0</v>
      </c>
      <c r="L195" s="20">
        <f t="shared" si="13"/>
        <v>0</v>
      </c>
      <c r="M195" s="20">
        <f t="shared" si="13"/>
        <v>0</v>
      </c>
      <c r="N195" s="123">
        <f t="shared" si="13"/>
        <v>0</v>
      </c>
      <c r="O195" s="123">
        <f t="shared" si="13"/>
        <v>0</v>
      </c>
      <c r="P195" s="20">
        <f t="shared" si="13"/>
        <v>0</v>
      </c>
      <c r="Q195" s="125">
        <f t="shared" si="12"/>
        <v>0</v>
      </c>
    </row>
    <row r="196" spans="1:17" ht="42.75" customHeight="1" hidden="1">
      <c r="A196" s="19">
        <v>250311</v>
      </c>
      <c r="B196" s="53" t="s">
        <v>369</v>
      </c>
      <c r="C196" s="124"/>
      <c r="D196" s="124"/>
      <c r="E196" s="27"/>
      <c r="F196" s="27"/>
      <c r="G196" s="124"/>
      <c r="H196" s="124"/>
      <c r="I196" s="27"/>
      <c r="J196" s="27"/>
      <c r="K196" s="27"/>
      <c r="L196" s="27"/>
      <c r="M196" s="27"/>
      <c r="N196" s="124"/>
      <c r="O196" s="124"/>
      <c r="P196" s="27"/>
      <c r="Q196" s="125">
        <f t="shared" si="12"/>
        <v>0</v>
      </c>
    </row>
    <row r="197" spans="1:17" ht="15.75" hidden="1">
      <c r="A197" s="41"/>
      <c r="B197" s="67"/>
      <c r="C197" s="130"/>
      <c r="D197" s="130"/>
      <c r="E197" s="27"/>
      <c r="F197" s="27"/>
      <c r="G197" s="124"/>
      <c r="H197" s="124"/>
      <c r="I197" s="27"/>
      <c r="J197" s="27"/>
      <c r="K197" s="27"/>
      <c r="L197" s="27"/>
      <c r="M197" s="27"/>
      <c r="N197" s="124"/>
      <c r="O197" s="124"/>
      <c r="P197" s="27"/>
      <c r="Q197" s="125">
        <f t="shared" si="12"/>
        <v>0</v>
      </c>
    </row>
    <row r="198" spans="1:17" ht="63" hidden="1">
      <c r="A198" s="41">
        <v>250343</v>
      </c>
      <c r="B198" s="68" t="s">
        <v>407</v>
      </c>
      <c r="C198" s="130"/>
      <c r="D198" s="130"/>
      <c r="E198" s="27"/>
      <c r="F198" s="27"/>
      <c r="G198" s="124"/>
      <c r="H198" s="124"/>
      <c r="I198" s="27"/>
      <c r="J198" s="27"/>
      <c r="K198" s="27"/>
      <c r="L198" s="27"/>
      <c r="M198" s="27"/>
      <c r="N198" s="124"/>
      <c r="O198" s="124"/>
      <c r="P198" s="27"/>
      <c r="Q198" s="125">
        <f t="shared" si="12"/>
        <v>0</v>
      </c>
    </row>
    <row r="199" spans="1:17" ht="31.5" hidden="1">
      <c r="A199" s="19">
        <v>250354</v>
      </c>
      <c r="B199" s="83" t="s">
        <v>34</v>
      </c>
      <c r="C199" s="130"/>
      <c r="D199" s="130"/>
      <c r="E199" s="27"/>
      <c r="F199" s="27"/>
      <c r="G199" s="124"/>
      <c r="H199" s="124"/>
      <c r="I199" s="27"/>
      <c r="J199" s="27"/>
      <c r="K199" s="27"/>
      <c r="L199" s="27"/>
      <c r="M199" s="27"/>
      <c r="N199" s="124"/>
      <c r="O199" s="124"/>
      <c r="P199" s="27"/>
      <c r="Q199" s="125">
        <f t="shared" si="12"/>
        <v>0</v>
      </c>
    </row>
    <row r="200" spans="1:17" ht="15.75" hidden="1">
      <c r="A200" s="41"/>
      <c r="B200" s="26"/>
      <c r="C200" s="130"/>
      <c r="D200" s="130"/>
      <c r="E200" s="27"/>
      <c r="F200" s="27"/>
      <c r="G200" s="124"/>
      <c r="H200" s="124"/>
      <c r="I200" s="27"/>
      <c r="J200" s="27"/>
      <c r="K200" s="27"/>
      <c r="L200" s="27"/>
      <c r="M200" s="27"/>
      <c r="N200" s="124"/>
      <c r="O200" s="124"/>
      <c r="P200" s="27"/>
      <c r="Q200" s="125">
        <f t="shared" si="12"/>
        <v>0</v>
      </c>
    </row>
    <row r="201" spans="1:17" ht="47.25" hidden="1">
      <c r="A201" s="41">
        <v>250343</v>
      </c>
      <c r="B201" s="11" t="s">
        <v>422</v>
      </c>
      <c r="C201" s="130"/>
      <c r="D201" s="130"/>
      <c r="E201" s="27"/>
      <c r="F201" s="27"/>
      <c r="G201" s="124"/>
      <c r="H201" s="124"/>
      <c r="I201" s="27"/>
      <c r="J201" s="27"/>
      <c r="K201" s="27"/>
      <c r="L201" s="27"/>
      <c r="M201" s="27"/>
      <c r="N201" s="124"/>
      <c r="O201" s="124"/>
      <c r="P201" s="27"/>
      <c r="Q201" s="125">
        <f t="shared" si="12"/>
        <v>0</v>
      </c>
    </row>
    <row r="202" spans="1:17" ht="47.25" hidden="1">
      <c r="A202" s="41"/>
      <c r="B202" s="29" t="s">
        <v>160</v>
      </c>
      <c r="C202" s="130"/>
      <c r="D202" s="130"/>
      <c r="E202" s="27"/>
      <c r="F202" s="27"/>
      <c r="G202" s="124"/>
      <c r="H202" s="124"/>
      <c r="I202" s="27"/>
      <c r="J202" s="27"/>
      <c r="K202" s="27"/>
      <c r="L202" s="27"/>
      <c r="M202" s="27"/>
      <c r="N202" s="124"/>
      <c r="O202" s="124"/>
      <c r="P202" s="27"/>
      <c r="Q202" s="125">
        <f t="shared" si="12"/>
        <v>0</v>
      </c>
    </row>
    <row r="203" spans="1:17" ht="60" customHeight="1" hidden="1">
      <c r="A203" s="41"/>
      <c r="B203" s="11" t="s">
        <v>442</v>
      </c>
      <c r="C203" s="130"/>
      <c r="D203" s="130"/>
      <c r="E203" s="27"/>
      <c r="F203" s="27"/>
      <c r="G203" s="124"/>
      <c r="H203" s="124"/>
      <c r="I203" s="27"/>
      <c r="J203" s="27"/>
      <c r="K203" s="27"/>
      <c r="L203" s="27"/>
      <c r="M203" s="27"/>
      <c r="N203" s="124"/>
      <c r="O203" s="124"/>
      <c r="P203" s="27"/>
      <c r="Q203" s="125">
        <f t="shared" si="12"/>
        <v>0</v>
      </c>
    </row>
    <row r="204" spans="1:17" ht="15.75" hidden="1">
      <c r="A204" s="19"/>
      <c r="B204" s="201"/>
      <c r="C204" s="132"/>
      <c r="D204" s="132"/>
      <c r="E204" s="133"/>
      <c r="F204" s="133"/>
      <c r="G204" s="132"/>
      <c r="H204" s="132"/>
      <c r="I204" s="133"/>
      <c r="J204" s="133"/>
      <c r="K204" s="133"/>
      <c r="L204" s="133"/>
      <c r="M204" s="133"/>
      <c r="N204" s="132"/>
      <c r="O204" s="132"/>
      <c r="P204" s="133"/>
      <c r="Q204" s="134">
        <f t="shared" si="12"/>
        <v>0</v>
      </c>
    </row>
    <row r="205" spans="1:17" ht="15.75" hidden="1">
      <c r="A205" s="73"/>
      <c r="B205" s="73"/>
      <c r="C205" s="78"/>
      <c r="D205" s="78"/>
      <c r="E205" s="78"/>
      <c r="F205" s="78"/>
      <c r="G205" s="78"/>
      <c r="H205" s="78"/>
      <c r="I205" s="78"/>
      <c r="J205" s="78"/>
      <c r="K205" s="78"/>
      <c r="L205" s="78"/>
      <c r="M205" s="78"/>
      <c r="N205" s="78"/>
      <c r="O205" s="78"/>
      <c r="P205" s="78"/>
      <c r="Q205" s="79"/>
    </row>
    <row r="206" spans="1:17" ht="15.75" hidden="1">
      <c r="A206" s="17" t="s">
        <v>270</v>
      </c>
      <c r="B206" s="16" t="s">
        <v>271</v>
      </c>
      <c r="C206" s="20"/>
      <c r="D206" s="20"/>
      <c r="E206" s="20"/>
      <c r="F206" s="20"/>
      <c r="G206" s="20"/>
      <c r="H206" s="360"/>
      <c r="I206" s="360"/>
      <c r="J206" s="360"/>
      <c r="K206" s="360"/>
      <c r="L206" s="360"/>
      <c r="M206" s="360"/>
      <c r="N206" s="360"/>
      <c r="O206" s="360"/>
      <c r="P206" s="360"/>
      <c r="Q206" s="8">
        <f aca="true" t="shared" si="14" ref="Q206:Q296">H206+C206</f>
        <v>0</v>
      </c>
    </row>
    <row r="207" spans="1:17" ht="15.75" hidden="1">
      <c r="A207" s="37" t="s">
        <v>227</v>
      </c>
      <c r="B207" s="11" t="s">
        <v>228</v>
      </c>
      <c r="C207" s="7"/>
      <c r="D207" s="7"/>
      <c r="E207" s="7"/>
      <c r="F207" s="7"/>
      <c r="G207" s="7"/>
      <c r="H207" s="27"/>
      <c r="I207" s="27"/>
      <c r="J207" s="27"/>
      <c r="K207" s="27"/>
      <c r="L207" s="27"/>
      <c r="M207" s="27"/>
      <c r="N207" s="27"/>
      <c r="O207" s="27"/>
      <c r="P207" s="27"/>
      <c r="Q207" s="8">
        <f t="shared" si="14"/>
        <v>0</v>
      </c>
    </row>
    <row r="208" spans="1:17" ht="15.75" hidden="1">
      <c r="A208" s="10"/>
      <c r="B208" s="11"/>
      <c r="C208" s="27"/>
      <c r="D208" s="27"/>
      <c r="E208" s="27"/>
      <c r="F208" s="27"/>
      <c r="G208" s="27"/>
      <c r="H208" s="27"/>
      <c r="I208" s="27"/>
      <c r="J208" s="27"/>
      <c r="K208" s="27"/>
      <c r="L208" s="27"/>
      <c r="M208" s="27"/>
      <c r="N208" s="27"/>
      <c r="O208" s="27"/>
      <c r="P208" s="27"/>
      <c r="Q208" s="8">
        <f t="shared" si="14"/>
        <v>0</v>
      </c>
    </row>
    <row r="209" spans="1:17" ht="36" hidden="1">
      <c r="A209" s="10"/>
      <c r="B209" s="82" t="s">
        <v>443</v>
      </c>
      <c r="C209" s="43"/>
      <c r="D209" s="43"/>
      <c r="E209" s="43"/>
      <c r="F209" s="43"/>
      <c r="G209" s="43"/>
      <c r="H209" s="27"/>
      <c r="I209" s="27"/>
      <c r="J209" s="27"/>
      <c r="K209" s="27"/>
      <c r="L209" s="27"/>
      <c r="M209" s="27"/>
      <c r="N209" s="27"/>
      <c r="O209" s="27"/>
      <c r="P209" s="27"/>
      <c r="Q209" s="8">
        <f t="shared" si="14"/>
        <v>0</v>
      </c>
    </row>
    <row r="210" spans="1:17" ht="15.75" hidden="1">
      <c r="A210" s="17" t="s">
        <v>268</v>
      </c>
      <c r="B210" s="16" t="s">
        <v>165</v>
      </c>
      <c r="C210" s="20">
        <f>C211</f>
        <v>0</v>
      </c>
      <c r="D210" s="20"/>
      <c r="E210" s="20">
        <f>E211</f>
        <v>0</v>
      </c>
      <c r="F210" s="20">
        <f>F211</f>
        <v>0</v>
      </c>
      <c r="G210" s="20"/>
      <c r="H210" s="20">
        <f aca="true" t="shared" si="15" ref="H210:P210">H211</f>
        <v>0</v>
      </c>
      <c r="I210" s="20">
        <f t="shared" si="15"/>
        <v>0</v>
      </c>
      <c r="J210" s="20">
        <f t="shared" si="15"/>
        <v>0</v>
      </c>
      <c r="K210" s="20">
        <f t="shared" si="15"/>
        <v>0</v>
      </c>
      <c r="L210" s="20">
        <f t="shared" si="15"/>
        <v>0</v>
      </c>
      <c r="M210" s="20">
        <f t="shared" si="15"/>
        <v>0</v>
      </c>
      <c r="N210" s="20">
        <f t="shared" si="15"/>
        <v>0</v>
      </c>
      <c r="O210" s="20">
        <f t="shared" si="15"/>
        <v>0</v>
      </c>
      <c r="P210" s="20">
        <f t="shared" si="15"/>
        <v>0</v>
      </c>
      <c r="Q210" s="8">
        <f t="shared" si="14"/>
        <v>0</v>
      </c>
    </row>
    <row r="211" spans="1:17" ht="15.75" hidden="1">
      <c r="A211" s="10" t="s">
        <v>257</v>
      </c>
      <c r="B211" s="11" t="s">
        <v>283</v>
      </c>
      <c r="C211" s="7"/>
      <c r="D211" s="7"/>
      <c r="E211" s="7"/>
      <c r="F211" s="7"/>
      <c r="G211" s="27"/>
      <c r="H211" s="27"/>
      <c r="I211" s="27"/>
      <c r="J211" s="27"/>
      <c r="K211" s="27"/>
      <c r="L211" s="27"/>
      <c r="M211" s="27"/>
      <c r="N211" s="27"/>
      <c r="O211" s="27"/>
      <c r="P211" s="27"/>
      <c r="Q211" s="8">
        <f t="shared" si="14"/>
        <v>0</v>
      </c>
    </row>
    <row r="212" spans="1:17" ht="15.75" hidden="1">
      <c r="A212" s="10"/>
      <c r="B212" s="104" t="s">
        <v>35</v>
      </c>
      <c r="C212" s="99"/>
      <c r="D212" s="99"/>
      <c r="E212" s="99"/>
      <c r="F212" s="99"/>
      <c r="G212" s="100"/>
      <c r="H212" s="100"/>
      <c r="I212" s="100"/>
      <c r="J212" s="100"/>
      <c r="K212" s="100"/>
      <c r="L212" s="100"/>
      <c r="M212" s="100"/>
      <c r="N212" s="100"/>
      <c r="O212" s="100"/>
      <c r="P212" s="100"/>
      <c r="Q212" s="8">
        <f t="shared" si="14"/>
        <v>0</v>
      </c>
    </row>
    <row r="213" spans="1:17" ht="15.75">
      <c r="A213" s="10" t="s">
        <v>249</v>
      </c>
      <c r="B213" s="16" t="s">
        <v>250</v>
      </c>
      <c r="C213" s="20">
        <f>SUM(C214+C220+C222+C223+C224+C225+C226+C227)</f>
        <v>1065.6609999999998</v>
      </c>
      <c r="D213" s="8"/>
      <c r="E213" s="8">
        <f>SUM(E214+E220+E222+E223+E224+E225+E226+E227)</f>
        <v>76.47</v>
      </c>
      <c r="F213" s="8">
        <f>SUM(F214+F220+F222+F223+F224+F225+F226+F227)</f>
        <v>381.87</v>
      </c>
      <c r="G213" s="8"/>
      <c r="H213" s="8">
        <f>SUM(H214+H220+H222+H223+H224+H225+H226+H227)</f>
        <v>10</v>
      </c>
      <c r="I213" s="8">
        <f aca="true" t="shared" si="16" ref="I213:P213">SUM(I214+I220+I222+I223+I224+I225+I226+I227)</f>
        <v>0</v>
      </c>
      <c r="J213" s="8">
        <f t="shared" si="16"/>
        <v>0</v>
      </c>
      <c r="K213" s="8">
        <f t="shared" si="16"/>
        <v>0</v>
      </c>
      <c r="L213" s="8">
        <f t="shared" si="16"/>
        <v>0</v>
      </c>
      <c r="M213" s="8">
        <f t="shared" si="16"/>
        <v>0</v>
      </c>
      <c r="N213" s="8">
        <f t="shared" si="16"/>
        <v>10</v>
      </c>
      <c r="O213" s="8">
        <f t="shared" si="16"/>
        <v>10</v>
      </c>
      <c r="P213" s="8">
        <f t="shared" si="16"/>
        <v>0</v>
      </c>
      <c r="Q213" s="8">
        <f t="shared" si="14"/>
        <v>1075.6609999999998</v>
      </c>
    </row>
    <row r="214" spans="1:17" ht="15.75">
      <c r="A214" s="10" t="s">
        <v>229</v>
      </c>
      <c r="B214" s="11" t="s">
        <v>418</v>
      </c>
      <c r="C214" s="85">
        <v>1056.221</v>
      </c>
      <c r="D214" s="7"/>
      <c r="E214" s="86">
        <v>76.47</v>
      </c>
      <c r="F214" s="7">
        <v>376</v>
      </c>
      <c r="G214" s="7"/>
      <c r="H214" s="7">
        <v>10</v>
      </c>
      <c r="I214" s="7"/>
      <c r="J214" s="8"/>
      <c r="K214" s="8"/>
      <c r="L214" s="8"/>
      <c r="M214" s="8"/>
      <c r="N214" s="85">
        <v>10</v>
      </c>
      <c r="O214" s="85">
        <v>10</v>
      </c>
      <c r="P214" s="85"/>
      <c r="Q214" s="8">
        <f t="shared" si="14"/>
        <v>1066.221</v>
      </c>
    </row>
    <row r="215" spans="1:17" ht="15.75">
      <c r="A215" s="10"/>
      <c r="B215" s="11" t="s">
        <v>49</v>
      </c>
      <c r="C215" s="98"/>
      <c r="D215" s="98"/>
      <c r="E215" s="98"/>
      <c r="F215" s="98"/>
      <c r="G215" s="98"/>
      <c r="H215" s="364"/>
      <c r="I215" s="364"/>
      <c r="J215" s="364"/>
      <c r="K215" s="364"/>
      <c r="L215" s="364"/>
      <c r="M215" s="364"/>
      <c r="N215" s="133"/>
      <c r="O215" s="133"/>
      <c r="P215" s="20"/>
      <c r="Q215" s="8">
        <f t="shared" si="14"/>
        <v>0</v>
      </c>
    </row>
    <row r="216" spans="1:17" ht="31.5">
      <c r="A216" s="10"/>
      <c r="B216" s="42" t="s">
        <v>458</v>
      </c>
      <c r="C216" s="98">
        <v>376</v>
      </c>
      <c r="D216" s="98"/>
      <c r="E216" s="98"/>
      <c r="F216" s="98">
        <v>376</v>
      </c>
      <c r="G216" s="98"/>
      <c r="H216" s="98"/>
      <c r="I216" s="195"/>
      <c r="J216" s="195"/>
      <c r="K216" s="195"/>
      <c r="L216" s="195"/>
      <c r="M216" s="195"/>
      <c r="N216" s="365"/>
      <c r="O216" s="133"/>
      <c r="P216" s="20"/>
      <c r="Q216" s="8">
        <f t="shared" si="14"/>
        <v>376</v>
      </c>
    </row>
    <row r="217" spans="1:17" ht="15.75">
      <c r="A217" s="10"/>
      <c r="B217" s="42" t="s">
        <v>455</v>
      </c>
      <c r="C217" s="98">
        <v>520.791</v>
      </c>
      <c r="D217" s="98"/>
      <c r="E217" s="98">
        <v>76.47</v>
      </c>
      <c r="F217" s="98"/>
      <c r="G217" s="98"/>
      <c r="H217" s="98">
        <v>10</v>
      </c>
      <c r="I217" s="98"/>
      <c r="J217" s="98"/>
      <c r="K217" s="98"/>
      <c r="L217" s="98"/>
      <c r="M217" s="98"/>
      <c r="N217" s="193">
        <v>10</v>
      </c>
      <c r="O217" s="193">
        <v>10</v>
      </c>
      <c r="P217" s="193"/>
      <c r="Q217" s="8">
        <f t="shared" si="14"/>
        <v>530.791</v>
      </c>
    </row>
    <row r="218" spans="1:17" ht="31.5" hidden="1">
      <c r="A218" s="10"/>
      <c r="B218" s="26" t="s">
        <v>161</v>
      </c>
      <c r="C218" s="30"/>
      <c r="D218" s="30"/>
      <c r="E218" s="30"/>
      <c r="F218" s="30"/>
      <c r="G218" s="30"/>
      <c r="H218" s="8"/>
      <c r="I218" s="8"/>
      <c r="J218" s="8"/>
      <c r="K218" s="8"/>
      <c r="L218" s="8"/>
      <c r="M218" s="8"/>
      <c r="N218" s="20"/>
      <c r="O218" s="20"/>
      <c r="P218" s="20"/>
      <c r="Q218" s="8">
        <f t="shared" si="14"/>
        <v>0</v>
      </c>
    </row>
    <row r="219" spans="1:17" ht="31.5" hidden="1">
      <c r="A219" s="10"/>
      <c r="B219" s="26" t="s">
        <v>161</v>
      </c>
      <c r="C219" s="30"/>
      <c r="D219" s="30"/>
      <c r="E219" s="30"/>
      <c r="F219" s="30"/>
      <c r="G219" s="30"/>
      <c r="H219" s="8"/>
      <c r="I219" s="8"/>
      <c r="J219" s="8"/>
      <c r="K219" s="8"/>
      <c r="L219" s="8"/>
      <c r="M219" s="8"/>
      <c r="N219" s="20"/>
      <c r="O219" s="20"/>
      <c r="P219" s="20"/>
      <c r="Q219" s="8">
        <f t="shared" si="14"/>
        <v>0</v>
      </c>
    </row>
    <row r="220" spans="1:17" ht="15.75" hidden="1">
      <c r="A220" s="10" t="s">
        <v>401</v>
      </c>
      <c r="B220" s="11" t="s">
        <v>402</v>
      </c>
      <c r="C220" s="7"/>
      <c r="D220" s="7"/>
      <c r="E220" s="8"/>
      <c r="F220" s="8"/>
      <c r="G220" s="8"/>
      <c r="H220" s="8"/>
      <c r="I220" s="8"/>
      <c r="J220" s="8"/>
      <c r="K220" s="8"/>
      <c r="L220" s="8"/>
      <c r="M220" s="8"/>
      <c r="N220" s="20"/>
      <c r="O220" s="20"/>
      <c r="P220" s="20"/>
      <c r="Q220" s="8">
        <f t="shared" si="14"/>
        <v>0</v>
      </c>
    </row>
    <row r="221" spans="1:17" ht="15.75" hidden="1">
      <c r="A221" s="10"/>
      <c r="B221" s="23" t="s">
        <v>441</v>
      </c>
      <c r="C221" s="7"/>
      <c r="D221" s="7"/>
      <c r="E221" s="8"/>
      <c r="F221" s="8"/>
      <c r="G221" s="8"/>
      <c r="H221" s="8"/>
      <c r="I221" s="8"/>
      <c r="J221" s="8"/>
      <c r="K221" s="8"/>
      <c r="L221" s="8"/>
      <c r="M221" s="8"/>
      <c r="N221" s="20"/>
      <c r="O221" s="20"/>
      <c r="P221" s="20"/>
      <c r="Q221" s="8">
        <f t="shared" si="14"/>
        <v>0</v>
      </c>
    </row>
    <row r="222" spans="1:17" ht="15.75">
      <c r="A222" s="10" t="s">
        <v>357</v>
      </c>
      <c r="B222" s="11" t="s">
        <v>419</v>
      </c>
      <c r="C222" s="7">
        <v>1.57</v>
      </c>
      <c r="D222" s="7"/>
      <c r="E222" s="7"/>
      <c r="F222" s="7"/>
      <c r="G222" s="7"/>
      <c r="H222" s="7"/>
      <c r="I222" s="7"/>
      <c r="J222" s="8"/>
      <c r="K222" s="8"/>
      <c r="L222" s="8"/>
      <c r="M222" s="8"/>
      <c r="N222" s="20"/>
      <c r="O222" s="20"/>
      <c r="P222" s="20"/>
      <c r="Q222" s="8">
        <f t="shared" si="14"/>
        <v>1.57</v>
      </c>
    </row>
    <row r="223" spans="1:17" ht="15.75" hidden="1">
      <c r="A223" s="10" t="s">
        <v>230</v>
      </c>
      <c r="B223" s="11" t="s">
        <v>420</v>
      </c>
      <c r="C223" s="7"/>
      <c r="D223" s="7"/>
      <c r="E223" s="7"/>
      <c r="F223" s="7"/>
      <c r="G223" s="7"/>
      <c r="H223" s="7"/>
      <c r="I223" s="7"/>
      <c r="J223" s="8"/>
      <c r="K223" s="8"/>
      <c r="L223" s="8"/>
      <c r="M223" s="8"/>
      <c r="N223" s="20"/>
      <c r="O223" s="20"/>
      <c r="P223" s="20"/>
      <c r="Q223" s="8">
        <f t="shared" si="14"/>
        <v>0</v>
      </c>
    </row>
    <row r="224" spans="1:17" ht="15.75" hidden="1">
      <c r="A224" s="10" t="s">
        <v>231</v>
      </c>
      <c r="B224" s="11" t="s">
        <v>362</v>
      </c>
      <c r="C224" s="7"/>
      <c r="D224" s="7"/>
      <c r="E224" s="7"/>
      <c r="F224" s="7"/>
      <c r="G224" s="7"/>
      <c r="H224" s="7"/>
      <c r="I224" s="7"/>
      <c r="J224" s="8"/>
      <c r="K224" s="8"/>
      <c r="L224" s="8"/>
      <c r="M224" s="8"/>
      <c r="N224" s="20"/>
      <c r="O224" s="20"/>
      <c r="P224" s="20"/>
      <c r="Q224" s="8">
        <f t="shared" si="14"/>
        <v>0</v>
      </c>
    </row>
    <row r="225" spans="1:17" ht="15.75">
      <c r="A225" s="10" t="s">
        <v>266</v>
      </c>
      <c r="B225" s="11" t="s">
        <v>421</v>
      </c>
      <c r="C225" s="7">
        <v>5.87</v>
      </c>
      <c r="D225" s="7"/>
      <c r="E225" s="27"/>
      <c r="F225" s="27">
        <v>5.87</v>
      </c>
      <c r="G225" s="27"/>
      <c r="H225" s="27"/>
      <c r="I225" s="27"/>
      <c r="J225" s="27"/>
      <c r="K225" s="27"/>
      <c r="L225" s="27"/>
      <c r="M225" s="27"/>
      <c r="N225" s="27"/>
      <c r="O225" s="27"/>
      <c r="P225" s="27"/>
      <c r="Q225" s="8">
        <f t="shared" si="14"/>
        <v>5.87</v>
      </c>
    </row>
    <row r="226" spans="1:17" ht="15.75">
      <c r="A226" s="10" t="s">
        <v>386</v>
      </c>
      <c r="B226" s="11" t="s">
        <v>387</v>
      </c>
      <c r="C226" s="7">
        <v>2</v>
      </c>
      <c r="D226" s="7"/>
      <c r="E226" s="27"/>
      <c r="F226" s="27"/>
      <c r="G226" s="27"/>
      <c r="H226" s="27"/>
      <c r="I226" s="27"/>
      <c r="J226" s="27"/>
      <c r="K226" s="27"/>
      <c r="L226" s="27"/>
      <c r="M226" s="27"/>
      <c r="N226" s="27"/>
      <c r="O226" s="27"/>
      <c r="P226" s="27"/>
      <c r="Q226" s="8">
        <f t="shared" si="14"/>
        <v>2</v>
      </c>
    </row>
    <row r="227" spans="1:17" ht="31.5" hidden="1">
      <c r="A227" s="10" t="s">
        <v>372</v>
      </c>
      <c r="B227" s="11" t="s">
        <v>373</v>
      </c>
      <c r="C227" s="7"/>
      <c r="D227" s="7"/>
      <c r="E227" s="27"/>
      <c r="F227" s="27"/>
      <c r="G227" s="27"/>
      <c r="H227" s="27"/>
      <c r="I227" s="27"/>
      <c r="J227" s="27"/>
      <c r="K227" s="27"/>
      <c r="L227" s="27"/>
      <c r="M227" s="27"/>
      <c r="N227" s="27"/>
      <c r="O227" s="27"/>
      <c r="P227" s="27"/>
      <c r="Q227" s="8">
        <f t="shared" si="14"/>
        <v>0</v>
      </c>
    </row>
    <row r="228" spans="1:17" ht="15.75">
      <c r="A228" s="10" t="s">
        <v>356</v>
      </c>
      <c r="B228" s="16" t="s">
        <v>251</v>
      </c>
      <c r="C228" s="20">
        <f>SUM(C229+C233+C237)</f>
        <v>-36.2</v>
      </c>
      <c r="D228" s="8"/>
      <c r="E228" s="20">
        <f aca="true" t="shared" si="17" ref="E228:Q228">SUM(E229+E233+E237)</f>
        <v>-41</v>
      </c>
      <c r="F228" s="20">
        <f t="shared" si="17"/>
        <v>0</v>
      </c>
      <c r="G228" s="20">
        <f t="shared" si="17"/>
        <v>0</v>
      </c>
      <c r="H228" s="20">
        <f t="shared" si="17"/>
        <v>414.5</v>
      </c>
      <c r="I228" s="20">
        <f t="shared" si="17"/>
        <v>0</v>
      </c>
      <c r="J228" s="20">
        <f t="shared" si="17"/>
        <v>0</v>
      </c>
      <c r="K228" s="20">
        <f t="shared" si="17"/>
        <v>0</v>
      </c>
      <c r="L228" s="20">
        <f t="shared" si="17"/>
        <v>0</v>
      </c>
      <c r="M228" s="20">
        <f t="shared" si="17"/>
        <v>0</v>
      </c>
      <c r="N228" s="20">
        <f t="shared" si="17"/>
        <v>414.5</v>
      </c>
      <c r="O228" s="20">
        <f t="shared" si="17"/>
        <v>414.5</v>
      </c>
      <c r="P228" s="20">
        <f t="shared" si="17"/>
        <v>47</v>
      </c>
      <c r="Q228" s="20">
        <f t="shared" si="17"/>
        <v>378.3</v>
      </c>
    </row>
    <row r="229" spans="1:17" ht="15.75">
      <c r="A229" s="10" t="s">
        <v>232</v>
      </c>
      <c r="B229" s="11" t="s">
        <v>355</v>
      </c>
      <c r="C229" s="7">
        <v>-38.2</v>
      </c>
      <c r="D229" s="7"/>
      <c r="E229" s="7">
        <v>-41</v>
      </c>
      <c r="F229" s="7"/>
      <c r="G229" s="7"/>
      <c r="H229" s="7">
        <v>332.5</v>
      </c>
      <c r="I229" s="7"/>
      <c r="J229" s="7"/>
      <c r="K229" s="7"/>
      <c r="L229" s="7"/>
      <c r="M229" s="7"/>
      <c r="N229" s="27">
        <v>332.5</v>
      </c>
      <c r="O229" s="27">
        <v>332.5</v>
      </c>
      <c r="P229" s="85">
        <v>27</v>
      </c>
      <c r="Q229" s="8">
        <f t="shared" si="14"/>
        <v>294.3</v>
      </c>
    </row>
    <row r="230" spans="1:17" ht="15.75">
      <c r="A230" s="10"/>
      <c r="B230" s="11" t="s">
        <v>49</v>
      </c>
      <c r="C230" s="7"/>
      <c r="D230" s="7"/>
      <c r="E230" s="7"/>
      <c r="F230" s="7"/>
      <c r="G230" s="7"/>
      <c r="H230" s="7"/>
      <c r="I230" s="7"/>
      <c r="J230" s="7"/>
      <c r="K230" s="7"/>
      <c r="L230" s="7"/>
      <c r="M230" s="7"/>
      <c r="N230" s="27"/>
      <c r="O230" s="27"/>
      <c r="P230" s="85"/>
      <c r="Q230" s="8">
        <f t="shared" si="14"/>
        <v>0</v>
      </c>
    </row>
    <row r="231" spans="1:17" ht="47.25">
      <c r="A231" s="10"/>
      <c r="B231" s="120" t="s">
        <v>465</v>
      </c>
      <c r="C231" s="98">
        <v>-55.2</v>
      </c>
      <c r="D231" s="98"/>
      <c r="E231" s="98">
        <v>-41</v>
      </c>
      <c r="F231" s="98"/>
      <c r="G231" s="98"/>
      <c r="H231" s="98"/>
      <c r="I231" s="98"/>
      <c r="J231" s="98"/>
      <c r="K231" s="98"/>
      <c r="L231" s="98"/>
      <c r="M231" s="98"/>
      <c r="N231" s="193"/>
      <c r="O231" s="193"/>
      <c r="P231" s="193"/>
      <c r="Q231" s="8">
        <f t="shared" si="14"/>
        <v>-55.2</v>
      </c>
    </row>
    <row r="232" spans="1:17" ht="63">
      <c r="A232" s="10"/>
      <c r="B232" s="120" t="s">
        <v>313</v>
      </c>
      <c r="C232" s="98"/>
      <c r="D232" s="98"/>
      <c r="E232" s="98"/>
      <c r="F232" s="98"/>
      <c r="G232" s="98"/>
      <c r="H232" s="98">
        <v>305.5</v>
      </c>
      <c r="I232" s="98"/>
      <c r="J232" s="98"/>
      <c r="K232" s="98"/>
      <c r="L232" s="98"/>
      <c r="M232" s="98"/>
      <c r="N232" s="193">
        <v>305.5</v>
      </c>
      <c r="O232" s="193">
        <v>305.5</v>
      </c>
      <c r="P232" s="193"/>
      <c r="Q232" s="8">
        <f t="shared" si="14"/>
        <v>305.5</v>
      </c>
    </row>
    <row r="233" spans="1:17" ht="15.75">
      <c r="A233" s="10" t="s">
        <v>171</v>
      </c>
      <c r="B233" s="11" t="s">
        <v>172</v>
      </c>
      <c r="C233" s="7"/>
      <c r="D233" s="7"/>
      <c r="E233" s="7"/>
      <c r="F233" s="7"/>
      <c r="G233" s="7"/>
      <c r="H233" s="7">
        <v>80</v>
      </c>
      <c r="I233" s="7"/>
      <c r="J233" s="7"/>
      <c r="K233" s="7"/>
      <c r="L233" s="7"/>
      <c r="M233" s="7"/>
      <c r="N233" s="27">
        <v>80</v>
      </c>
      <c r="O233" s="27">
        <v>80</v>
      </c>
      <c r="P233" s="85">
        <v>20</v>
      </c>
      <c r="Q233" s="8">
        <f t="shared" si="14"/>
        <v>80</v>
      </c>
    </row>
    <row r="234" spans="1:17" ht="15.75">
      <c r="A234" s="10"/>
      <c r="B234" s="26" t="s">
        <v>506</v>
      </c>
      <c r="C234" s="7"/>
      <c r="D234" s="7"/>
      <c r="E234" s="7"/>
      <c r="F234" s="7"/>
      <c r="G234" s="7"/>
      <c r="H234" s="7"/>
      <c r="I234" s="7"/>
      <c r="J234" s="7"/>
      <c r="K234" s="7"/>
      <c r="L234" s="7"/>
      <c r="M234" s="7"/>
      <c r="N234" s="27"/>
      <c r="O234" s="27"/>
      <c r="P234" s="85"/>
      <c r="Q234" s="8"/>
    </row>
    <row r="235" spans="1:17" ht="31.5">
      <c r="A235" s="10"/>
      <c r="B235" s="105" t="s">
        <v>315</v>
      </c>
      <c r="C235" s="98"/>
      <c r="D235" s="98"/>
      <c r="E235" s="98"/>
      <c r="F235" s="98"/>
      <c r="G235" s="98"/>
      <c r="H235" s="98">
        <v>40</v>
      </c>
      <c r="I235" s="98"/>
      <c r="J235" s="98"/>
      <c r="K235" s="98"/>
      <c r="L235" s="98"/>
      <c r="M235" s="98"/>
      <c r="N235" s="193">
        <v>40</v>
      </c>
      <c r="O235" s="193">
        <v>40</v>
      </c>
      <c r="P235" s="85"/>
      <c r="Q235" s="8">
        <f t="shared" si="14"/>
        <v>40</v>
      </c>
    </row>
    <row r="236" spans="1:17" ht="31.5">
      <c r="A236" s="10"/>
      <c r="B236" s="105" t="s">
        <v>314</v>
      </c>
      <c r="C236" s="98"/>
      <c r="D236" s="98"/>
      <c r="E236" s="98"/>
      <c r="F236" s="98"/>
      <c r="G236" s="98"/>
      <c r="H236" s="98">
        <v>20</v>
      </c>
      <c r="I236" s="98"/>
      <c r="J236" s="98"/>
      <c r="K236" s="98"/>
      <c r="L236" s="98"/>
      <c r="M236" s="98"/>
      <c r="N236" s="193">
        <v>20</v>
      </c>
      <c r="O236" s="193">
        <v>20</v>
      </c>
      <c r="P236" s="85"/>
      <c r="Q236" s="8">
        <f t="shared" si="14"/>
        <v>20</v>
      </c>
    </row>
    <row r="237" spans="1:17" ht="15.75">
      <c r="A237" s="10" t="s">
        <v>173</v>
      </c>
      <c r="B237" s="11" t="s">
        <v>174</v>
      </c>
      <c r="C237" s="7">
        <v>2</v>
      </c>
      <c r="D237" s="7"/>
      <c r="E237" s="7"/>
      <c r="F237" s="7"/>
      <c r="G237" s="7"/>
      <c r="H237" s="7">
        <v>2</v>
      </c>
      <c r="I237" s="7"/>
      <c r="J237" s="7"/>
      <c r="K237" s="7"/>
      <c r="L237" s="7"/>
      <c r="M237" s="7"/>
      <c r="N237" s="27">
        <v>2</v>
      </c>
      <c r="O237" s="27">
        <v>2</v>
      </c>
      <c r="P237" s="85"/>
      <c r="Q237" s="8">
        <f t="shared" si="14"/>
        <v>4</v>
      </c>
    </row>
    <row r="238" spans="1:17" ht="15.75">
      <c r="A238" s="10"/>
      <c r="B238" s="42" t="s">
        <v>293</v>
      </c>
      <c r="C238" s="98">
        <v>2</v>
      </c>
      <c r="D238" s="98"/>
      <c r="E238" s="98"/>
      <c r="F238" s="98"/>
      <c r="G238" s="98"/>
      <c r="H238" s="98">
        <v>2</v>
      </c>
      <c r="I238" s="98"/>
      <c r="J238" s="98"/>
      <c r="K238" s="98"/>
      <c r="L238" s="98"/>
      <c r="M238" s="98"/>
      <c r="N238" s="193">
        <v>2</v>
      </c>
      <c r="O238" s="193">
        <v>2</v>
      </c>
      <c r="P238" s="85"/>
      <c r="Q238" s="8">
        <f t="shared" si="14"/>
        <v>4</v>
      </c>
    </row>
    <row r="239" spans="1:17" ht="15.75">
      <c r="A239" s="10" t="s">
        <v>252</v>
      </c>
      <c r="B239" s="16" t="s">
        <v>253</v>
      </c>
      <c r="C239" s="20">
        <f>C240+C242+C244+C266+C268+C270+C272+C274+C276+C278+C280+C282+C284+C286+C288+C290+C292+C294+C296+C298+C300+C302+C304+C306+C308+C311+C312+C313+C314+C315+C317+C316+C310</f>
        <v>-10</v>
      </c>
      <c r="D239" s="20"/>
      <c r="E239" s="20">
        <f aca="true" t="shared" si="18" ref="E239:P239">E240+E242+E244+E266+E268+E270+E272+E274+E276+E278+E280+E282+E284+E286+E288+E290+E292+E294+E296+E298+E300+E302+E304+E306+E308+E311+E312+E313+E314+E315+E317+E316+E310</f>
        <v>0</v>
      </c>
      <c r="F239" s="20">
        <f t="shared" si="18"/>
        <v>0</v>
      </c>
      <c r="G239" s="20">
        <f t="shared" si="18"/>
        <v>0</v>
      </c>
      <c r="H239" s="20">
        <f t="shared" si="18"/>
        <v>25</v>
      </c>
      <c r="I239" s="20">
        <f t="shared" si="18"/>
        <v>0</v>
      </c>
      <c r="J239" s="20">
        <f t="shared" si="18"/>
        <v>0</v>
      </c>
      <c r="K239" s="20">
        <f t="shared" si="18"/>
        <v>0</v>
      </c>
      <c r="L239" s="20">
        <f t="shared" si="18"/>
        <v>0</v>
      </c>
      <c r="M239" s="20">
        <f t="shared" si="18"/>
        <v>0</v>
      </c>
      <c r="N239" s="20">
        <f t="shared" si="18"/>
        <v>25</v>
      </c>
      <c r="O239" s="20">
        <f t="shared" si="18"/>
        <v>25</v>
      </c>
      <c r="P239" s="20">
        <f t="shared" si="18"/>
        <v>25</v>
      </c>
      <c r="Q239" s="8">
        <f t="shared" si="14"/>
        <v>15</v>
      </c>
    </row>
    <row r="240" spans="1:17" ht="110.25" hidden="1">
      <c r="A240" s="2" t="s">
        <v>338</v>
      </c>
      <c r="B240" s="116" t="s">
        <v>447</v>
      </c>
      <c r="C240" s="85"/>
      <c r="D240" s="85"/>
      <c r="E240" s="86"/>
      <c r="F240" s="7"/>
      <c r="G240" s="7"/>
      <c r="H240" s="7"/>
      <c r="I240" s="7"/>
      <c r="J240" s="27"/>
      <c r="K240" s="27"/>
      <c r="L240" s="27"/>
      <c r="M240" s="27"/>
      <c r="N240" s="27"/>
      <c r="O240" s="27"/>
      <c r="P240" s="27"/>
      <c r="Q240" s="8">
        <f t="shared" si="14"/>
        <v>0</v>
      </c>
    </row>
    <row r="241" spans="1:17" ht="15.75" hidden="1">
      <c r="A241" s="2"/>
      <c r="B241" s="108" t="s">
        <v>441</v>
      </c>
      <c r="C241" s="85"/>
      <c r="D241" s="85"/>
      <c r="E241" s="86"/>
      <c r="F241" s="7"/>
      <c r="G241" s="7"/>
      <c r="H241" s="7"/>
      <c r="I241" s="7"/>
      <c r="J241" s="27"/>
      <c r="K241" s="27"/>
      <c r="L241" s="27"/>
      <c r="M241" s="27"/>
      <c r="N241" s="27"/>
      <c r="O241" s="27"/>
      <c r="P241" s="27"/>
      <c r="Q241" s="8">
        <f t="shared" si="14"/>
        <v>0</v>
      </c>
    </row>
    <row r="242" spans="1:17" ht="110.25" hidden="1">
      <c r="A242" s="2" t="s">
        <v>339</v>
      </c>
      <c r="B242" s="116" t="s">
        <v>448</v>
      </c>
      <c r="C242" s="85"/>
      <c r="D242" s="85"/>
      <c r="E242" s="85"/>
      <c r="F242" s="27"/>
      <c r="G242" s="27"/>
      <c r="H242" s="27"/>
      <c r="I242" s="27"/>
      <c r="J242" s="27"/>
      <c r="K242" s="27"/>
      <c r="L242" s="27"/>
      <c r="M242" s="27"/>
      <c r="N242" s="27"/>
      <c r="O242" s="27"/>
      <c r="P242" s="27"/>
      <c r="Q242" s="8">
        <f t="shared" si="14"/>
        <v>0</v>
      </c>
    </row>
    <row r="243" spans="1:17" ht="15.75" hidden="1">
      <c r="A243" s="2"/>
      <c r="B243" s="108" t="s">
        <v>441</v>
      </c>
      <c r="C243" s="85"/>
      <c r="D243" s="85"/>
      <c r="E243" s="85"/>
      <c r="F243" s="27"/>
      <c r="G243" s="27"/>
      <c r="H243" s="27"/>
      <c r="I243" s="27"/>
      <c r="J243" s="27"/>
      <c r="K243" s="27"/>
      <c r="L243" s="27"/>
      <c r="M243" s="27"/>
      <c r="N243" s="27"/>
      <c r="O243" s="27"/>
      <c r="P243" s="27"/>
      <c r="Q243" s="8">
        <f t="shared" si="14"/>
        <v>0</v>
      </c>
    </row>
    <row r="244" spans="1:17" ht="110.25">
      <c r="A244" s="2" t="s">
        <v>154</v>
      </c>
      <c r="B244" s="90" t="s">
        <v>54</v>
      </c>
      <c r="C244" s="85">
        <v>-25</v>
      </c>
      <c r="D244" s="85"/>
      <c r="E244" s="86"/>
      <c r="F244" s="7"/>
      <c r="G244" s="7"/>
      <c r="H244" s="7">
        <v>25</v>
      </c>
      <c r="I244" s="7"/>
      <c r="J244" s="27"/>
      <c r="K244" s="27"/>
      <c r="L244" s="27"/>
      <c r="M244" s="27"/>
      <c r="N244" s="7">
        <v>25</v>
      </c>
      <c r="O244" s="7">
        <v>25</v>
      </c>
      <c r="P244" s="7">
        <v>25</v>
      </c>
      <c r="Q244" s="8">
        <f t="shared" si="14"/>
        <v>0</v>
      </c>
    </row>
    <row r="245" spans="1:17" ht="15.75">
      <c r="A245" s="2"/>
      <c r="B245" s="108" t="s">
        <v>441</v>
      </c>
      <c r="C245" s="85">
        <v>-25</v>
      </c>
      <c r="D245" s="85"/>
      <c r="E245" s="86"/>
      <c r="F245" s="7"/>
      <c r="G245" s="7"/>
      <c r="H245" s="7">
        <v>25</v>
      </c>
      <c r="I245" s="7"/>
      <c r="J245" s="27"/>
      <c r="K245" s="27"/>
      <c r="L245" s="27"/>
      <c r="M245" s="27"/>
      <c r="N245" s="7">
        <v>25</v>
      </c>
      <c r="O245" s="7">
        <v>25</v>
      </c>
      <c r="P245" s="7">
        <v>25</v>
      </c>
      <c r="Q245" s="8">
        <f t="shared" si="14"/>
        <v>0</v>
      </c>
    </row>
    <row r="246" spans="1:17" ht="348" customHeight="1">
      <c r="A246" s="2" t="s">
        <v>340</v>
      </c>
      <c r="B246" s="272" t="s">
        <v>300</v>
      </c>
      <c r="C246" s="85">
        <v>-487.1</v>
      </c>
      <c r="D246" s="85"/>
      <c r="E246" s="86"/>
      <c r="F246" s="7"/>
      <c r="G246" s="7"/>
      <c r="H246" s="7"/>
      <c r="I246" s="7"/>
      <c r="J246" s="27"/>
      <c r="K246" s="27"/>
      <c r="L246" s="27"/>
      <c r="M246" s="27"/>
      <c r="N246" s="27"/>
      <c r="O246" s="27"/>
      <c r="P246" s="27"/>
      <c r="Q246" s="8">
        <f t="shared" si="14"/>
        <v>-487.1</v>
      </c>
    </row>
    <row r="247" spans="1:17" ht="15.75">
      <c r="A247" s="2"/>
      <c r="B247" s="90" t="s">
        <v>441</v>
      </c>
      <c r="C247" s="86">
        <v>-487.1</v>
      </c>
      <c r="D247" s="85"/>
      <c r="E247" s="86"/>
      <c r="F247" s="7"/>
      <c r="G247" s="7"/>
      <c r="H247" s="7"/>
      <c r="I247" s="7"/>
      <c r="J247" s="27"/>
      <c r="K247" s="27"/>
      <c r="L247" s="27"/>
      <c r="M247" s="27"/>
      <c r="N247" s="27"/>
      <c r="O247" s="27"/>
      <c r="P247" s="27"/>
      <c r="Q247" s="8">
        <f t="shared" si="14"/>
        <v>-487.1</v>
      </c>
    </row>
    <row r="248" spans="1:17" ht="318" customHeight="1">
      <c r="A248" s="2" t="s">
        <v>340</v>
      </c>
      <c r="B248" s="273" t="s">
        <v>301</v>
      </c>
      <c r="C248" s="85">
        <v>487.1</v>
      </c>
      <c r="D248" s="85"/>
      <c r="E248" s="86"/>
      <c r="F248" s="7"/>
      <c r="G248" s="7"/>
      <c r="H248" s="7"/>
      <c r="I248" s="7"/>
      <c r="J248" s="27"/>
      <c r="K248" s="27"/>
      <c r="L248" s="27"/>
      <c r="M248" s="27"/>
      <c r="N248" s="27"/>
      <c r="O248" s="27"/>
      <c r="P248" s="27"/>
      <c r="Q248" s="8">
        <f t="shared" si="14"/>
        <v>487.1</v>
      </c>
    </row>
    <row r="249" spans="1:17" ht="15.75">
      <c r="A249" s="2"/>
      <c r="B249" s="90" t="s">
        <v>441</v>
      </c>
      <c r="C249" s="85">
        <v>487.1</v>
      </c>
      <c r="D249" s="85"/>
      <c r="E249" s="86"/>
      <c r="F249" s="7"/>
      <c r="G249" s="7"/>
      <c r="H249" s="7"/>
      <c r="I249" s="7"/>
      <c r="J249" s="27"/>
      <c r="K249" s="27"/>
      <c r="L249" s="27"/>
      <c r="M249" s="27"/>
      <c r="N249" s="27"/>
      <c r="O249" s="27"/>
      <c r="P249" s="27"/>
      <c r="Q249" s="8">
        <f t="shared" si="14"/>
        <v>487.1</v>
      </c>
    </row>
    <row r="250" spans="1:17" ht="106.5" customHeight="1">
      <c r="A250" s="2" t="s">
        <v>376</v>
      </c>
      <c r="B250" s="274" t="s">
        <v>302</v>
      </c>
      <c r="C250" s="85">
        <v>-1208.7</v>
      </c>
      <c r="D250" s="85"/>
      <c r="E250" s="86"/>
      <c r="F250" s="7"/>
      <c r="G250" s="7"/>
      <c r="H250" s="7"/>
      <c r="I250" s="7"/>
      <c r="J250" s="27"/>
      <c r="K250" s="27"/>
      <c r="L250" s="27"/>
      <c r="M250" s="27"/>
      <c r="N250" s="27"/>
      <c r="O250" s="27"/>
      <c r="P250" s="27"/>
      <c r="Q250" s="8">
        <f t="shared" si="14"/>
        <v>-1208.7</v>
      </c>
    </row>
    <row r="251" spans="1:17" ht="15.75">
      <c r="A251" s="2"/>
      <c r="B251" s="90" t="s">
        <v>441</v>
      </c>
      <c r="C251" s="85">
        <v>-1208.7</v>
      </c>
      <c r="D251" s="85"/>
      <c r="E251" s="86"/>
      <c r="F251" s="7"/>
      <c r="G251" s="7"/>
      <c r="H251" s="7"/>
      <c r="I251" s="7"/>
      <c r="J251" s="27"/>
      <c r="K251" s="27"/>
      <c r="L251" s="27"/>
      <c r="M251" s="27"/>
      <c r="N251" s="27"/>
      <c r="O251" s="27"/>
      <c r="P251" s="27"/>
      <c r="Q251" s="8">
        <f t="shared" si="14"/>
        <v>-1208.7</v>
      </c>
    </row>
    <row r="252" spans="1:17" ht="99.75" customHeight="1">
      <c r="A252" s="2" t="s">
        <v>376</v>
      </c>
      <c r="B252" s="116" t="s">
        <v>303</v>
      </c>
      <c r="C252" s="85">
        <v>1208.7</v>
      </c>
      <c r="D252" s="85"/>
      <c r="E252" s="86"/>
      <c r="F252" s="7"/>
      <c r="G252" s="7"/>
      <c r="H252" s="7"/>
      <c r="I252" s="7"/>
      <c r="J252" s="27"/>
      <c r="K252" s="27"/>
      <c r="L252" s="27"/>
      <c r="M252" s="27"/>
      <c r="N252" s="27"/>
      <c r="O252" s="27"/>
      <c r="P252" s="27"/>
      <c r="Q252" s="8">
        <f t="shared" si="14"/>
        <v>1208.7</v>
      </c>
    </row>
    <row r="253" spans="1:17" ht="15.75">
      <c r="A253" s="2"/>
      <c r="B253" s="90" t="s">
        <v>441</v>
      </c>
      <c r="C253" s="85">
        <v>1208.7</v>
      </c>
      <c r="D253" s="85"/>
      <c r="E253" s="86"/>
      <c r="F253" s="7"/>
      <c r="G253" s="7"/>
      <c r="H253" s="7"/>
      <c r="I253" s="7"/>
      <c r="J253" s="27"/>
      <c r="K253" s="27"/>
      <c r="L253" s="27"/>
      <c r="M253" s="27"/>
      <c r="N253" s="27"/>
      <c r="O253" s="27"/>
      <c r="P253" s="27"/>
      <c r="Q253" s="8">
        <f t="shared" si="14"/>
        <v>1208.7</v>
      </c>
    </row>
    <row r="254" spans="1:17" ht="111.75" customHeight="1">
      <c r="A254" s="2" t="s">
        <v>377</v>
      </c>
      <c r="B254" s="90" t="s">
        <v>304</v>
      </c>
      <c r="C254" s="86">
        <v>-181.4</v>
      </c>
      <c r="D254" s="85"/>
      <c r="E254" s="86"/>
      <c r="F254" s="7"/>
      <c r="G254" s="7"/>
      <c r="H254" s="7"/>
      <c r="I254" s="7"/>
      <c r="J254" s="27"/>
      <c r="K254" s="27"/>
      <c r="L254" s="27"/>
      <c r="M254" s="27"/>
      <c r="N254" s="27"/>
      <c r="O254" s="27"/>
      <c r="P254" s="27"/>
      <c r="Q254" s="8">
        <f t="shared" si="14"/>
        <v>-181.4</v>
      </c>
    </row>
    <row r="255" spans="1:17" ht="15.75">
      <c r="A255" s="2"/>
      <c r="B255" s="90" t="s">
        <v>441</v>
      </c>
      <c r="C255" s="86">
        <v>-181.4</v>
      </c>
      <c r="D255" s="85"/>
      <c r="E255" s="86"/>
      <c r="F255" s="7"/>
      <c r="G255" s="7"/>
      <c r="H255" s="7"/>
      <c r="I255" s="7"/>
      <c r="J255" s="27"/>
      <c r="K255" s="27"/>
      <c r="L255" s="27"/>
      <c r="M255" s="27"/>
      <c r="N255" s="27"/>
      <c r="O255" s="27"/>
      <c r="P255" s="27"/>
      <c r="Q255" s="8">
        <f t="shared" si="14"/>
        <v>-181.4</v>
      </c>
    </row>
    <row r="256" spans="1:17" ht="94.5">
      <c r="A256" s="94" t="s">
        <v>377</v>
      </c>
      <c r="B256" s="90" t="s">
        <v>328</v>
      </c>
      <c r="C256" s="85">
        <v>181.4</v>
      </c>
      <c r="D256" s="85"/>
      <c r="E256" s="86"/>
      <c r="F256" s="7"/>
      <c r="G256" s="7"/>
      <c r="H256" s="7"/>
      <c r="I256" s="7"/>
      <c r="J256" s="27"/>
      <c r="K256" s="27"/>
      <c r="L256" s="27"/>
      <c r="M256" s="27"/>
      <c r="N256" s="27"/>
      <c r="O256" s="27"/>
      <c r="P256" s="27"/>
      <c r="Q256" s="8">
        <f t="shared" si="14"/>
        <v>181.4</v>
      </c>
    </row>
    <row r="257" spans="1:17" ht="15.75">
      <c r="A257" s="2"/>
      <c r="B257" s="90" t="s">
        <v>441</v>
      </c>
      <c r="C257" s="85">
        <v>181.4</v>
      </c>
      <c r="D257" s="85"/>
      <c r="E257" s="86"/>
      <c r="F257" s="7"/>
      <c r="G257" s="7"/>
      <c r="H257" s="7"/>
      <c r="I257" s="7"/>
      <c r="J257" s="27"/>
      <c r="K257" s="27"/>
      <c r="L257" s="27"/>
      <c r="M257" s="27"/>
      <c r="N257" s="27"/>
      <c r="O257" s="27"/>
      <c r="P257" s="27"/>
      <c r="Q257" s="8">
        <f t="shared" si="14"/>
        <v>181.4</v>
      </c>
    </row>
    <row r="258" spans="1:17" ht="15.75">
      <c r="A258" s="94" t="s">
        <v>155</v>
      </c>
      <c r="B258" s="274" t="s">
        <v>329</v>
      </c>
      <c r="C258" s="85">
        <v>-122.4</v>
      </c>
      <c r="D258" s="85"/>
      <c r="E258" s="86"/>
      <c r="F258" s="7"/>
      <c r="G258" s="7"/>
      <c r="H258" s="7"/>
      <c r="I258" s="7"/>
      <c r="J258" s="27"/>
      <c r="K258" s="27"/>
      <c r="L258" s="27"/>
      <c r="M258" s="27"/>
      <c r="N258" s="27"/>
      <c r="O258" s="27"/>
      <c r="P258" s="27"/>
      <c r="Q258" s="8">
        <f t="shared" si="14"/>
        <v>-122.4</v>
      </c>
    </row>
    <row r="259" spans="1:17" ht="15.75">
      <c r="A259" s="2"/>
      <c r="B259" s="90" t="s">
        <v>441</v>
      </c>
      <c r="C259" s="85">
        <v>-122.4</v>
      </c>
      <c r="D259" s="85"/>
      <c r="E259" s="86"/>
      <c r="F259" s="7"/>
      <c r="G259" s="7"/>
      <c r="H259" s="7"/>
      <c r="I259" s="7"/>
      <c r="J259" s="27"/>
      <c r="K259" s="27"/>
      <c r="L259" s="27"/>
      <c r="M259" s="27"/>
      <c r="N259" s="27"/>
      <c r="O259" s="27"/>
      <c r="P259" s="27"/>
      <c r="Q259" s="8">
        <f t="shared" si="14"/>
        <v>-122.4</v>
      </c>
    </row>
    <row r="260" spans="1:17" ht="63">
      <c r="A260" s="2" t="s">
        <v>155</v>
      </c>
      <c r="B260" s="90" t="s">
        <v>330</v>
      </c>
      <c r="C260" s="85">
        <v>122.4</v>
      </c>
      <c r="D260" s="85"/>
      <c r="E260" s="86"/>
      <c r="F260" s="7"/>
      <c r="G260" s="7"/>
      <c r="H260" s="7"/>
      <c r="I260" s="7"/>
      <c r="J260" s="27"/>
      <c r="K260" s="27"/>
      <c r="L260" s="27"/>
      <c r="M260" s="27"/>
      <c r="N260" s="27"/>
      <c r="O260" s="27"/>
      <c r="P260" s="27"/>
      <c r="Q260" s="8">
        <f t="shared" si="14"/>
        <v>122.4</v>
      </c>
    </row>
    <row r="261" spans="1:17" ht="15.75">
      <c r="A261" s="2"/>
      <c r="B261" s="90" t="s">
        <v>441</v>
      </c>
      <c r="C261" s="85">
        <v>122.4</v>
      </c>
      <c r="D261" s="85"/>
      <c r="E261" s="86"/>
      <c r="F261" s="7"/>
      <c r="G261" s="7"/>
      <c r="H261" s="7"/>
      <c r="I261" s="7"/>
      <c r="J261" s="27"/>
      <c r="K261" s="27"/>
      <c r="L261" s="27"/>
      <c r="M261" s="27"/>
      <c r="N261" s="27"/>
      <c r="O261" s="27"/>
      <c r="P261" s="27"/>
      <c r="Q261" s="8">
        <f t="shared" si="14"/>
        <v>122.4</v>
      </c>
    </row>
    <row r="262" spans="1:17" ht="15.75">
      <c r="A262" s="203" t="s">
        <v>156</v>
      </c>
      <c r="B262" s="274" t="s">
        <v>331</v>
      </c>
      <c r="C262" s="85">
        <v>-117.9</v>
      </c>
      <c r="D262" s="85"/>
      <c r="E262" s="86"/>
      <c r="F262" s="7"/>
      <c r="G262" s="7"/>
      <c r="H262" s="7"/>
      <c r="I262" s="7"/>
      <c r="J262" s="27"/>
      <c r="K262" s="27"/>
      <c r="L262" s="27"/>
      <c r="M262" s="27"/>
      <c r="N262" s="27"/>
      <c r="O262" s="27"/>
      <c r="P262" s="27"/>
      <c r="Q262" s="8">
        <f t="shared" si="14"/>
        <v>-117.9</v>
      </c>
    </row>
    <row r="263" spans="1:17" ht="15.75">
      <c r="A263" s="2"/>
      <c r="B263" s="275" t="s">
        <v>441</v>
      </c>
      <c r="C263" s="85">
        <v>-117.9</v>
      </c>
      <c r="D263" s="85"/>
      <c r="E263" s="86"/>
      <c r="F263" s="7"/>
      <c r="G263" s="7"/>
      <c r="H263" s="7"/>
      <c r="I263" s="7"/>
      <c r="J263" s="27"/>
      <c r="K263" s="27"/>
      <c r="L263" s="27"/>
      <c r="M263" s="27"/>
      <c r="N263" s="27"/>
      <c r="O263" s="27"/>
      <c r="P263" s="27"/>
      <c r="Q263" s="8">
        <f t="shared" si="14"/>
        <v>-117.9</v>
      </c>
    </row>
    <row r="264" spans="1:17" ht="63">
      <c r="A264" s="2" t="s">
        <v>156</v>
      </c>
      <c r="B264" s="274" t="s">
        <v>332</v>
      </c>
      <c r="C264" s="85">
        <v>117.9</v>
      </c>
      <c r="D264" s="85"/>
      <c r="E264" s="86"/>
      <c r="F264" s="7"/>
      <c r="G264" s="7"/>
      <c r="H264" s="7"/>
      <c r="I264" s="7"/>
      <c r="J264" s="27"/>
      <c r="K264" s="27"/>
      <c r="L264" s="27"/>
      <c r="M264" s="27"/>
      <c r="N264" s="27"/>
      <c r="O264" s="27"/>
      <c r="P264" s="27"/>
      <c r="Q264" s="8">
        <f t="shared" si="14"/>
        <v>117.9</v>
      </c>
    </row>
    <row r="265" spans="1:17" ht="15.75">
      <c r="A265" s="2"/>
      <c r="B265" s="275" t="s">
        <v>441</v>
      </c>
      <c r="C265" s="85">
        <v>117.9</v>
      </c>
      <c r="D265" s="85"/>
      <c r="E265" s="86"/>
      <c r="F265" s="7"/>
      <c r="G265" s="7"/>
      <c r="H265" s="7"/>
      <c r="I265" s="7"/>
      <c r="J265" s="27"/>
      <c r="K265" s="27"/>
      <c r="L265" s="27"/>
      <c r="M265" s="27"/>
      <c r="N265" s="27"/>
      <c r="O265" s="27"/>
      <c r="P265" s="27"/>
      <c r="Q265" s="8">
        <f t="shared" si="14"/>
        <v>117.9</v>
      </c>
    </row>
    <row r="266" spans="1:17" ht="204.75" hidden="1">
      <c r="A266" s="217" t="s">
        <v>340</v>
      </c>
      <c r="B266" s="362" t="s">
        <v>445</v>
      </c>
      <c r="C266" s="85"/>
      <c r="D266" s="85"/>
      <c r="E266" s="86"/>
      <c r="F266" s="7"/>
      <c r="G266" s="7"/>
      <c r="H266" s="7"/>
      <c r="I266" s="7"/>
      <c r="J266" s="27"/>
      <c r="K266" s="27"/>
      <c r="L266" s="27"/>
      <c r="M266" s="27"/>
      <c r="N266" s="27"/>
      <c r="O266" s="27"/>
      <c r="P266" s="27"/>
      <c r="Q266" s="8">
        <f t="shared" si="14"/>
        <v>0</v>
      </c>
    </row>
    <row r="267" spans="1:17" ht="15.75" hidden="1">
      <c r="A267" s="2"/>
      <c r="B267" s="108" t="s">
        <v>441</v>
      </c>
      <c r="C267" s="86"/>
      <c r="D267" s="86"/>
      <c r="E267" s="85"/>
      <c r="F267" s="27"/>
      <c r="G267" s="27"/>
      <c r="H267" s="27"/>
      <c r="I267" s="27"/>
      <c r="J267" s="27"/>
      <c r="K267" s="27"/>
      <c r="L267" s="27"/>
      <c r="M267" s="27"/>
      <c r="N267" s="27"/>
      <c r="O267" s="27"/>
      <c r="P267" s="27"/>
      <c r="Q267" s="8">
        <f t="shared" si="14"/>
        <v>0</v>
      </c>
    </row>
    <row r="268" spans="1:17" ht="173.25" hidden="1">
      <c r="A268" s="2" t="s">
        <v>341</v>
      </c>
      <c r="B268" s="116" t="s">
        <v>33</v>
      </c>
      <c r="C268" s="85"/>
      <c r="D268" s="85"/>
      <c r="E268" s="85"/>
      <c r="F268" s="27"/>
      <c r="G268" s="27"/>
      <c r="H268" s="27"/>
      <c r="I268" s="27"/>
      <c r="J268" s="27"/>
      <c r="K268" s="27"/>
      <c r="L268" s="27"/>
      <c r="M268" s="27"/>
      <c r="N268" s="27"/>
      <c r="O268" s="27"/>
      <c r="P268" s="27"/>
      <c r="Q268" s="8">
        <f t="shared" si="14"/>
        <v>0</v>
      </c>
    </row>
    <row r="269" spans="1:17" ht="15.75" hidden="1">
      <c r="A269" s="2"/>
      <c r="B269" s="108" t="s">
        <v>441</v>
      </c>
      <c r="C269" s="85"/>
      <c r="D269" s="85"/>
      <c r="E269" s="85"/>
      <c r="F269" s="27"/>
      <c r="G269" s="27"/>
      <c r="H269" s="7"/>
      <c r="I269" s="7"/>
      <c r="J269" s="27"/>
      <c r="K269" s="27"/>
      <c r="L269" s="27"/>
      <c r="M269" s="27"/>
      <c r="N269" s="27"/>
      <c r="O269" s="27"/>
      <c r="P269" s="27"/>
      <c r="Q269" s="8">
        <f t="shared" si="14"/>
        <v>0</v>
      </c>
    </row>
    <row r="270" spans="1:17" ht="47.25" hidden="1">
      <c r="A270" s="2" t="s">
        <v>342</v>
      </c>
      <c r="B270" s="116" t="s">
        <v>149</v>
      </c>
      <c r="C270" s="85"/>
      <c r="D270" s="85"/>
      <c r="E270" s="85"/>
      <c r="F270" s="27"/>
      <c r="G270" s="27"/>
      <c r="H270" s="7"/>
      <c r="I270" s="7"/>
      <c r="J270" s="27"/>
      <c r="K270" s="27"/>
      <c r="L270" s="27"/>
      <c r="M270" s="27"/>
      <c r="N270" s="27"/>
      <c r="O270" s="27"/>
      <c r="P270" s="27"/>
      <c r="Q270" s="8">
        <f t="shared" si="14"/>
        <v>0</v>
      </c>
    </row>
    <row r="271" spans="1:17" ht="15.75" hidden="1">
      <c r="A271" s="2"/>
      <c r="B271" s="108" t="s">
        <v>441</v>
      </c>
      <c r="C271" s="85"/>
      <c r="D271" s="85"/>
      <c r="E271" s="85"/>
      <c r="F271" s="27"/>
      <c r="G271" s="27"/>
      <c r="H271" s="46"/>
      <c r="I271" s="27"/>
      <c r="J271" s="27"/>
      <c r="K271" s="27"/>
      <c r="L271" s="27"/>
      <c r="M271" s="27"/>
      <c r="N271" s="27"/>
      <c r="O271" s="27"/>
      <c r="P271" s="27"/>
      <c r="Q271" s="8">
        <f t="shared" si="14"/>
        <v>0</v>
      </c>
    </row>
    <row r="272" spans="1:17" ht="47.25" hidden="1">
      <c r="A272" s="2" t="s">
        <v>343</v>
      </c>
      <c r="B272" s="116" t="s">
        <v>48</v>
      </c>
      <c r="C272" s="85"/>
      <c r="D272" s="85"/>
      <c r="E272" s="85"/>
      <c r="F272" s="27"/>
      <c r="G272" s="27"/>
      <c r="H272" s="46"/>
      <c r="I272" s="27"/>
      <c r="J272" s="27"/>
      <c r="K272" s="27"/>
      <c r="L272" s="27"/>
      <c r="M272" s="27"/>
      <c r="N272" s="27"/>
      <c r="O272" s="27"/>
      <c r="P272" s="27"/>
      <c r="Q272" s="8">
        <f t="shared" si="14"/>
        <v>0</v>
      </c>
    </row>
    <row r="273" spans="1:17" ht="15.75" hidden="1">
      <c r="A273" s="2"/>
      <c r="B273" s="108" t="s">
        <v>441</v>
      </c>
      <c r="C273" s="85"/>
      <c r="D273" s="86"/>
      <c r="E273" s="85"/>
      <c r="F273" s="27"/>
      <c r="G273" s="27"/>
      <c r="H273" s="27"/>
      <c r="I273" s="27"/>
      <c r="J273" s="27"/>
      <c r="K273" s="27"/>
      <c r="L273" s="27"/>
      <c r="M273" s="27"/>
      <c r="N273" s="27"/>
      <c r="O273" s="27"/>
      <c r="P273" s="27"/>
      <c r="Q273" s="8">
        <f t="shared" si="14"/>
        <v>0</v>
      </c>
    </row>
    <row r="274" spans="1:17" ht="47.25" hidden="1">
      <c r="A274" s="2" t="s">
        <v>345</v>
      </c>
      <c r="B274" s="90" t="s">
        <v>150</v>
      </c>
      <c r="C274" s="86"/>
      <c r="D274" s="86"/>
      <c r="E274" s="85"/>
      <c r="F274" s="27"/>
      <c r="G274" s="27"/>
      <c r="H274" s="27"/>
      <c r="I274" s="27"/>
      <c r="J274" s="27"/>
      <c r="K274" s="27"/>
      <c r="L274" s="27"/>
      <c r="M274" s="27"/>
      <c r="N274" s="27"/>
      <c r="O274" s="27"/>
      <c r="P274" s="27"/>
      <c r="Q274" s="8">
        <f t="shared" si="14"/>
        <v>0</v>
      </c>
    </row>
    <row r="275" spans="1:17" ht="15.75" hidden="1">
      <c r="A275" s="2"/>
      <c r="B275" s="108" t="s">
        <v>441</v>
      </c>
      <c r="C275" s="86"/>
      <c r="D275" s="85"/>
      <c r="E275" s="85"/>
      <c r="F275" s="27"/>
      <c r="G275" s="27"/>
      <c r="H275" s="7"/>
      <c r="I275" s="7"/>
      <c r="J275" s="27"/>
      <c r="K275" s="27"/>
      <c r="L275" s="27"/>
      <c r="M275" s="27"/>
      <c r="N275" s="27"/>
      <c r="O275" s="27"/>
      <c r="P275" s="27"/>
      <c r="Q275" s="8">
        <f t="shared" si="14"/>
        <v>0</v>
      </c>
    </row>
    <row r="276" spans="1:17" ht="94.5" hidden="1">
      <c r="A276" s="94" t="s">
        <v>376</v>
      </c>
      <c r="B276" s="90" t="s">
        <v>179</v>
      </c>
      <c r="C276" s="85"/>
      <c r="D276" s="85"/>
      <c r="E276" s="85"/>
      <c r="F276" s="27"/>
      <c r="G276" s="27"/>
      <c r="H276" s="27"/>
      <c r="I276" s="27"/>
      <c r="J276" s="27"/>
      <c r="K276" s="27"/>
      <c r="L276" s="27"/>
      <c r="M276" s="27"/>
      <c r="N276" s="27"/>
      <c r="O276" s="27"/>
      <c r="P276" s="27"/>
      <c r="Q276" s="8">
        <f t="shared" si="14"/>
        <v>0</v>
      </c>
    </row>
    <row r="277" spans="1:17" ht="15.75" hidden="1">
      <c r="A277" s="2"/>
      <c r="B277" s="108" t="s">
        <v>441</v>
      </c>
      <c r="C277" s="85"/>
      <c r="D277" s="86"/>
      <c r="E277" s="85"/>
      <c r="F277" s="27"/>
      <c r="G277" s="27"/>
      <c r="H277" s="27"/>
      <c r="I277" s="27"/>
      <c r="J277" s="27"/>
      <c r="K277" s="27"/>
      <c r="L277" s="27"/>
      <c r="M277" s="27"/>
      <c r="N277" s="27"/>
      <c r="O277" s="27"/>
      <c r="P277" s="27"/>
      <c r="Q277" s="8">
        <f t="shared" si="14"/>
        <v>0</v>
      </c>
    </row>
    <row r="278" spans="1:17" ht="94.5" hidden="1">
      <c r="A278" s="94" t="s">
        <v>377</v>
      </c>
      <c r="B278" s="88" t="s">
        <v>180</v>
      </c>
      <c r="C278" s="85"/>
      <c r="D278" s="86"/>
      <c r="E278" s="85"/>
      <c r="F278" s="27"/>
      <c r="G278" s="27"/>
      <c r="H278" s="27"/>
      <c r="I278" s="27"/>
      <c r="J278" s="27"/>
      <c r="K278" s="27"/>
      <c r="L278" s="27"/>
      <c r="M278" s="27"/>
      <c r="N278" s="27"/>
      <c r="O278" s="27"/>
      <c r="P278" s="27"/>
      <c r="Q278" s="8">
        <f t="shared" si="14"/>
        <v>0</v>
      </c>
    </row>
    <row r="279" spans="1:17" ht="15.75" hidden="1">
      <c r="A279" s="2"/>
      <c r="B279" s="108" t="s">
        <v>441</v>
      </c>
      <c r="C279" s="85"/>
      <c r="D279" s="86"/>
      <c r="E279" s="85"/>
      <c r="F279" s="27"/>
      <c r="G279" s="27"/>
      <c r="H279" s="27"/>
      <c r="I279" s="27"/>
      <c r="J279" s="27"/>
      <c r="K279" s="27"/>
      <c r="L279" s="27"/>
      <c r="M279" s="27"/>
      <c r="N279" s="27"/>
      <c r="O279" s="27"/>
      <c r="P279" s="27"/>
      <c r="Q279" s="8">
        <f t="shared" si="14"/>
        <v>0</v>
      </c>
    </row>
    <row r="280" spans="1:17" ht="15.75" hidden="1">
      <c r="A280" s="2" t="s">
        <v>431</v>
      </c>
      <c r="B280" s="90" t="s">
        <v>432</v>
      </c>
      <c r="C280" s="86"/>
      <c r="D280" s="86"/>
      <c r="E280" s="85"/>
      <c r="F280" s="20"/>
      <c r="G280" s="20"/>
      <c r="H280" s="20"/>
      <c r="I280" s="20"/>
      <c r="J280" s="20"/>
      <c r="K280" s="20"/>
      <c r="L280" s="20"/>
      <c r="M280" s="20"/>
      <c r="N280" s="20"/>
      <c r="O280" s="20"/>
      <c r="P280" s="20"/>
      <c r="Q280" s="8">
        <f t="shared" si="14"/>
        <v>0</v>
      </c>
    </row>
    <row r="281" spans="1:17" ht="15.75" hidden="1">
      <c r="A281" s="2"/>
      <c r="B281" s="108" t="s">
        <v>441</v>
      </c>
      <c r="C281" s="86"/>
      <c r="D281" s="86"/>
      <c r="E281" s="85"/>
      <c r="F281" s="27"/>
      <c r="G281" s="27"/>
      <c r="H281" s="27"/>
      <c r="I281" s="27"/>
      <c r="J281" s="27"/>
      <c r="K281" s="27"/>
      <c r="L281" s="27"/>
      <c r="M281" s="27"/>
      <c r="N281" s="27"/>
      <c r="O281" s="27"/>
      <c r="P281" s="27"/>
      <c r="Q281" s="8">
        <f t="shared" si="14"/>
        <v>0</v>
      </c>
    </row>
    <row r="282" spans="1:17" ht="15.75" hidden="1">
      <c r="A282" s="2" t="s">
        <v>155</v>
      </c>
      <c r="B282" s="90" t="s">
        <v>151</v>
      </c>
      <c r="C282" s="86"/>
      <c r="D282" s="86"/>
      <c r="E282" s="85"/>
      <c r="F282" s="27"/>
      <c r="G282" s="27"/>
      <c r="H282" s="27"/>
      <c r="I282" s="27"/>
      <c r="J282" s="27"/>
      <c r="K282" s="27"/>
      <c r="L282" s="27"/>
      <c r="M282" s="27"/>
      <c r="N282" s="27"/>
      <c r="O282" s="27"/>
      <c r="P282" s="27"/>
      <c r="Q282" s="8">
        <f t="shared" si="14"/>
        <v>0</v>
      </c>
    </row>
    <row r="283" spans="1:17" ht="15.75" hidden="1">
      <c r="A283" s="2"/>
      <c r="B283" s="108" t="s">
        <v>441</v>
      </c>
      <c r="C283" s="86"/>
      <c r="D283" s="85"/>
      <c r="E283" s="85"/>
      <c r="F283" s="27"/>
      <c r="G283" s="27"/>
      <c r="H283" s="27"/>
      <c r="I283" s="27"/>
      <c r="J283" s="27"/>
      <c r="K283" s="27"/>
      <c r="L283" s="27"/>
      <c r="M283" s="27"/>
      <c r="N283" s="27"/>
      <c r="O283" s="27"/>
      <c r="P283" s="27"/>
      <c r="Q283" s="8">
        <f t="shared" si="14"/>
        <v>0</v>
      </c>
    </row>
    <row r="284" spans="1:17" ht="15.75" hidden="1">
      <c r="A284" s="2" t="s">
        <v>156</v>
      </c>
      <c r="B284" s="90" t="s">
        <v>152</v>
      </c>
      <c r="C284" s="86"/>
      <c r="D284" s="86"/>
      <c r="E284" s="85"/>
      <c r="F284" s="27"/>
      <c r="G284" s="27"/>
      <c r="H284" s="27"/>
      <c r="I284" s="27"/>
      <c r="J284" s="27"/>
      <c r="K284" s="27"/>
      <c r="L284" s="27"/>
      <c r="M284" s="27"/>
      <c r="N284" s="27"/>
      <c r="O284" s="27"/>
      <c r="P284" s="27"/>
      <c r="Q284" s="8">
        <f t="shared" si="14"/>
        <v>0</v>
      </c>
    </row>
    <row r="285" spans="1:17" ht="15.75" hidden="1">
      <c r="A285" s="2"/>
      <c r="B285" s="108" t="s">
        <v>441</v>
      </c>
      <c r="C285" s="86"/>
      <c r="D285" s="86"/>
      <c r="E285" s="85"/>
      <c r="F285" s="27"/>
      <c r="G285" s="27"/>
      <c r="H285" s="27"/>
      <c r="I285" s="27"/>
      <c r="J285" s="27"/>
      <c r="K285" s="27"/>
      <c r="L285" s="27"/>
      <c r="M285" s="27"/>
      <c r="N285" s="27"/>
      <c r="O285" s="27"/>
      <c r="P285" s="27"/>
      <c r="Q285" s="8">
        <f t="shared" si="14"/>
        <v>0</v>
      </c>
    </row>
    <row r="286" spans="1:17" ht="15.75" hidden="1">
      <c r="A286" s="94" t="s">
        <v>398</v>
      </c>
      <c r="B286" s="90" t="s">
        <v>181</v>
      </c>
      <c r="C286" s="85"/>
      <c r="D286" s="85"/>
      <c r="E286" s="85"/>
      <c r="F286" s="27"/>
      <c r="G286" s="27"/>
      <c r="H286" s="27"/>
      <c r="I286" s="27"/>
      <c r="J286" s="27"/>
      <c r="K286" s="27"/>
      <c r="L286" s="27"/>
      <c r="M286" s="27"/>
      <c r="N286" s="27"/>
      <c r="O286" s="27"/>
      <c r="P286" s="27"/>
      <c r="Q286" s="8">
        <f t="shared" si="14"/>
        <v>0</v>
      </c>
    </row>
    <row r="287" spans="1:17" ht="15.75" hidden="1">
      <c r="A287" s="2"/>
      <c r="B287" s="108" t="s">
        <v>441</v>
      </c>
      <c r="C287" s="85"/>
      <c r="D287" s="85"/>
      <c r="E287" s="85"/>
      <c r="F287" s="27"/>
      <c r="G287" s="27"/>
      <c r="H287" s="27"/>
      <c r="I287" s="27"/>
      <c r="J287" s="27"/>
      <c r="K287" s="27"/>
      <c r="L287" s="27"/>
      <c r="M287" s="27"/>
      <c r="N287" s="27"/>
      <c r="O287" s="27"/>
      <c r="P287" s="27"/>
      <c r="Q287" s="8">
        <f t="shared" si="14"/>
        <v>0</v>
      </c>
    </row>
    <row r="288" spans="1:17" ht="15.75" hidden="1">
      <c r="A288" s="94" t="s">
        <v>273</v>
      </c>
      <c r="B288" s="90" t="s">
        <v>182</v>
      </c>
      <c r="C288" s="85"/>
      <c r="D288" s="85"/>
      <c r="E288" s="85"/>
      <c r="F288" s="27"/>
      <c r="G288" s="27"/>
      <c r="H288" s="27"/>
      <c r="I288" s="27"/>
      <c r="J288" s="27"/>
      <c r="K288" s="27"/>
      <c r="L288" s="27"/>
      <c r="M288" s="27"/>
      <c r="N288" s="27"/>
      <c r="O288" s="27"/>
      <c r="P288" s="27"/>
      <c r="Q288" s="8">
        <f t="shared" si="14"/>
        <v>0</v>
      </c>
    </row>
    <row r="289" spans="1:17" ht="15.75" hidden="1">
      <c r="A289" s="2"/>
      <c r="B289" s="108" t="s">
        <v>441</v>
      </c>
      <c r="C289" s="85"/>
      <c r="D289" s="85"/>
      <c r="E289" s="85"/>
      <c r="F289" s="27"/>
      <c r="G289" s="27"/>
      <c r="H289" s="27"/>
      <c r="I289" s="27"/>
      <c r="J289" s="27"/>
      <c r="K289" s="27"/>
      <c r="L289" s="27"/>
      <c r="M289" s="27"/>
      <c r="N289" s="27"/>
      <c r="O289" s="27"/>
      <c r="P289" s="27"/>
      <c r="Q289" s="8">
        <f t="shared" si="14"/>
        <v>0</v>
      </c>
    </row>
    <row r="290" spans="1:17" ht="15.75" hidden="1">
      <c r="A290" s="94" t="s">
        <v>274</v>
      </c>
      <c r="B290" s="116" t="s">
        <v>153</v>
      </c>
      <c r="C290" s="85"/>
      <c r="D290" s="85"/>
      <c r="E290" s="85"/>
      <c r="F290" s="27"/>
      <c r="G290" s="27"/>
      <c r="H290" s="27"/>
      <c r="I290" s="27"/>
      <c r="J290" s="27"/>
      <c r="K290" s="27"/>
      <c r="L290" s="27"/>
      <c r="M290" s="27"/>
      <c r="N290" s="27"/>
      <c r="O290" s="27"/>
      <c r="P290" s="27"/>
      <c r="Q290" s="8">
        <f t="shared" si="14"/>
        <v>0</v>
      </c>
    </row>
    <row r="291" spans="1:17" ht="15.75" hidden="1">
      <c r="A291" s="2"/>
      <c r="B291" s="108" t="s">
        <v>441</v>
      </c>
      <c r="C291" s="85"/>
      <c r="D291" s="85"/>
      <c r="E291" s="85"/>
      <c r="F291" s="27"/>
      <c r="G291" s="27"/>
      <c r="H291" s="27"/>
      <c r="I291" s="27"/>
      <c r="J291" s="27"/>
      <c r="K291" s="27"/>
      <c r="L291" s="27"/>
      <c r="M291" s="27"/>
      <c r="N291" s="27"/>
      <c r="O291" s="27"/>
      <c r="P291" s="27"/>
      <c r="Q291" s="8">
        <f t="shared" si="14"/>
        <v>0</v>
      </c>
    </row>
    <row r="292" spans="1:17" ht="15.75" hidden="1">
      <c r="A292" s="94" t="s">
        <v>275</v>
      </c>
      <c r="B292" s="116" t="s">
        <v>183</v>
      </c>
      <c r="C292" s="85"/>
      <c r="D292" s="85"/>
      <c r="E292" s="86"/>
      <c r="F292" s="27"/>
      <c r="G292" s="27"/>
      <c r="H292" s="27"/>
      <c r="I292" s="27"/>
      <c r="J292" s="27"/>
      <c r="K292" s="27"/>
      <c r="L292" s="27"/>
      <c r="M292" s="27"/>
      <c r="N292" s="27"/>
      <c r="O292" s="27"/>
      <c r="P292" s="27"/>
      <c r="Q292" s="8">
        <f t="shared" si="14"/>
        <v>0</v>
      </c>
    </row>
    <row r="293" spans="1:17" ht="15.75" hidden="1">
      <c r="A293" s="2"/>
      <c r="B293" s="108" t="s">
        <v>441</v>
      </c>
      <c r="C293" s="85"/>
      <c r="D293" s="85"/>
      <c r="E293" s="85"/>
      <c r="F293" s="27"/>
      <c r="G293" s="27"/>
      <c r="H293" s="27"/>
      <c r="I293" s="27"/>
      <c r="J293" s="27"/>
      <c r="K293" s="27"/>
      <c r="L293" s="27"/>
      <c r="M293" s="27"/>
      <c r="N293" s="27"/>
      <c r="O293" s="27"/>
      <c r="P293" s="27"/>
      <c r="Q293" s="8">
        <f t="shared" si="14"/>
        <v>0</v>
      </c>
    </row>
    <row r="294" spans="1:17" ht="15.75" hidden="1">
      <c r="A294" s="94" t="s">
        <v>276</v>
      </c>
      <c r="B294" s="116" t="s">
        <v>353</v>
      </c>
      <c r="C294" s="85"/>
      <c r="D294" s="85"/>
      <c r="E294" s="85"/>
      <c r="F294" s="27"/>
      <c r="G294" s="27"/>
      <c r="H294" s="27"/>
      <c r="I294" s="27"/>
      <c r="J294" s="27"/>
      <c r="K294" s="27"/>
      <c r="L294" s="27"/>
      <c r="M294" s="27"/>
      <c r="N294" s="27"/>
      <c r="O294" s="27"/>
      <c r="P294" s="27"/>
      <c r="Q294" s="8">
        <f t="shared" si="14"/>
        <v>0</v>
      </c>
    </row>
    <row r="295" spans="1:17" ht="15.75" hidden="1">
      <c r="A295" s="2"/>
      <c r="B295" s="108" t="s">
        <v>441</v>
      </c>
      <c r="C295" s="85"/>
      <c r="D295" s="85"/>
      <c r="E295" s="85"/>
      <c r="F295" s="27"/>
      <c r="G295" s="27"/>
      <c r="H295" s="27"/>
      <c r="I295" s="27"/>
      <c r="J295" s="27"/>
      <c r="K295" s="27"/>
      <c r="L295" s="27"/>
      <c r="M295" s="27"/>
      <c r="N295" s="27"/>
      <c r="O295" s="27"/>
      <c r="P295" s="27"/>
      <c r="Q295" s="8">
        <f t="shared" si="14"/>
        <v>0</v>
      </c>
    </row>
    <row r="296" spans="1:17" ht="15.75" hidden="1">
      <c r="A296" s="94" t="s">
        <v>399</v>
      </c>
      <c r="B296" s="116" t="s">
        <v>400</v>
      </c>
      <c r="C296" s="85"/>
      <c r="D296" s="85"/>
      <c r="E296" s="85"/>
      <c r="F296" s="27"/>
      <c r="G296" s="27"/>
      <c r="H296" s="27"/>
      <c r="I296" s="27"/>
      <c r="J296" s="27"/>
      <c r="K296" s="27"/>
      <c r="L296" s="27"/>
      <c r="M296" s="27"/>
      <c r="N296" s="27"/>
      <c r="O296" s="27"/>
      <c r="P296" s="27"/>
      <c r="Q296" s="8">
        <f t="shared" si="14"/>
        <v>0</v>
      </c>
    </row>
    <row r="297" spans="1:17" ht="15.75" hidden="1">
      <c r="A297" s="2"/>
      <c r="B297" s="108" t="s">
        <v>441</v>
      </c>
      <c r="C297" s="85"/>
      <c r="D297" s="85"/>
      <c r="E297" s="85"/>
      <c r="F297" s="27"/>
      <c r="G297" s="27"/>
      <c r="H297" s="27"/>
      <c r="I297" s="27"/>
      <c r="J297" s="27"/>
      <c r="K297" s="27"/>
      <c r="L297" s="27"/>
      <c r="M297" s="27"/>
      <c r="N297" s="27"/>
      <c r="O297" s="27"/>
      <c r="P297" s="27"/>
      <c r="Q297" s="8">
        <f aca="true" t="shared" si="19" ref="Q297:Q366">H297+C297</f>
        <v>0</v>
      </c>
    </row>
    <row r="298" spans="1:17" ht="15.75" hidden="1">
      <c r="A298" s="94" t="s">
        <v>184</v>
      </c>
      <c r="B298" s="116" t="s">
        <v>185</v>
      </c>
      <c r="C298" s="85"/>
      <c r="D298" s="85"/>
      <c r="E298" s="85"/>
      <c r="F298" s="27"/>
      <c r="G298" s="27"/>
      <c r="H298" s="27"/>
      <c r="I298" s="27"/>
      <c r="J298" s="27"/>
      <c r="K298" s="27"/>
      <c r="L298" s="27"/>
      <c r="M298" s="27"/>
      <c r="N298" s="27"/>
      <c r="O298" s="27"/>
      <c r="P298" s="27"/>
      <c r="Q298" s="8">
        <f t="shared" si="19"/>
        <v>0</v>
      </c>
    </row>
    <row r="299" spans="1:17" ht="15.75" hidden="1">
      <c r="A299" s="2"/>
      <c r="B299" s="108" t="s">
        <v>441</v>
      </c>
      <c r="C299" s="85"/>
      <c r="D299" s="85"/>
      <c r="E299" s="85"/>
      <c r="F299" s="27"/>
      <c r="G299" s="27"/>
      <c r="H299" s="27"/>
      <c r="I299" s="27"/>
      <c r="J299" s="27"/>
      <c r="K299" s="27"/>
      <c r="L299" s="27"/>
      <c r="M299" s="27"/>
      <c r="N299" s="27"/>
      <c r="O299" s="27"/>
      <c r="P299" s="27"/>
      <c r="Q299" s="8">
        <f t="shared" si="19"/>
        <v>0</v>
      </c>
    </row>
    <row r="300" spans="1:17" ht="15.75" hidden="1">
      <c r="A300" s="94" t="s">
        <v>349</v>
      </c>
      <c r="B300" s="116" t="s">
        <v>354</v>
      </c>
      <c r="C300" s="85"/>
      <c r="D300" s="85"/>
      <c r="E300" s="85"/>
      <c r="F300" s="27"/>
      <c r="G300" s="27"/>
      <c r="H300" s="27"/>
      <c r="I300" s="27"/>
      <c r="J300" s="27"/>
      <c r="K300" s="27"/>
      <c r="L300" s="27"/>
      <c r="M300" s="27"/>
      <c r="N300" s="27"/>
      <c r="O300" s="27"/>
      <c r="P300" s="27"/>
      <c r="Q300" s="8">
        <f t="shared" si="19"/>
        <v>0</v>
      </c>
    </row>
    <row r="301" spans="1:17" ht="15.75" hidden="1">
      <c r="A301" s="2"/>
      <c r="B301" s="108" t="s">
        <v>441</v>
      </c>
      <c r="C301" s="85"/>
      <c r="D301" s="85"/>
      <c r="E301" s="85"/>
      <c r="F301" s="27"/>
      <c r="G301" s="27"/>
      <c r="H301" s="27"/>
      <c r="I301" s="27"/>
      <c r="J301" s="27"/>
      <c r="K301" s="27"/>
      <c r="L301" s="27"/>
      <c r="M301" s="27"/>
      <c r="N301" s="27"/>
      <c r="O301" s="27"/>
      <c r="P301" s="27"/>
      <c r="Q301" s="8">
        <f t="shared" si="19"/>
        <v>0</v>
      </c>
    </row>
    <row r="302" spans="1:17" ht="15.75" hidden="1">
      <c r="A302" s="94" t="s">
        <v>233</v>
      </c>
      <c r="B302" s="116" t="s">
        <v>186</v>
      </c>
      <c r="C302" s="85"/>
      <c r="D302" s="85"/>
      <c r="E302" s="86"/>
      <c r="F302" s="7"/>
      <c r="G302" s="7"/>
      <c r="H302" s="7"/>
      <c r="I302" s="7"/>
      <c r="J302" s="27"/>
      <c r="K302" s="27"/>
      <c r="L302" s="27"/>
      <c r="M302" s="27"/>
      <c r="N302" s="27"/>
      <c r="O302" s="27"/>
      <c r="P302" s="27"/>
      <c r="Q302" s="8">
        <f t="shared" si="19"/>
        <v>0</v>
      </c>
    </row>
    <row r="303" spans="1:17" ht="15.75" hidden="1">
      <c r="A303" s="2"/>
      <c r="B303" s="108" t="s">
        <v>441</v>
      </c>
      <c r="C303" s="85"/>
      <c r="D303" s="85"/>
      <c r="E303" s="86"/>
      <c r="F303" s="7"/>
      <c r="G303" s="7"/>
      <c r="H303" s="7"/>
      <c r="I303" s="7"/>
      <c r="J303" s="27"/>
      <c r="K303" s="27"/>
      <c r="L303" s="27"/>
      <c r="M303" s="27"/>
      <c r="N303" s="27"/>
      <c r="O303" s="27"/>
      <c r="P303" s="27"/>
      <c r="Q303" s="8">
        <f t="shared" si="19"/>
        <v>0</v>
      </c>
    </row>
    <row r="304" spans="1:17" ht="31.5" hidden="1">
      <c r="A304" s="94" t="s">
        <v>187</v>
      </c>
      <c r="B304" s="116" t="s">
        <v>188</v>
      </c>
      <c r="C304" s="85"/>
      <c r="D304" s="85"/>
      <c r="E304" s="86"/>
      <c r="F304" s="7"/>
      <c r="G304" s="7"/>
      <c r="H304" s="7"/>
      <c r="I304" s="7"/>
      <c r="J304" s="27"/>
      <c r="K304" s="27"/>
      <c r="L304" s="27"/>
      <c r="M304" s="27"/>
      <c r="N304" s="27"/>
      <c r="O304" s="27"/>
      <c r="P304" s="27"/>
      <c r="Q304" s="8">
        <f t="shared" si="19"/>
        <v>0</v>
      </c>
    </row>
    <row r="305" spans="1:17" ht="15.75" hidden="1">
      <c r="A305" s="2"/>
      <c r="B305" s="108" t="s">
        <v>441</v>
      </c>
      <c r="C305" s="85"/>
      <c r="D305" s="85"/>
      <c r="E305" s="86"/>
      <c r="F305" s="7"/>
      <c r="G305" s="7"/>
      <c r="H305" s="7"/>
      <c r="I305" s="7"/>
      <c r="J305" s="27"/>
      <c r="K305" s="27"/>
      <c r="L305" s="27"/>
      <c r="M305" s="27"/>
      <c r="N305" s="27"/>
      <c r="O305" s="27"/>
      <c r="P305" s="27"/>
      <c r="Q305" s="8">
        <f t="shared" si="19"/>
        <v>0</v>
      </c>
    </row>
    <row r="306" spans="1:17" ht="15.75" hidden="1">
      <c r="A306" s="2" t="s">
        <v>260</v>
      </c>
      <c r="B306" s="118" t="s">
        <v>189</v>
      </c>
      <c r="C306" s="85"/>
      <c r="D306" s="86"/>
      <c r="E306" s="85"/>
      <c r="F306" s="27"/>
      <c r="G306" s="27"/>
      <c r="H306" s="27"/>
      <c r="I306" s="27"/>
      <c r="J306" s="27"/>
      <c r="K306" s="27"/>
      <c r="L306" s="27"/>
      <c r="M306" s="27"/>
      <c r="N306" s="27"/>
      <c r="O306" s="27"/>
      <c r="P306" s="27"/>
      <c r="Q306" s="8">
        <f t="shared" si="19"/>
        <v>0</v>
      </c>
    </row>
    <row r="307" spans="1:17" ht="15.75" hidden="1">
      <c r="A307" s="2"/>
      <c r="B307" s="108" t="s">
        <v>441</v>
      </c>
      <c r="C307" s="85"/>
      <c r="D307" s="86"/>
      <c r="E307" s="86"/>
      <c r="F307" s="7"/>
      <c r="G307" s="7"/>
      <c r="H307" s="27"/>
      <c r="I307" s="27"/>
      <c r="J307" s="27"/>
      <c r="K307" s="27"/>
      <c r="L307" s="27"/>
      <c r="M307" s="27"/>
      <c r="N307" s="27"/>
      <c r="O307" s="27"/>
      <c r="P307" s="27"/>
      <c r="Q307" s="8">
        <f t="shared" si="19"/>
        <v>0</v>
      </c>
    </row>
    <row r="308" spans="1:17" ht="15.75" hidden="1">
      <c r="A308" s="2" t="s">
        <v>278</v>
      </c>
      <c r="B308" s="90" t="s">
        <v>371</v>
      </c>
      <c r="C308" s="85"/>
      <c r="D308" s="86"/>
      <c r="E308" s="85"/>
      <c r="F308" s="27"/>
      <c r="G308" s="27"/>
      <c r="H308" s="27"/>
      <c r="I308" s="27"/>
      <c r="J308" s="27"/>
      <c r="K308" s="27"/>
      <c r="L308" s="27"/>
      <c r="M308" s="27"/>
      <c r="N308" s="27"/>
      <c r="O308" s="27"/>
      <c r="P308" s="27"/>
      <c r="Q308" s="8">
        <f t="shared" si="19"/>
        <v>0</v>
      </c>
    </row>
    <row r="309" spans="1:17" ht="30" hidden="1">
      <c r="A309" s="2"/>
      <c r="B309" s="113" t="s">
        <v>464</v>
      </c>
      <c r="C309" s="100"/>
      <c r="D309" s="99"/>
      <c r="E309" s="100"/>
      <c r="F309" s="100"/>
      <c r="G309" s="100"/>
      <c r="H309" s="100"/>
      <c r="I309" s="100"/>
      <c r="J309" s="100"/>
      <c r="K309" s="100"/>
      <c r="L309" s="100"/>
      <c r="M309" s="100"/>
      <c r="N309" s="100"/>
      <c r="O309" s="27"/>
      <c r="P309" s="27"/>
      <c r="Q309" s="8">
        <f t="shared" si="19"/>
        <v>0</v>
      </c>
    </row>
    <row r="310" spans="1:17" ht="15.75" hidden="1">
      <c r="A310" s="2" t="s">
        <v>346</v>
      </c>
      <c r="B310" s="90" t="s">
        <v>38</v>
      </c>
      <c r="C310" s="86"/>
      <c r="D310" s="86"/>
      <c r="E310" s="85"/>
      <c r="F310" s="27"/>
      <c r="G310" s="27"/>
      <c r="H310" s="27"/>
      <c r="I310" s="27"/>
      <c r="J310" s="27"/>
      <c r="K310" s="27"/>
      <c r="L310" s="27"/>
      <c r="M310" s="27"/>
      <c r="N310" s="27"/>
      <c r="O310" s="27"/>
      <c r="P310" s="27"/>
      <c r="Q310" s="8">
        <f t="shared" si="19"/>
        <v>0</v>
      </c>
    </row>
    <row r="311" spans="1:17" ht="15.75" hidden="1">
      <c r="A311" s="2" t="s">
        <v>234</v>
      </c>
      <c r="B311" s="90" t="s">
        <v>446</v>
      </c>
      <c r="C311" s="86"/>
      <c r="D311" s="85"/>
      <c r="E311" s="85"/>
      <c r="F311" s="27"/>
      <c r="G311" s="27"/>
      <c r="H311" s="27"/>
      <c r="I311" s="27"/>
      <c r="J311" s="27"/>
      <c r="K311" s="27"/>
      <c r="L311" s="27"/>
      <c r="M311" s="27"/>
      <c r="N311" s="27"/>
      <c r="O311" s="27"/>
      <c r="P311" s="27"/>
      <c r="Q311" s="8">
        <f t="shared" si="19"/>
        <v>0</v>
      </c>
    </row>
    <row r="312" spans="1:17" ht="15.75" hidden="1">
      <c r="A312" s="2" t="s">
        <v>350</v>
      </c>
      <c r="B312" s="90" t="s">
        <v>351</v>
      </c>
      <c r="C312" s="86"/>
      <c r="D312" s="85"/>
      <c r="E312" s="85"/>
      <c r="F312" s="27"/>
      <c r="G312" s="27"/>
      <c r="H312" s="27"/>
      <c r="I312" s="27"/>
      <c r="J312" s="27"/>
      <c r="K312" s="27"/>
      <c r="L312" s="27"/>
      <c r="M312" s="27"/>
      <c r="N312" s="27"/>
      <c r="O312" s="27"/>
      <c r="P312" s="27"/>
      <c r="Q312" s="8">
        <f t="shared" si="19"/>
        <v>0</v>
      </c>
    </row>
    <row r="313" spans="1:17" ht="31.5" hidden="1">
      <c r="A313" s="2" t="s">
        <v>403</v>
      </c>
      <c r="B313" s="90" t="s">
        <v>435</v>
      </c>
      <c r="C313" s="86"/>
      <c r="D313" s="85"/>
      <c r="E313" s="85"/>
      <c r="F313" s="27"/>
      <c r="G313" s="27"/>
      <c r="H313" s="27"/>
      <c r="I313" s="27"/>
      <c r="J313" s="27"/>
      <c r="K313" s="27"/>
      <c r="L313" s="27"/>
      <c r="M313" s="27"/>
      <c r="N313" s="27"/>
      <c r="O313" s="27"/>
      <c r="P313" s="27"/>
      <c r="Q313" s="8">
        <f t="shared" si="19"/>
        <v>0</v>
      </c>
    </row>
    <row r="314" spans="1:17" ht="15.75">
      <c r="A314" s="2" t="s">
        <v>277</v>
      </c>
      <c r="B314" s="90" t="s">
        <v>361</v>
      </c>
      <c r="C314" s="86">
        <v>15</v>
      </c>
      <c r="D314" s="85"/>
      <c r="E314" s="85"/>
      <c r="F314" s="27"/>
      <c r="G314" s="27"/>
      <c r="H314" s="27"/>
      <c r="I314" s="27"/>
      <c r="J314" s="27"/>
      <c r="K314" s="27"/>
      <c r="L314" s="27"/>
      <c r="M314" s="27"/>
      <c r="N314" s="27"/>
      <c r="O314" s="27"/>
      <c r="P314" s="27"/>
      <c r="Q314" s="8">
        <f t="shared" si="19"/>
        <v>15</v>
      </c>
    </row>
    <row r="315" spans="1:17" ht="15.75" hidden="1">
      <c r="A315" s="2" t="s">
        <v>190</v>
      </c>
      <c r="B315" s="90" t="s">
        <v>191</v>
      </c>
      <c r="C315" s="86"/>
      <c r="D315" s="86"/>
      <c r="E315" s="86"/>
      <c r="F315" s="7"/>
      <c r="G315" s="27"/>
      <c r="H315" s="27"/>
      <c r="I315" s="27"/>
      <c r="J315" s="27"/>
      <c r="K315" s="27"/>
      <c r="L315" s="27"/>
      <c r="M315" s="27"/>
      <c r="N315" s="27"/>
      <c r="O315" s="27"/>
      <c r="P315" s="27"/>
      <c r="Q315" s="8">
        <f t="shared" si="19"/>
        <v>0</v>
      </c>
    </row>
    <row r="316" spans="1:17" ht="47.25" hidden="1">
      <c r="A316" s="2" t="s">
        <v>43</v>
      </c>
      <c r="B316" s="90" t="s">
        <v>45</v>
      </c>
      <c r="C316" s="86"/>
      <c r="D316" s="86"/>
      <c r="E316" s="86"/>
      <c r="F316" s="7"/>
      <c r="G316" s="27"/>
      <c r="H316" s="27"/>
      <c r="I316" s="27"/>
      <c r="J316" s="27"/>
      <c r="K316" s="27"/>
      <c r="L316" s="27"/>
      <c r="M316" s="27"/>
      <c r="N316" s="27"/>
      <c r="O316" s="27"/>
      <c r="P316" s="27"/>
      <c r="Q316" s="8">
        <f t="shared" si="19"/>
        <v>0</v>
      </c>
    </row>
    <row r="317" spans="1:17" ht="15.75" hidden="1">
      <c r="A317" s="10" t="s">
        <v>235</v>
      </c>
      <c r="B317" s="11" t="s">
        <v>368</v>
      </c>
      <c r="C317" s="7"/>
      <c r="D317" s="7"/>
      <c r="E317" s="7"/>
      <c r="F317" s="7"/>
      <c r="G317" s="27"/>
      <c r="H317" s="27"/>
      <c r="I317" s="27"/>
      <c r="J317" s="27"/>
      <c r="K317" s="27"/>
      <c r="L317" s="27"/>
      <c r="M317" s="27"/>
      <c r="N317" s="27"/>
      <c r="O317" s="27"/>
      <c r="P317" s="27"/>
      <c r="Q317" s="8">
        <f t="shared" si="19"/>
        <v>0</v>
      </c>
    </row>
    <row r="318" spans="1:17" ht="15.75" hidden="1">
      <c r="A318" s="10"/>
      <c r="B318" s="11"/>
      <c r="C318" s="7"/>
      <c r="D318" s="7"/>
      <c r="E318" s="7"/>
      <c r="F318" s="7"/>
      <c r="G318" s="27"/>
      <c r="H318" s="27"/>
      <c r="I318" s="27"/>
      <c r="J318" s="27"/>
      <c r="K318" s="27"/>
      <c r="L318" s="27"/>
      <c r="M318" s="27"/>
      <c r="N318" s="27"/>
      <c r="O318" s="27"/>
      <c r="P318" s="27"/>
      <c r="Q318" s="8">
        <f t="shared" si="19"/>
        <v>0</v>
      </c>
    </row>
    <row r="319" spans="1:17" ht="15.75" hidden="1">
      <c r="A319" s="10"/>
      <c r="B319" s="11"/>
      <c r="C319" s="27"/>
      <c r="D319" s="27"/>
      <c r="E319" s="27"/>
      <c r="F319" s="27"/>
      <c r="G319" s="27"/>
      <c r="H319" s="27"/>
      <c r="I319" s="27"/>
      <c r="J319" s="27"/>
      <c r="K319" s="27"/>
      <c r="L319" s="27"/>
      <c r="M319" s="27"/>
      <c r="N319" s="27"/>
      <c r="O319" s="27"/>
      <c r="P319" s="27"/>
      <c r="Q319" s="8">
        <f t="shared" si="19"/>
        <v>0</v>
      </c>
    </row>
    <row r="320" spans="1:17" ht="15.75" hidden="1">
      <c r="A320" s="10"/>
      <c r="B320" s="11"/>
      <c r="C320" s="7"/>
      <c r="D320" s="7"/>
      <c r="E320" s="7"/>
      <c r="F320" s="7"/>
      <c r="G320" s="7"/>
      <c r="H320" s="7"/>
      <c r="I320" s="7"/>
      <c r="J320" s="7"/>
      <c r="K320" s="7"/>
      <c r="L320" s="7"/>
      <c r="M320" s="7"/>
      <c r="N320" s="7"/>
      <c r="O320" s="7"/>
      <c r="P320" s="27"/>
      <c r="Q320" s="8">
        <f t="shared" si="19"/>
        <v>0</v>
      </c>
    </row>
    <row r="321" spans="1:17" ht="15.75" hidden="1">
      <c r="A321" s="10"/>
      <c r="B321" s="11"/>
      <c r="C321" s="7"/>
      <c r="D321" s="7"/>
      <c r="E321" s="27"/>
      <c r="F321" s="27"/>
      <c r="G321" s="27"/>
      <c r="H321" s="27"/>
      <c r="I321" s="27"/>
      <c r="J321" s="27"/>
      <c r="K321" s="27"/>
      <c r="L321" s="27"/>
      <c r="M321" s="27"/>
      <c r="N321" s="27"/>
      <c r="O321" s="27"/>
      <c r="P321" s="27"/>
      <c r="Q321" s="8">
        <f t="shared" si="19"/>
        <v>0</v>
      </c>
    </row>
    <row r="322" spans="1:17" ht="15.75" hidden="1">
      <c r="A322" s="10"/>
      <c r="B322" s="44"/>
      <c r="C322" s="27"/>
      <c r="D322" s="27"/>
      <c r="E322" s="27"/>
      <c r="F322" s="27"/>
      <c r="G322" s="27"/>
      <c r="H322" s="27"/>
      <c r="I322" s="27"/>
      <c r="J322" s="27"/>
      <c r="K322" s="27"/>
      <c r="L322" s="27"/>
      <c r="M322" s="27"/>
      <c r="N322" s="27"/>
      <c r="O322" s="27"/>
      <c r="P322" s="27"/>
      <c r="Q322" s="8">
        <f t="shared" si="19"/>
        <v>0</v>
      </c>
    </row>
    <row r="323" spans="1:17" ht="15.75" hidden="1">
      <c r="A323" s="10"/>
      <c r="B323" s="23"/>
      <c r="C323" s="27"/>
      <c r="D323" s="27"/>
      <c r="E323" s="27"/>
      <c r="F323" s="27"/>
      <c r="G323" s="27"/>
      <c r="H323" s="27"/>
      <c r="I323" s="27"/>
      <c r="J323" s="27"/>
      <c r="K323" s="27"/>
      <c r="L323" s="27"/>
      <c r="M323" s="27"/>
      <c r="N323" s="27"/>
      <c r="O323" s="27"/>
      <c r="P323" s="27"/>
      <c r="Q323" s="8">
        <f t="shared" si="19"/>
        <v>0</v>
      </c>
    </row>
    <row r="324" spans="1:17" ht="15.75">
      <c r="A324" s="18">
        <v>110000</v>
      </c>
      <c r="B324" s="16" t="s">
        <v>254</v>
      </c>
      <c r="C324" s="8">
        <f aca="true" t="shared" si="20" ref="C324:P324">SUM(C326:C330)</f>
        <v>0</v>
      </c>
      <c r="D324" s="8"/>
      <c r="E324" s="8">
        <f t="shared" si="20"/>
        <v>0</v>
      </c>
      <c r="F324" s="8">
        <f t="shared" si="20"/>
        <v>0</v>
      </c>
      <c r="G324" s="8"/>
      <c r="H324" s="8">
        <f t="shared" si="20"/>
        <v>41</v>
      </c>
      <c r="I324" s="8">
        <f t="shared" si="20"/>
        <v>0</v>
      </c>
      <c r="J324" s="8">
        <f t="shared" si="20"/>
        <v>0</v>
      </c>
      <c r="K324" s="8">
        <f t="shared" si="20"/>
        <v>0</v>
      </c>
      <c r="L324" s="8">
        <f t="shared" si="20"/>
        <v>0</v>
      </c>
      <c r="M324" s="8">
        <f t="shared" si="20"/>
        <v>0</v>
      </c>
      <c r="N324" s="8">
        <f t="shared" si="20"/>
        <v>41</v>
      </c>
      <c r="O324" s="8">
        <f t="shared" si="20"/>
        <v>41</v>
      </c>
      <c r="P324" s="8">
        <f t="shared" si="20"/>
        <v>41</v>
      </c>
      <c r="Q324" s="8">
        <f t="shared" si="19"/>
        <v>41</v>
      </c>
    </row>
    <row r="325" spans="1:17" ht="15.75" hidden="1">
      <c r="A325" s="45">
        <v>1</v>
      </c>
      <c r="B325" s="45">
        <v>2</v>
      </c>
      <c r="C325" s="46"/>
      <c r="D325" s="27"/>
      <c r="E325" s="27"/>
      <c r="F325" s="27"/>
      <c r="G325" s="27"/>
      <c r="H325" s="46"/>
      <c r="I325" s="27"/>
      <c r="J325" s="27"/>
      <c r="K325" s="27"/>
      <c r="L325" s="27"/>
      <c r="M325" s="27"/>
      <c r="N325" s="27"/>
      <c r="O325" s="27"/>
      <c r="P325" s="27"/>
      <c r="Q325" s="8">
        <f t="shared" si="19"/>
        <v>0</v>
      </c>
    </row>
    <row r="326" spans="1:17" ht="15.75" hidden="1">
      <c r="A326" s="10" t="s">
        <v>236</v>
      </c>
      <c r="B326" s="11" t="s">
        <v>237</v>
      </c>
      <c r="C326" s="46"/>
      <c r="D326" s="27"/>
      <c r="E326" s="27"/>
      <c r="F326" s="27"/>
      <c r="G326" s="27"/>
      <c r="H326" s="46"/>
      <c r="I326" s="27"/>
      <c r="J326" s="27"/>
      <c r="K326" s="27"/>
      <c r="L326" s="27"/>
      <c r="M326" s="27"/>
      <c r="N326" s="27"/>
      <c r="O326" s="27"/>
      <c r="P326" s="27"/>
      <c r="Q326" s="8">
        <f t="shared" si="19"/>
        <v>0</v>
      </c>
    </row>
    <row r="327" spans="1:17" ht="15.75">
      <c r="A327" s="10" t="s">
        <v>238</v>
      </c>
      <c r="B327" s="11" t="s">
        <v>425</v>
      </c>
      <c r="C327" s="46"/>
      <c r="D327" s="27"/>
      <c r="E327" s="27"/>
      <c r="F327" s="27"/>
      <c r="G327" s="27"/>
      <c r="H327" s="46">
        <v>3.8</v>
      </c>
      <c r="I327" s="27"/>
      <c r="J327" s="27"/>
      <c r="K327" s="27"/>
      <c r="L327" s="27"/>
      <c r="M327" s="27"/>
      <c r="N327" s="46">
        <v>3.8</v>
      </c>
      <c r="O327" s="46">
        <v>3.8</v>
      </c>
      <c r="P327" s="46">
        <v>3.8</v>
      </c>
      <c r="Q327" s="8">
        <f t="shared" si="19"/>
        <v>3.8</v>
      </c>
    </row>
    <row r="328" spans="1:17" ht="15.75">
      <c r="A328" s="10" t="s">
        <v>239</v>
      </c>
      <c r="B328" s="11" t="s">
        <v>426</v>
      </c>
      <c r="C328" s="46"/>
      <c r="D328" s="27"/>
      <c r="E328" s="27"/>
      <c r="F328" s="27"/>
      <c r="G328" s="27"/>
      <c r="H328" s="46">
        <v>36</v>
      </c>
      <c r="I328" s="27"/>
      <c r="J328" s="27"/>
      <c r="K328" s="27"/>
      <c r="L328" s="27"/>
      <c r="M328" s="27"/>
      <c r="N328" s="46">
        <v>36</v>
      </c>
      <c r="O328" s="46">
        <v>36</v>
      </c>
      <c r="P328" s="46">
        <v>36</v>
      </c>
      <c r="Q328" s="8">
        <f t="shared" si="19"/>
        <v>36</v>
      </c>
    </row>
    <row r="329" spans="1:17" ht="15.75">
      <c r="A329" s="10" t="s">
        <v>240</v>
      </c>
      <c r="B329" s="11" t="s">
        <v>459</v>
      </c>
      <c r="C329" s="46"/>
      <c r="D329" s="27"/>
      <c r="E329" s="27"/>
      <c r="F329" s="27"/>
      <c r="G329" s="27"/>
      <c r="H329" s="46">
        <v>1.2</v>
      </c>
      <c r="I329" s="27"/>
      <c r="J329" s="27"/>
      <c r="K329" s="27"/>
      <c r="L329" s="27"/>
      <c r="M329" s="27"/>
      <c r="N329" s="46">
        <v>1.2</v>
      </c>
      <c r="O329" s="46">
        <v>1.2</v>
      </c>
      <c r="P329" s="46">
        <v>1.2</v>
      </c>
      <c r="Q329" s="8">
        <f t="shared" si="19"/>
        <v>1.2</v>
      </c>
    </row>
    <row r="330" spans="1:17" ht="15.75" hidden="1">
      <c r="A330" s="10" t="s">
        <v>267</v>
      </c>
      <c r="B330" s="11" t="s">
        <v>291</v>
      </c>
      <c r="C330" s="46"/>
      <c r="D330" s="27"/>
      <c r="E330" s="27"/>
      <c r="F330" s="27"/>
      <c r="G330" s="27"/>
      <c r="H330" s="46"/>
      <c r="I330" s="27"/>
      <c r="J330" s="27"/>
      <c r="K330" s="27"/>
      <c r="L330" s="27"/>
      <c r="M330" s="27"/>
      <c r="N330" s="27"/>
      <c r="O330" s="27"/>
      <c r="P330" s="27"/>
      <c r="Q330" s="8">
        <f t="shared" si="19"/>
        <v>0</v>
      </c>
    </row>
    <row r="331" spans="1:17" ht="15.75" hidden="1">
      <c r="A331" s="45"/>
      <c r="B331" s="45"/>
      <c r="C331" s="46"/>
      <c r="D331" s="27"/>
      <c r="E331" s="27"/>
      <c r="F331" s="27"/>
      <c r="G331" s="27"/>
      <c r="H331" s="46"/>
      <c r="I331" s="27"/>
      <c r="J331" s="27"/>
      <c r="K331" s="27"/>
      <c r="L331" s="27"/>
      <c r="M331" s="27"/>
      <c r="N331" s="27"/>
      <c r="O331" s="27"/>
      <c r="P331" s="27"/>
      <c r="Q331" s="8">
        <f t="shared" si="19"/>
        <v>0</v>
      </c>
    </row>
    <row r="332" spans="1:17" ht="15.75" hidden="1">
      <c r="A332" s="19">
        <v>120000</v>
      </c>
      <c r="B332" s="16" t="s">
        <v>269</v>
      </c>
      <c r="C332" s="20">
        <f>C333</f>
        <v>0</v>
      </c>
      <c r="D332" s="20"/>
      <c r="E332" s="20"/>
      <c r="F332" s="20"/>
      <c r="G332" s="20"/>
      <c r="H332" s="20"/>
      <c r="I332" s="20"/>
      <c r="J332" s="20"/>
      <c r="K332" s="20"/>
      <c r="L332" s="20"/>
      <c r="M332" s="20"/>
      <c r="N332" s="20"/>
      <c r="O332" s="20"/>
      <c r="P332" s="20"/>
      <c r="Q332" s="8">
        <f t="shared" si="19"/>
        <v>0</v>
      </c>
    </row>
    <row r="333" spans="1:17" ht="15.75" hidden="1">
      <c r="A333" s="36" t="s">
        <v>263</v>
      </c>
      <c r="B333" s="63" t="s">
        <v>409</v>
      </c>
      <c r="C333" s="27"/>
      <c r="D333" s="27"/>
      <c r="E333" s="27"/>
      <c r="F333" s="27"/>
      <c r="G333" s="27"/>
      <c r="H333" s="27"/>
      <c r="I333" s="27"/>
      <c r="J333" s="27"/>
      <c r="K333" s="27"/>
      <c r="L333" s="27"/>
      <c r="M333" s="27"/>
      <c r="N333" s="27"/>
      <c r="O333" s="27"/>
      <c r="P333" s="27"/>
      <c r="Q333" s="8">
        <f t="shared" si="19"/>
        <v>0</v>
      </c>
    </row>
    <row r="334" spans="1:17" ht="15.75">
      <c r="A334" s="36" t="s">
        <v>255</v>
      </c>
      <c r="B334" s="16" t="s">
        <v>256</v>
      </c>
      <c r="C334" s="20">
        <f>C338+C340+C342+C343+C344+C345+C341+C339</f>
        <v>25.75</v>
      </c>
      <c r="D334" s="20"/>
      <c r="E334" s="20">
        <f aca="true" t="shared" si="21" ref="E334:M334">E338+E340+E342+E343+E344+E345+E341+E339</f>
        <v>0</v>
      </c>
      <c r="F334" s="20">
        <f t="shared" si="21"/>
        <v>3.2</v>
      </c>
      <c r="G334" s="20">
        <f t="shared" si="21"/>
        <v>0</v>
      </c>
      <c r="H334" s="20">
        <f t="shared" si="21"/>
        <v>0</v>
      </c>
      <c r="I334" s="20">
        <f t="shared" si="21"/>
        <v>0</v>
      </c>
      <c r="J334" s="20">
        <f t="shared" si="21"/>
        <v>0</v>
      </c>
      <c r="K334" s="20">
        <f t="shared" si="21"/>
        <v>0</v>
      </c>
      <c r="L334" s="20">
        <f t="shared" si="21"/>
        <v>0</v>
      </c>
      <c r="M334" s="20">
        <f t="shared" si="21"/>
        <v>0</v>
      </c>
      <c r="N334" s="20">
        <f>N338+N340+N342+N343+N344+N345+N341</f>
        <v>0</v>
      </c>
      <c r="O334" s="20">
        <f>O338+O340+O342+O343+O344+O345+O341</f>
        <v>0</v>
      </c>
      <c r="P334" s="20">
        <f>P338+P340+P342+P343+P344+P345+P341</f>
        <v>0</v>
      </c>
      <c r="Q334" s="8">
        <f t="shared" si="19"/>
        <v>25.75</v>
      </c>
    </row>
    <row r="335" spans="1:17" ht="15.75" hidden="1">
      <c r="A335" s="36" t="s">
        <v>335</v>
      </c>
      <c r="B335" s="16" t="s">
        <v>336</v>
      </c>
      <c r="C335" s="20"/>
      <c r="D335" s="20"/>
      <c r="E335" s="20"/>
      <c r="F335" s="20"/>
      <c r="G335" s="20"/>
      <c r="H335" s="27"/>
      <c r="I335" s="27"/>
      <c r="J335" s="27"/>
      <c r="K335" s="27"/>
      <c r="L335" s="27"/>
      <c r="M335" s="27"/>
      <c r="N335" s="27"/>
      <c r="O335" s="27"/>
      <c r="P335" s="27"/>
      <c r="Q335" s="8">
        <f t="shared" si="19"/>
        <v>0</v>
      </c>
    </row>
    <row r="336" spans="1:17" ht="15.75" hidden="1">
      <c r="A336" s="36" t="s">
        <v>243</v>
      </c>
      <c r="B336" s="11" t="s">
        <v>272</v>
      </c>
      <c r="C336" s="27"/>
      <c r="D336" s="27"/>
      <c r="E336" s="27"/>
      <c r="F336" s="27"/>
      <c r="G336" s="27"/>
      <c r="H336" s="27"/>
      <c r="I336" s="27"/>
      <c r="J336" s="27"/>
      <c r="K336" s="27"/>
      <c r="L336" s="27"/>
      <c r="M336" s="27"/>
      <c r="N336" s="27"/>
      <c r="O336" s="27"/>
      <c r="P336" s="27"/>
      <c r="Q336" s="8">
        <f t="shared" si="19"/>
        <v>0</v>
      </c>
    </row>
    <row r="337" spans="1:17" ht="15.75" hidden="1">
      <c r="A337" s="36" t="s">
        <v>279</v>
      </c>
      <c r="B337" s="11" t="s">
        <v>280</v>
      </c>
      <c r="C337" s="27"/>
      <c r="D337" s="27"/>
      <c r="E337" s="27"/>
      <c r="F337" s="27"/>
      <c r="G337" s="27"/>
      <c r="H337" s="27"/>
      <c r="I337" s="27"/>
      <c r="J337" s="27"/>
      <c r="K337" s="27"/>
      <c r="L337" s="27"/>
      <c r="M337" s="27"/>
      <c r="N337" s="27"/>
      <c r="O337" s="27"/>
      <c r="P337" s="27"/>
      <c r="Q337" s="8">
        <f t="shared" si="19"/>
        <v>0</v>
      </c>
    </row>
    <row r="338" spans="1:17" ht="15.75" hidden="1">
      <c r="A338" s="10" t="s">
        <v>241</v>
      </c>
      <c r="B338" s="11" t="s">
        <v>265</v>
      </c>
      <c r="C338" s="7"/>
      <c r="D338" s="7"/>
      <c r="E338" s="7"/>
      <c r="F338" s="7"/>
      <c r="G338" s="27"/>
      <c r="H338" s="27"/>
      <c r="I338" s="27"/>
      <c r="J338" s="27"/>
      <c r="K338" s="27"/>
      <c r="L338" s="27"/>
      <c r="M338" s="27"/>
      <c r="N338" s="27"/>
      <c r="O338" s="27"/>
      <c r="P338" s="27"/>
      <c r="Q338" s="8">
        <f t="shared" si="19"/>
        <v>0</v>
      </c>
    </row>
    <row r="339" spans="1:17" ht="15.75" hidden="1">
      <c r="A339" s="10" t="s">
        <v>449</v>
      </c>
      <c r="B339" s="112" t="s">
        <v>245</v>
      </c>
      <c r="C339" s="7"/>
      <c r="D339" s="7"/>
      <c r="E339" s="7"/>
      <c r="F339" s="7"/>
      <c r="G339" s="27"/>
      <c r="H339" s="27"/>
      <c r="I339" s="27"/>
      <c r="J339" s="27"/>
      <c r="K339" s="27"/>
      <c r="L339" s="27"/>
      <c r="M339" s="27"/>
      <c r="N339" s="27"/>
      <c r="O339" s="27"/>
      <c r="P339" s="27"/>
      <c r="Q339" s="8">
        <f t="shared" si="19"/>
        <v>0</v>
      </c>
    </row>
    <row r="340" spans="1:17" ht="15.75" hidden="1">
      <c r="A340" s="10" t="s">
        <v>36</v>
      </c>
      <c r="B340" s="11" t="s">
        <v>37</v>
      </c>
      <c r="C340" s="7"/>
      <c r="D340" s="7"/>
      <c r="E340" s="7"/>
      <c r="F340" s="7"/>
      <c r="G340" s="27"/>
      <c r="H340" s="27"/>
      <c r="I340" s="27"/>
      <c r="J340" s="27"/>
      <c r="K340" s="27"/>
      <c r="L340" s="27"/>
      <c r="M340" s="27"/>
      <c r="N340" s="27"/>
      <c r="O340" s="27"/>
      <c r="P340" s="27"/>
      <c r="Q340" s="8">
        <f t="shared" si="19"/>
        <v>0</v>
      </c>
    </row>
    <row r="341" spans="1:17" ht="15.75">
      <c r="A341" s="10" t="s">
        <v>347</v>
      </c>
      <c r="B341" s="11" t="s">
        <v>423</v>
      </c>
      <c r="C341" s="7">
        <v>13.2</v>
      </c>
      <c r="D341" s="7"/>
      <c r="E341" s="7"/>
      <c r="F341" s="7">
        <v>3.2</v>
      </c>
      <c r="G341" s="27"/>
      <c r="H341" s="27"/>
      <c r="I341" s="27"/>
      <c r="J341" s="27"/>
      <c r="K341" s="27"/>
      <c r="L341" s="27"/>
      <c r="M341" s="27"/>
      <c r="N341" s="27"/>
      <c r="O341" s="27"/>
      <c r="P341" s="27"/>
      <c r="Q341" s="8">
        <f t="shared" si="19"/>
        <v>13.2</v>
      </c>
    </row>
    <row r="342" spans="1:17" ht="31.5" hidden="1">
      <c r="A342" s="10" t="s">
        <v>367</v>
      </c>
      <c r="B342" s="11" t="s">
        <v>413</v>
      </c>
      <c r="C342" s="7"/>
      <c r="D342" s="7"/>
      <c r="E342" s="7"/>
      <c r="F342" s="7"/>
      <c r="G342" s="27"/>
      <c r="H342" s="27"/>
      <c r="I342" s="27"/>
      <c r="J342" s="27"/>
      <c r="K342" s="27"/>
      <c r="L342" s="27"/>
      <c r="M342" s="27"/>
      <c r="N342" s="27"/>
      <c r="O342" s="27"/>
      <c r="P342" s="27"/>
      <c r="Q342" s="8">
        <f t="shared" si="19"/>
        <v>0</v>
      </c>
    </row>
    <row r="343" spans="1:17" ht="31.5">
      <c r="A343" s="10" t="s">
        <v>242</v>
      </c>
      <c r="B343" s="11" t="s">
        <v>365</v>
      </c>
      <c r="C343" s="7">
        <v>12.55</v>
      </c>
      <c r="D343" s="7"/>
      <c r="E343" s="7"/>
      <c r="F343" s="7"/>
      <c r="G343" s="27"/>
      <c r="H343" s="27"/>
      <c r="I343" s="27"/>
      <c r="J343" s="27"/>
      <c r="K343" s="27"/>
      <c r="L343" s="27"/>
      <c r="M343" s="27"/>
      <c r="N343" s="27"/>
      <c r="O343" s="27"/>
      <c r="P343" s="27"/>
      <c r="Q343" s="8">
        <f t="shared" si="19"/>
        <v>12.55</v>
      </c>
    </row>
    <row r="344" spans="1:17" ht="31.5" hidden="1">
      <c r="A344" s="10" t="s">
        <v>352</v>
      </c>
      <c r="B344" s="11" t="s">
        <v>414</v>
      </c>
      <c r="C344" s="7"/>
      <c r="D344" s="7"/>
      <c r="E344" s="7"/>
      <c r="F344" s="7"/>
      <c r="G344" s="27"/>
      <c r="H344" s="27"/>
      <c r="I344" s="27"/>
      <c r="J344" s="27"/>
      <c r="K344" s="27"/>
      <c r="L344" s="27"/>
      <c r="M344" s="27"/>
      <c r="N344" s="27"/>
      <c r="O344" s="27"/>
      <c r="P344" s="27"/>
      <c r="Q344" s="8">
        <f t="shared" si="19"/>
        <v>0</v>
      </c>
    </row>
    <row r="345" spans="1:17" ht="15.75" hidden="1">
      <c r="A345" s="10"/>
      <c r="B345" s="11"/>
      <c r="C345" s="7"/>
      <c r="D345" s="7"/>
      <c r="E345" s="7"/>
      <c r="F345" s="7"/>
      <c r="G345" s="7"/>
      <c r="H345" s="27"/>
      <c r="I345" s="27"/>
      <c r="J345" s="27"/>
      <c r="K345" s="27"/>
      <c r="L345" s="27"/>
      <c r="M345" s="27"/>
      <c r="N345" s="27"/>
      <c r="O345" s="27"/>
      <c r="P345" s="27"/>
      <c r="Q345" s="8">
        <f t="shared" si="19"/>
        <v>0</v>
      </c>
    </row>
    <row r="346" spans="1:17" ht="15.75" hidden="1">
      <c r="A346" s="17" t="s">
        <v>437</v>
      </c>
      <c r="B346" s="16" t="s">
        <v>438</v>
      </c>
      <c r="C346" s="8"/>
      <c r="D346" s="8"/>
      <c r="E346" s="8"/>
      <c r="F346" s="8"/>
      <c r="G346" s="8"/>
      <c r="H346" s="20"/>
      <c r="I346" s="20"/>
      <c r="J346" s="20"/>
      <c r="K346" s="20"/>
      <c r="L346" s="20"/>
      <c r="M346" s="20"/>
      <c r="N346" s="20"/>
      <c r="O346" s="20"/>
      <c r="P346" s="20"/>
      <c r="Q346" s="8">
        <f t="shared" si="19"/>
        <v>0</v>
      </c>
    </row>
    <row r="347" spans="1:17" ht="15.75" hidden="1">
      <c r="A347" s="10" t="s">
        <v>206</v>
      </c>
      <c r="B347" s="11" t="s">
        <v>208</v>
      </c>
      <c r="C347" s="7"/>
      <c r="D347" s="7"/>
      <c r="E347" s="7"/>
      <c r="F347" s="7"/>
      <c r="G347" s="7"/>
      <c r="H347" s="27"/>
      <c r="I347" s="27"/>
      <c r="J347" s="27"/>
      <c r="K347" s="27"/>
      <c r="L347" s="27"/>
      <c r="M347" s="27"/>
      <c r="N347" s="27"/>
      <c r="O347" s="27"/>
      <c r="P347" s="27"/>
      <c r="Q347" s="8">
        <f t="shared" si="19"/>
        <v>0</v>
      </c>
    </row>
    <row r="348" spans="1:17" ht="15.75">
      <c r="A348" s="10"/>
      <c r="B348" s="42" t="s">
        <v>293</v>
      </c>
      <c r="C348" s="98">
        <v>12.55</v>
      </c>
      <c r="D348" s="7"/>
      <c r="E348" s="7"/>
      <c r="F348" s="7"/>
      <c r="G348" s="7"/>
      <c r="H348" s="27"/>
      <c r="I348" s="27"/>
      <c r="J348" s="27"/>
      <c r="K348" s="27"/>
      <c r="L348" s="27"/>
      <c r="M348" s="27"/>
      <c r="N348" s="27"/>
      <c r="O348" s="27"/>
      <c r="P348" s="27"/>
      <c r="Q348" s="8">
        <f t="shared" si="19"/>
        <v>12.55</v>
      </c>
    </row>
    <row r="349" spans="1:17" ht="15.75">
      <c r="A349" s="102" t="s">
        <v>335</v>
      </c>
      <c r="B349" s="16" t="s">
        <v>388</v>
      </c>
      <c r="C349" s="103"/>
      <c r="D349" s="103"/>
      <c r="E349" s="103"/>
      <c r="F349" s="103"/>
      <c r="G349" s="7"/>
      <c r="H349" s="91">
        <v>40</v>
      </c>
      <c r="I349" s="91"/>
      <c r="J349" s="91"/>
      <c r="K349" s="91"/>
      <c r="L349" s="91"/>
      <c r="M349" s="91"/>
      <c r="N349" s="91">
        <v>40</v>
      </c>
      <c r="O349" s="91">
        <v>40</v>
      </c>
      <c r="P349" s="27"/>
      <c r="Q349" s="8">
        <f t="shared" si="19"/>
        <v>40</v>
      </c>
    </row>
    <row r="350" spans="1:17" ht="15.75">
      <c r="A350" s="2" t="s">
        <v>279</v>
      </c>
      <c r="B350" s="11" t="s">
        <v>389</v>
      </c>
      <c r="C350" s="86"/>
      <c r="D350" s="103"/>
      <c r="E350" s="103"/>
      <c r="F350" s="103"/>
      <c r="G350" s="7"/>
      <c r="H350" s="85">
        <v>40</v>
      </c>
      <c r="I350" s="85"/>
      <c r="J350" s="85"/>
      <c r="K350" s="85"/>
      <c r="L350" s="85"/>
      <c r="M350" s="85"/>
      <c r="N350" s="85">
        <v>40</v>
      </c>
      <c r="O350" s="85">
        <v>40</v>
      </c>
      <c r="P350" s="91"/>
      <c r="Q350" s="8">
        <f t="shared" si="19"/>
        <v>40</v>
      </c>
    </row>
    <row r="351" spans="1:17" ht="31.5">
      <c r="A351" s="2"/>
      <c r="B351" s="105" t="s">
        <v>292</v>
      </c>
      <c r="C351" s="99"/>
      <c r="D351" s="103"/>
      <c r="E351" s="103"/>
      <c r="F351" s="103"/>
      <c r="G351" s="7"/>
      <c r="H351" s="193">
        <v>40</v>
      </c>
      <c r="I351" s="193"/>
      <c r="J351" s="193"/>
      <c r="K351" s="193"/>
      <c r="L351" s="193"/>
      <c r="M351" s="193"/>
      <c r="N351" s="193">
        <v>40</v>
      </c>
      <c r="O351" s="193">
        <v>40</v>
      </c>
      <c r="P351" s="27"/>
      <c r="Q351" s="8">
        <f t="shared" si="19"/>
        <v>40</v>
      </c>
    </row>
    <row r="352" spans="1:17" ht="15.75" hidden="1">
      <c r="A352" s="115" t="s">
        <v>334</v>
      </c>
      <c r="B352" s="101" t="s">
        <v>166</v>
      </c>
      <c r="C352" s="91">
        <f>SUM(C353+C355)</f>
        <v>0</v>
      </c>
      <c r="D352" s="91"/>
      <c r="E352" s="91">
        <f aca="true" t="shared" si="22" ref="E352:P352">E353+E355</f>
        <v>0</v>
      </c>
      <c r="F352" s="91">
        <f t="shared" si="22"/>
        <v>0</v>
      </c>
      <c r="G352" s="20"/>
      <c r="H352" s="20">
        <f t="shared" si="22"/>
        <v>0</v>
      </c>
      <c r="I352" s="20">
        <f t="shared" si="22"/>
        <v>0</v>
      </c>
      <c r="J352" s="20">
        <f t="shared" si="22"/>
        <v>0</v>
      </c>
      <c r="K352" s="20">
        <f t="shared" si="22"/>
        <v>0</v>
      </c>
      <c r="L352" s="20">
        <f t="shared" si="22"/>
        <v>0</v>
      </c>
      <c r="M352" s="20">
        <f t="shared" si="22"/>
        <v>0</v>
      </c>
      <c r="N352" s="20">
        <f t="shared" si="22"/>
        <v>0</v>
      </c>
      <c r="O352" s="20">
        <f t="shared" si="22"/>
        <v>0</v>
      </c>
      <c r="P352" s="20">
        <f t="shared" si="22"/>
        <v>0</v>
      </c>
      <c r="Q352" s="8">
        <f t="shared" si="19"/>
        <v>0</v>
      </c>
    </row>
    <row r="353" spans="1:17" ht="31.5" hidden="1">
      <c r="A353" s="94" t="s">
        <v>259</v>
      </c>
      <c r="B353" s="90" t="s">
        <v>404</v>
      </c>
      <c r="C353" s="194"/>
      <c r="D353" s="86"/>
      <c r="E353" s="85"/>
      <c r="F353" s="85"/>
      <c r="G353" s="27"/>
      <c r="H353" s="27"/>
      <c r="I353" s="27"/>
      <c r="J353" s="27"/>
      <c r="K353" s="27"/>
      <c r="L353" s="27"/>
      <c r="M353" s="27"/>
      <c r="N353" s="27"/>
      <c r="O353" s="27"/>
      <c r="P353" s="27"/>
      <c r="Q353" s="8">
        <f t="shared" si="19"/>
        <v>0</v>
      </c>
    </row>
    <row r="354" spans="1:17" ht="15.75" hidden="1">
      <c r="A354" s="94"/>
      <c r="B354" s="108" t="s">
        <v>441</v>
      </c>
      <c r="C354" s="195"/>
      <c r="D354" s="86"/>
      <c r="E354" s="85"/>
      <c r="F354" s="85"/>
      <c r="G354" s="27"/>
      <c r="H354" s="27"/>
      <c r="I354" s="27"/>
      <c r="J354" s="27"/>
      <c r="K354" s="27"/>
      <c r="L354" s="27"/>
      <c r="M354" s="27"/>
      <c r="N354" s="27"/>
      <c r="O354" s="27"/>
      <c r="P354" s="27"/>
      <c r="Q354" s="8">
        <f t="shared" si="19"/>
        <v>0</v>
      </c>
    </row>
    <row r="355" spans="1:17" ht="15.75" hidden="1">
      <c r="A355" s="94" t="s">
        <v>344</v>
      </c>
      <c r="B355" s="90" t="s">
        <v>433</v>
      </c>
      <c r="C355" s="86"/>
      <c r="D355" s="86"/>
      <c r="E355" s="85"/>
      <c r="F355" s="85"/>
      <c r="G355" s="27"/>
      <c r="H355" s="27"/>
      <c r="I355" s="27"/>
      <c r="J355" s="27"/>
      <c r="K355" s="27"/>
      <c r="L355" s="27"/>
      <c r="M355" s="27"/>
      <c r="N355" s="27"/>
      <c r="O355" s="27"/>
      <c r="P355" s="27"/>
      <c r="Q355" s="8">
        <f t="shared" si="19"/>
        <v>0</v>
      </c>
    </row>
    <row r="356" spans="1:17" ht="15.75" hidden="1">
      <c r="A356" s="94"/>
      <c r="B356" s="108" t="s">
        <v>441</v>
      </c>
      <c r="C356" s="195"/>
      <c r="D356" s="86"/>
      <c r="E356" s="85"/>
      <c r="F356" s="85"/>
      <c r="G356" s="27"/>
      <c r="H356" s="27"/>
      <c r="I356" s="27"/>
      <c r="J356" s="27"/>
      <c r="K356" s="27"/>
      <c r="L356" s="27"/>
      <c r="M356" s="27"/>
      <c r="N356" s="27"/>
      <c r="O356" s="27"/>
      <c r="P356" s="27"/>
      <c r="Q356" s="8">
        <f t="shared" si="19"/>
        <v>0</v>
      </c>
    </row>
    <row r="357" spans="1:17" ht="15.75" hidden="1">
      <c r="A357" s="115" t="s">
        <v>385</v>
      </c>
      <c r="B357" s="101" t="s">
        <v>167</v>
      </c>
      <c r="C357" s="91"/>
      <c r="D357" s="91"/>
      <c r="E357" s="85"/>
      <c r="F357" s="85"/>
      <c r="G357" s="27"/>
      <c r="H357" s="20"/>
      <c r="I357" s="20"/>
      <c r="J357" s="20"/>
      <c r="K357" s="20"/>
      <c r="L357" s="20"/>
      <c r="M357" s="20"/>
      <c r="N357" s="20"/>
      <c r="O357" s="20"/>
      <c r="P357" s="20"/>
      <c r="Q357" s="8">
        <f t="shared" si="19"/>
        <v>0</v>
      </c>
    </row>
    <row r="358" spans="1:17" ht="15.75" hidden="1">
      <c r="A358" s="2" t="s">
        <v>383</v>
      </c>
      <c r="B358" s="90" t="s">
        <v>384</v>
      </c>
      <c r="C358" s="86"/>
      <c r="D358" s="86"/>
      <c r="E358" s="85"/>
      <c r="F358" s="85"/>
      <c r="G358" s="27"/>
      <c r="H358" s="27"/>
      <c r="I358" s="27"/>
      <c r="J358" s="27"/>
      <c r="K358" s="27"/>
      <c r="L358" s="27"/>
      <c r="M358" s="27"/>
      <c r="N358" s="27"/>
      <c r="O358" s="27"/>
      <c r="P358" s="27"/>
      <c r="Q358" s="8">
        <f t="shared" si="19"/>
        <v>0</v>
      </c>
    </row>
    <row r="359" spans="1:17" ht="15.75" hidden="1">
      <c r="A359" s="2"/>
      <c r="B359" s="108"/>
      <c r="C359" s="86"/>
      <c r="D359" s="86"/>
      <c r="E359" s="85"/>
      <c r="F359" s="85"/>
      <c r="G359" s="27"/>
      <c r="H359" s="27"/>
      <c r="I359" s="27"/>
      <c r="J359" s="27"/>
      <c r="K359" s="27"/>
      <c r="L359" s="27"/>
      <c r="M359" s="27"/>
      <c r="N359" s="27"/>
      <c r="O359" s="27"/>
      <c r="P359" s="27"/>
      <c r="Q359" s="8">
        <f t="shared" si="19"/>
        <v>0</v>
      </c>
    </row>
    <row r="360" spans="1:17" ht="15.75">
      <c r="A360" s="115" t="s">
        <v>337</v>
      </c>
      <c r="B360" s="101" t="s">
        <v>168</v>
      </c>
      <c r="C360" s="91">
        <f aca="true" t="shared" si="23" ref="C360:P360">C361</f>
        <v>10</v>
      </c>
      <c r="D360" s="91"/>
      <c r="E360" s="91">
        <f t="shared" si="23"/>
        <v>0</v>
      </c>
      <c r="F360" s="91">
        <f t="shared" si="23"/>
        <v>0</v>
      </c>
      <c r="G360" s="20"/>
      <c r="H360" s="20">
        <f t="shared" si="23"/>
        <v>0</v>
      </c>
      <c r="I360" s="20">
        <f t="shared" si="23"/>
        <v>0</v>
      </c>
      <c r="J360" s="20">
        <f t="shared" si="23"/>
        <v>0</v>
      </c>
      <c r="K360" s="20">
        <f t="shared" si="23"/>
        <v>0</v>
      </c>
      <c r="L360" s="20">
        <f t="shared" si="23"/>
        <v>0</v>
      </c>
      <c r="M360" s="20">
        <f t="shared" si="23"/>
        <v>0</v>
      </c>
      <c r="N360" s="20">
        <f t="shared" si="23"/>
        <v>0</v>
      </c>
      <c r="O360" s="20">
        <f t="shared" si="23"/>
        <v>0</v>
      </c>
      <c r="P360" s="20">
        <f t="shared" si="23"/>
        <v>0</v>
      </c>
      <c r="Q360" s="8">
        <f t="shared" si="19"/>
        <v>10</v>
      </c>
    </row>
    <row r="361" spans="1:17" ht="15.75">
      <c r="A361" s="94" t="s">
        <v>281</v>
      </c>
      <c r="B361" s="90" t="s">
        <v>169</v>
      </c>
      <c r="C361" s="85">
        <v>10</v>
      </c>
      <c r="D361" s="85"/>
      <c r="E361" s="85"/>
      <c r="F361" s="85"/>
      <c r="G361" s="27"/>
      <c r="H361" s="27"/>
      <c r="I361" s="27"/>
      <c r="J361" s="27"/>
      <c r="K361" s="27"/>
      <c r="L361" s="27"/>
      <c r="M361" s="27"/>
      <c r="N361" s="27"/>
      <c r="O361" s="27"/>
      <c r="P361" s="27"/>
      <c r="Q361" s="8">
        <f t="shared" si="19"/>
        <v>10</v>
      </c>
    </row>
    <row r="362" spans="1:17" ht="15.75" hidden="1">
      <c r="A362" s="115" t="s">
        <v>436</v>
      </c>
      <c r="B362" s="101" t="s">
        <v>439</v>
      </c>
      <c r="C362" s="91"/>
      <c r="D362" s="91"/>
      <c r="E362" s="91"/>
      <c r="F362" s="91"/>
      <c r="G362" s="20"/>
      <c r="H362" s="20"/>
      <c r="I362" s="20"/>
      <c r="J362" s="20"/>
      <c r="K362" s="20"/>
      <c r="L362" s="20"/>
      <c r="M362" s="20"/>
      <c r="N362" s="20"/>
      <c r="O362" s="20"/>
      <c r="P362" s="20"/>
      <c r="Q362" s="8">
        <f t="shared" si="19"/>
        <v>0</v>
      </c>
    </row>
    <row r="363" spans="1:17" ht="15.75" hidden="1">
      <c r="A363" s="3">
        <v>240601</v>
      </c>
      <c r="B363" s="90" t="s">
        <v>415</v>
      </c>
      <c r="C363" s="283"/>
      <c r="D363" s="85"/>
      <c r="E363" s="85"/>
      <c r="F363" s="85"/>
      <c r="G363" s="27"/>
      <c r="H363" s="27"/>
      <c r="I363" s="27"/>
      <c r="J363" s="27"/>
      <c r="K363" s="27"/>
      <c r="L363" s="27"/>
      <c r="M363" s="27"/>
      <c r="N363" s="27"/>
      <c r="O363" s="27"/>
      <c r="P363" s="27"/>
      <c r="Q363" s="8">
        <f t="shared" si="19"/>
        <v>0</v>
      </c>
    </row>
    <row r="364" spans="1:17" ht="15.75">
      <c r="A364" s="109">
        <v>250000</v>
      </c>
      <c r="B364" s="101" t="s">
        <v>170</v>
      </c>
      <c r="C364" s="91">
        <f>C365+C370</f>
        <v>-10</v>
      </c>
      <c r="D364" s="91"/>
      <c r="E364" s="91">
        <f>E365+E372+E373+E374+E375+E366</f>
        <v>0</v>
      </c>
      <c r="F364" s="91">
        <f>F365+F372+F373+F374+F375+F366</f>
        <v>0</v>
      </c>
      <c r="G364" s="20"/>
      <c r="H364" s="20">
        <f>H365+H372+H373+H374+H375+H366</f>
        <v>0</v>
      </c>
      <c r="I364" s="20">
        <f aca="true" t="shared" si="24" ref="I364:P364">I365+I372+I373+I374+I375</f>
        <v>0</v>
      </c>
      <c r="J364" s="20">
        <f t="shared" si="24"/>
        <v>0</v>
      </c>
      <c r="K364" s="20">
        <f t="shared" si="24"/>
        <v>0</v>
      </c>
      <c r="L364" s="20">
        <f t="shared" si="24"/>
        <v>0</v>
      </c>
      <c r="M364" s="20">
        <f t="shared" si="24"/>
        <v>0</v>
      </c>
      <c r="N364" s="20">
        <f t="shared" si="24"/>
        <v>0</v>
      </c>
      <c r="O364" s="20">
        <f t="shared" si="24"/>
        <v>0</v>
      </c>
      <c r="P364" s="20">
        <f t="shared" si="24"/>
        <v>0</v>
      </c>
      <c r="Q364" s="8">
        <f t="shared" si="19"/>
        <v>-10</v>
      </c>
    </row>
    <row r="365" spans="1:17" ht="15.75">
      <c r="A365" s="3">
        <v>250102</v>
      </c>
      <c r="B365" s="90" t="s">
        <v>244</v>
      </c>
      <c r="C365" s="85">
        <v>-10</v>
      </c>
      <c r="D365" s="85"/>
      <c r="E365" s="85"/>
      <c r="F365" s="85"/>
      <c r="G365" s="27"/>
      <c r="H365" s="27"/>
      <c r="I365" s="27"/>
      <c r="J365" s="27"/>
      <c r="K365" s="27"/>
      <c r="L365" s="27"/>
      <c r="M365" s="27"/>
      <c r="N365" s="27"/>
      <c r="O365" s="27"/>
      <c r="P365" s="27"/>
      <c r="Q365" s="8">
        <f t="shared" si="19"/>
        <v>-10</v>
      </c>
    </row>
    <row r="366" spans="1:17" ht="15.75" hidden="1">
      <c r="A366" s="19">
        <v>250344</v>
      </c>
      <c r="B366" s="11" t="s">
        <v>50</v>
      </c>
      <c r="C366" s="27"/>
      <c r="D366" s="27"/>
      <c r="E366" s="27"/>
      <c r="F366" s="27"/>
      <c r="G366" s="27"/>
      <c r="H366" s="27"/>
      <c r="I366" s="27"/>
      <c r="J366" s="27"/>
      <c r="K366" s="27"/>
      <c r="L366" s="27"/>
      <c r="M366" s="27"/>
      <c r="N366" s="27"/>
      <c r="O366" s="27"/>
      <c r="P366" s="27"/>
      <c r="Q366" s="8">
        <f t="shared" si="19"/>
        <v>0</v>
      </c>
    </row>
    <row r="367" spans="1:17" ht="15.75" hidden="1">
      <c r="A367" s="19"/>
      <c r="B367" s="38" t="s">
        <v>381</v>
      </c>
      <c r="C367" s="7"/>
      <c r="D367" s="7"/>
      <c r="E367" s="27"/>
      <c r="F367" s="27"/>
      <c r="G367" s="27"/>
      <c r="H367" s="27"/>
      <c r="I367" s="27"/>
      <c r="J367" s="27"/>
      <c r="K367" s="27"/>
      <c r="L367" s="27"/>
      <c r="M367" s="27"/>
      <c r="N367" s="27"/>
      <c r="O367" s="27"/>
      <c r="P367" s="27"/>
      <c r="Q367" s="8">
        <f aca="true" t="shared" si="25" ref="Q367:Q392">H367+C367</f>
        <v>0</v>
      </c>
    </row>
    <row r="368" spans="1:17" ht="47.25" hidden="1">
      <c r="A368" s="19"/>
      <c r="B368" s="29" t="s">
        <v>382</v>
      </c>
      <c r="C368" s="30"/>
      <c r="D368" s="30"/>
      <c r="E368" s="27"/>
      <c r="F368" s="27"/>
      <c r="G368" s="27"/>
      <c r="H368" s="27"/>
      <c r="I368" s="27"/>
      <c r="J368" s="27"/>
      <c r="K368" s="27"/>
      <c r="L368" s="27"/>
      <c r="M368" s="27"/>
      <c r="N368" s="27"/>
      <c r="O368" s="27"/>
      <c r="P368" s="27"/>
      <c r="Q368" s="8">
        <f t="shared" si="25"/>
        <v>0</v>
      </c>
    </row>
    <row r="369" spans="1:17" ht="31.5" hidden="1">
      <c r="A369" s="19"/>
      <c r="B369" s="31" t="s">
        <v>430</v>
      </c>
      <c r="C369" s="30"/>
      <c r="D369" s="30"/>
      <c r="E369" s="27"/>
      <c r="F369" s="27"/>
      <c r="G369" s="27"/>
      <c r="H369" s="27"/>
      <c r="I369" s="27"/>
      <c r="J369" s="27"/>
      <c r="K369" s="27"/>
      <c r="L369" s="27"/>
      <c r="M369" s="27"/>
      <c r="N369" s="27"/>
      <c r="O369" s="27"/>
      <c r="P369" s="27"/>
      <c r="Q369" s="8">
        <f t="shared" si="25"/>
        <v>0</v>
      </c>
    </row>
    <row r="370" spans="1:17" ht="15.75" hidden="1">
      <c r="A370" s="19">
        <v>250404</v>
      </c>
      <c r="B370" s="64" t="s">
        <v>391</v>
      </c>
      <c r="C370" s="86"/>
      <c r="D370" s="30"/>
      <c r="E370" s="27"/>
      <c r="F370" s="27"/>
      <c r="G370" s="27"/>
      <c r="H370" s="27"/>
      <c r="I370" s="27"/>
      <c r="J370" s="27"/>
      <c r="K370" s="27"/>
      <c r="L370" s="27"/>
      <c r="M370" s="27"/>
      <c r="N370" s="27"/>
      <c r="O370" s="27"/>
      <c r="P370" s="27"/>
      <c r="Q370" s="8">
        <f t="shared" si="25"/>
        <v>0</v>
      </c>
    </row>
    <row r="371" spans="1:17" ht="15.75" hidden="1">
      <c r="A371" s="19"/>
      <c r="B371" s="64" t="s">
        <v>49</v>
      </c>
      <c r="C371" s="86"/>
      <c r="D371" s="30"/>
      <c r="E371" s="27"/>
      <c r="F371" s="27"/>
      <c r="G371" s="27"/>
      <c r="H371" s="27"/>
      <c r="I371" s="27"/>
      <c r="J371" s="27"/>
      <c r="K371" s="27"/>
      <c r="L371" s="27"/>
      <c r="M371" s="27"/>
      <c r="N371" s="27"/>
      <c r="O371" s="27"/>
      <c r="P371" s="27"/>
      <c r="Q371" s="8">
        <f t="shared" si="25"/>
        <v>0</v>
      </c>
    </row>
    <row r="372" spans="1:17" ht="15.75" hidden="1">
      <c r="A372" s="19"/>
      <c r="B372" s="11" t="s">
        <v>392</v>
      </c>
      <c r="C372" s="27"/>
      <c r="D372" s="27"/>
      <c r="E372" s="27"/>
      <c r="F372" s="27"/>
      <c r="G372" s="27"/>
      <c r="H372" s="27"/>
      <c r="I372" s="27"/>
      <c r="J372" s="27"/>
      <c r="K372" s="27"/>
      <c r="L372" s="27"/>
      <c r="M372" s="27"/>
      <c r="N372" s="27"/>
      <c r="O372" s="27"/>
      <c r="P372" s="27"/>
      <c r="Q372" s="8">
        <f t="shared" si="25"/>
        <v>0</v>
      </c>
    </row>
    <row r="373" spans="1:17" ht="15.75" hidden="1">
      <c r="A373" s="19"/>
      <c r="B373" s="11" t="s">
        <v>393</v>
      </c>
      <c r="C373" s="27"/>
      <c r="D373" s="27"/>
      <c r="E373" s="27"/>
      <c r="F373" s="27"/>
      <c r="G373" s="27"/>
      <c r="H373" s="27"/>
      <c r="I373" s="27"/>
      <c r="J373" s="27"/>
      <c r="K373" s="27"/>
      <c r="L373" s="27"/>
      <c r="M373" s="27"/>
      <c r="N373" s="27"/>
      <c r="O373" s="27"/>
      <c r="P373" s="27"/>
      <c r="Q373" s="8">
        <f t="shared" si="25"/>
        <v>0</v>
      </c>
    </row>
    <row r="374" spans="1:17" ht="15.75" hidden="1">
      <c r="A374" s="19">
        <v>250404</v>
      </c>
      <c r="B374" s="11" t="s">
        <v>397</v>
      </c>
      <c r="C374" s="27"/>
      <c r="D374" s="27"/>
      <c r="E374" s="27"/>
      <c r="F374" s="27"/>
      <c r="G374" s="27"/>
      <c r="H374" s="27"/>
      <c r="I374" s="27"/>
      <c r="J374" s="27"/>
      <c r="K374" s="27"/>
      <c r="L374" s="27"/>
      <c r="M374" s="27"/>
      <c r="N374" s="27"/>
      <c r="O374" s="27"/>
      <c r="P374" s="27"/>
      <c r="Q374" s="8">
        <f t="shared" si="25"/>
        <v>0</v>
      </c>
    </row>
    <row r="375" spans="1:17" ht="31.5" hidden="1">
      <c r="A375" s="10" t="s">
        <v>379</v>
      </c>
      <c r="B375" s="38" t="s">
        <v>380</v>
      </c>
      <c r="C375" s="7"/>
      <c r="D375" s="7"/>
      <c r="E375" s="27"/>
      <c r="F375" s="27"/>
      <c r="G375" s="27"/>
      <c r="H375" s="27"/>
      <c r="I375" s="27"/>
      <c r="J375" s="27"/>
      <c r="K375" s="27"/>
      <c r="L375" s="27"/>
      <c r="M375" s="27"/>
      <c r="N375" s="27"/>
      <c r="O375" s="27"/>
      <c r="P375" s="27"/>
      <c r="Q375" s="8">
        <f t="shared" si="25"/>
        <v>0</v>
      </c>
    </row>
    <row r="376" spans="1:17" ht="15.75" hidden="1">
      <c r="A376" s="10"/>
      <c r="B376" s="38" t="s">
        <v>381</v>
      </c>
      <c r="C376" s="7"/>
      <c r="D376" s="7"/>
      <c r="E376" s="27"/>
      <c r="F376" s="27"/>
      <c r="G376" s="27"/>
      <c r="H376" s="27"/>
      <c r="I376" s="27"/>
      <c r="J376" s="27"/>
      <c r="K376" s="27"/>
      <c r="L376" s="27"/>
      <c r="M376" s="27"/>
      <c r="N376" s="27"/>
      <c r="O376" s="27"/>
      <c r="P376" s="27"/>
      <c r="Q376" s="8">
        <f t="shared" si="25"/>
        <v>0</v>
      </c>
    </row>
    <row r="377" spans="1:17" ht="31.5" hidden="1">
      <c r="A377" s="10"/>
      <c r="B377" s="38" t="s">
        <v>382</v>
      </c>
      <c r="C377" s="7"/>
      <c r="D377" s="7"/>
      <c r="E377" s="27"/>
      <c r="F377" s="27"/>
      <c r="G377" s="27"/>
      <c r="H377" s="27"/>
      <c r="I377" s="27"/>
      <c r="J377" s="27"/>
      <c r="K377" s="27"/>
      <c r="L377" s="27"/>
      <c r="M377" s="27"/>
      <c r="N377" s="27"/>
      <c r="O377" s="27"/>
      <c r="P377" s="27"/>
      <c r="Q377" s="8">
        <f t="shared" si="25"/>
        <v>0</v>
      </c>
    </row>
    <row r="378" spans="1:17" ht="31.5" hidden="1">
      <c r="A378" s="39"/>
      <c r="B378" s="77" t="s">
        <v>430</v>
      </c>
      <c r="C378" s="7"/>
      <c r="D378" s="7"/>
      <c r="E378" s="27"/>
      <c r="F378" s="27"/>
      <c r="G378" s="27"/>
      <c r="H378" s="27"/>
      <c r="I378" s="27"/>
      <c r="J378" s="27"/>
      <c r="K378" s="27"/>
      <c r="L378" s="27"/>
      <c r="M378" s="27"/>
      <c r="N378" s="27"/>
      <c r="O378" s="27"/>
      <c r="P378" s="27"/>
      <c r="Q378" s="8">
        <f t="shared" si="25"/>
        <v>0</v>
      </c>
    </row>
    <row r="379" spans="1:17" ht="15.75">
      <c r="A379" s="18"/>
      <c r="B379" s="16" t="s">
        <v>215</v>
      </c>
      <c r="C379" s="20">
        <f>SUM(C364+C362+C360+C357+C352+C346+C334+C332+C324+C239+C228+C213+C210+C206)+C349</f>
        <v>1045.2109999999998</v>
      </c>
      <c r="D379" s="20"/>
      <c r="E379" s="20">
        <f>SUM(E364+E362+E360+E357+E352+E346+E334+E332+E324+E239+E228+E213+E210+E206)</f>
        <v>35.47</v>
      </c>
      <c r="F379" s="20">
        <f>SUM(F364+F362+F360+F357+F352+F346+F334+F332+F324+F239+F228+F213+F210+F206)</f>
        <v>385.07</v>
      </c>
      <c r="G379" s="20">
        <f>SUM(G364+G362+G360+G357+G352+G346+G334+G332+G324+G239+G228+G213+G210+G206)</f>
        <v>0</v>
      </c>
      <c r="H379" s="20">
        <f>SUM(H364+H362+H360+H357+H352+H346+H334+H332+H324+H239+H228+H213+H210+H206)+H350</f>
        <v>530.5</v>
      </c>
      <c r="I379" s="20">
        <f>SUM(I364+I362+I360+I357+I352+I346+I334+I332+I324+I239+I228+I213+I210+I206)</f>
        <v>0</v>
      </c>
      <c r="J379" s="20">
        <f>SUM(J364+J362+J360+J357+J352+J346+J334+J332+J324+J239+J228+J213+J210+J206)</f>
        <v>0</v>
      </c>
      <c r="K379" s="20">
        <f>K206+K210+K213+K228+K239+K324+K332+K334+K352+K357+K360+K364+K362+K346</f>
        <v>0</v>
      </c>
      <c r="L379" s="20">
        <f>L206+L210+L213+L228+L239+L324+L332+L334+L352+L357+L360+L364+L362+L346</f>
        <v>0</v>
      </c>
      <c r="M379" s="20">
        <f>M206+M210+M213+M228+M239+M324+M332+M334+M352+M357+M360+M364+M362+M346</f>
        <v>0</v>
      </c>
      <c r="N379" s="20">
        <f>SUM(N364+N362+N360+N357+N352+N346+N334+N332+N324+N239+N228+N213+N210+N206)+N350</f>
        <v>530.5</v>
      </c>
      <c r="O379" s="20">
        <f>SUM(O364+O362+O360+O357+O352+O346+O334+O332+O324+O239+O228+O213+O210+O206)+O350</f>
        <v>530.5</v>
      </c>
      <c r="P379" s="20">
        <f>P206+P210+P213+P228+P239+P324+P332+P334+P352+P357+P360+P364+P362+P346</f>
        <v>113</v>
      </c>
      <c r="Q379" s="8">
        <f t="shared" si="25"/>
        <v>1575.7109999999998</v>
      </c>
    </row>
    <row r="380" spans="1:17" ht="15.75" hidden="1">
      <c r="A380" s="19"/>
      <c r="B380" s="19"/>
      <c r="C380" s="27"/>
      <c r="D380" s="27"/>
      <c r="E380" s="27"/>
      <c r="F380" s="27"/>
      <c r="G380" s="27"/>
      <c r="H380" s="27"/>
      <c r="I380" s="27"/>
      <c r="J380" s="27"/>
      <c r="K380" s="27"/>
      <c r="L380" s="27"/>
      <c r="M380" s="27"/>
      <c r="N380" s="27"/>
      <c r="O380" s="27"/>
      <c r="P380" s="27"/>
      <c r="Q380" s="8">
        <f t="shared" si="25"/>
        <v>0</v>
      </c>
    </row>
    <row r="381" spans="1:17" ht="15.75">
      <c r="A381" s="19"/>
      <c r="B381" s="16" t="s">
        <v>216</v>
      </c>
      <c r="C381" s="20">
        <f>SUM(C382+C387+C391)</f>
        <v>0</v>
      </c>
      <c r="D381" s="20"/>
      <c r="E381" s="20">
        <f aca="true" t="shared" si="26" ref="E381:P381">SUM(E382+E387+E391)</f>
        <v>0</v>
      </c>
      <c r="F381" s="20">
        <f t="shared" si="26"/>
        <v>0</v>
      </c>
      <c r="G381" s="20">
        <f t="shared" si="26"/>
        <v>0</v>
      </c>
      <c r="H381" s="123">
        <f t="shared" si="26"/>
        <v>78.5316</v>
      </c>
      <c r="I381" s="123">
        <f t="shared" si="26"/>
        <v>27.9156</v>
      </c>
      <c r="J381" s="20">
        <f t="shared" si="26"/>
        <v>0</v>
      </c>
      <c r="K381" s="20">
        <f t="shared" si="26"/>
        <v>0</v>
      </c>
      <c r="L381" s="20">
        <f t="shared" si="26"/>
        <v>0</v>
      </c>
      <c r="M381" s="20">
        <f t="shared" si="26"/>
        <v>0</v>
      </c>
      <c r="N381" s="20">
        <f>SUM(N382+N387+N391)</f>
        <v>50.616</v>
      </c>
      <c r="O381" s="20">
        <f t="shared" si="26"/>
        <v>40</v>
      </c>
      <c r="P381" s="20">
        <f t="shared" si="26"/>
        <v>20</v>
      </c>
      <c r="Q381" s="125">
        <f t="shared" si="25"/>
        <v>78.5316</v>
      </c>
    </row>
    <row r="382" spans="1:17" ht="15.75">
      <c r="A382" s="3">
        <v>250324</v>
      </c>
      <c r="B382" s="152" t="s">
        <v>295</v>
      </c>
      <c r="C382" s="27"/>
      <c r="D382" s="27"/>
      <c r="E382" s="27"/>
      <c r="F382" s="27"/>
      <c r="G382" s="27"/>
      <c r="H382" s="27">
        <v>40</v>
      </c>
      <c r="I382" s="27"/>
      <c r="J382" s="27"/>
      <c r="K382" s="27"/>
      <c r="L382" s="27"/>
      <c r="M382" s="27"/>
      <c r="N382" s="27">
        <v>40</v>
      </c>
      <c r="O382" s="27">
        <v>40</v>
      </c>
      <c r="P382" s="27">
        <v>20</v>
      </c>
      <c r="Q382" s="8">
        <f t="shared" si="25"/>
        <v>40</v>
      </c>
    </row>
    <row r="383" spans="1:17" ht="15.75" hidden="1">
      <c r="A383" s="41"/>
      <c r="B383" s="67"/>
      <c r="C383" s="361"/>
      <c r="D383" s="361"/>
      <c r="E383" s="27"/>
      <c r="F383" s="27"/>
      <c r="G383" s="27"/>
      <c r="H383" s="27"/>
      <c r="I383" s="27"/>
      <c r="J383" s="27"/>
      <c r="K383" s="27"/>
      <c r="L383" s="27"/>
      <c r="M383" s="27"/>
      <c r="N383" s="27"/>
      <c r="O383" s="27"/>
      <c r="P383" s="27"/>
      <c r="Q383" s="8">
        <f t="shared" si="25"/>
        <v>0</v>
      </c>
    </row>
    <row r="384" spans="1:17" ht="63" hidden="1">
      <c r="A384" s="41">
        <v>250343</v>
      </c>
      <c r="B384" s="68" t="s">
        <v>407</v>
      </c>
      <c r="C384" s="361"/>
      <c r="D384" s="361"/>
      <c r="E384" s="27"/>
      <c r="F384" s="27"/>
      <c r="G384" s="27"/>
      <c r="H384" s="27"/>
      <c r="I384" s="27"/>
      <c r="J384" s="27"/>
      <c r="K384" s="27"/>
      <c r="L384" s="27"/>
      <c r="M384" s="27"/>
      <c r="N384" s="27"/>
      <c r="O384" s="27"/>
      <c r="P384" s="27"/>
      <c r="Q384" s="8">
        <f t="shared" si="25"/>
        <v>0</v>
      </c>
    </row>
    <row r="385" spans="1:17" ht="15.75">
      <c r="A385" s="41"/>
      <c r="B385" s="70" t="s">
        <v>49</v>
      </c>
      <c r="C385" s="361"/>
      <c r="D385" s="361"/>
      <c r="E385" s="27"/>
      <c r="F385" s="27"/>
      <c r="G385" s="27"/>
      <c r="H385" s="27"/>
      <c r="I385" s="27"/>
      <c r="J385" s="27"/>
      <c r="K385" s="27"/>
      <c r="L385" s="27"/>
      <c r="M385" s="27"/>
      <c r="N385" s="27"/>
      <c r="O385" s="27"/>
      <c r="P385" s="27"/>
      <c r="Q385" s="8">
        <f t="shared" si="25"/>
        <v>0</v>
      </c>
    </row>
    <row r="386" spans="1:17" ht="31.5">
      <c r="A386" s="41"/>
      <c r="B386" s="105" t="s">
        <v>314</v>
      </c>
      <c r="C386" s="363"/>
      <c r="D386" s="363"/>
      <c r="E386" s="193"/>
      <c r="F386" s="193"/>
      <c r="G386" s="193"/>
      <c r="H386" s="193">
        <v>20</v>
      </c>
      <c r="I386" s="193"/>
      <c r="J386" s="193"/>
      <c r="K386" s="193"/>
      <c r="L386" s="193"/>
      <c r="M386" s="193"/>
      <c r="N386" s="193">
        <v>20</v>
      </c>
      <c r="O386" s="193">
        <v>20</v>
      </c>
      <c r="P386" s="27"/>
      <c r="Q386" s="8">
        <f t="shared" si="25"/>
        <v>20</v>
      </c>
    </row>
    <row r="387" spans="1:17" ht="15.75">
      <c r="A387" s="19">
        <v>250380</v>
      </c>
      <c r="B387" s="11" t="s">
        <v>358</v>
      </c>
      <c r="C387" s="361"/>
      <c r="D387" s="361"/>
      <c r="E387" s="27"/>
      <c r="F387" s="27"/>
      <c r="G387" s="27"/>
      <c r="H387" s="27">
        <v>38.5316</v>
      </c>
      <c r="I387" s="124">
        <v>27.9156</v>
      </c>
      <c r="J387" s="27"/>
      <c r="K387" s="27"/>
      <c r="L387" s="27"/>
      <c r="M387" s="27"/>
      <c r="N387" s="27">
        <v>10.616</v>
      </c>
      <c r="O387" s="27"/>
      <c r="P387" s="27"/>
      <c r="Q387" s="125">
        <f t="shared" si="25"/>
        <v>38.5316</v>
      </c>
    </row>
    <row r="388" spans="1:17" ht="15.75" hidden="1">
      <c r="A388" s="41"/>
      <c r="B388" s="26"/>
      <c r="C388" s="361"/>
      <c r="D388" s="361"/>
      <c r="E388" s="27"/>
      <c r="F388" s="27"/>
      <c r="G388" s="27"/>
      <c r="H388" s="27"/>
      <c r="I388" s="27"/>
      <c r="J388" s="27"/>
      <c r="K388" s="27"/>
      <c r="L388" s="27"/>
      <c r="M388" s="27"/>
      <c r="N388" s="27"/>
      <c r="O388" s="27"/>
      <c r="P388" s="27"/>
      <c r="Q388" s="8">
        <f t="shared" si="25"/>
        <v>0</v>
      </c>
    </row>
    <row r="389" spans="1:17" ht="47.25" hidden="1">
      <c r="A389" s="41">
        <v>250343</v>
      </c>
      <c r="B389" s="11" t="s">
        <v>422</v>
      </c>
      <c r="C389" s="361"/>
      <c r="D389" s="361"/>
      <c r="E389" s="27"/>
      <c r="F389" s="27"/>
      <c r="G389" s="27"/>
      <c r="H389" s="27"/>
      <c r="I389" s="27"/>
      <c r="J389" s="27"/>
      <c r="K389" s="27"/>
      <c r="L389" s="27"/>
      <c r="M389" s="27"/>
      <c r="N389" s="27"/>
      <c r="O389" s="27"/>
      <c r="P389" s="27"/>
      <c r="Q389" s="8">
        <f t="shared" si="25"/>
        <v>0</v>
      </c>
    </row>
    <row r="390" spans="1:17" ht="47.25" hidden="1">
      <c r="A390" s="41"/>
      <c r="B390" s="29" t="s">
        <v>160</v>
      </c>
      <c r="C390" s="361"/>
      <c r="D390" s="361"/>
      <c r="E390" s="27"/>
      <c r="F390" s="27"/>
      <c r="G390" s="27"/>
      <c r="H390" s="27"/>
      <c r="I390" s="27"/>
      <c r="J390" s="27"/>
      <c r="K390" s="27"/>
      <c r="L390" s="27"/>
      <c r="M390" s="27"/>
      <c r="N390" s="27"/>
      <c r="O390" s="27"/>
      <c r="P390" s="27"/>
      <c r="Q390" s="8">
        <f t="shared" si="25"/>
        <v>0</v>
      </c>
    </row>
    <row r="391" spans="1:17" ht="47.25" hidden="1">
      <c r="A391" s="41"/>
      <c r="B391" s="11" t="s">
        <v>442</v>
      </c>
      <c r="C391" s="361"/>
      <c r="D391" s="361"/>
      <c r="E391" s="27"/>
      <c r="F391" s="27"/>
      <c r="G391" s="27"/>
      <c r="H391" s="27"/>
      <c r="I391" s="27"/>
      <c r="J391" s="27"/>
      <c r="K391" s="27"/>
      <c r="L391" s="27"/>
      <c r="M391" s="27"/>
      <c r="N391" s="27"/>
      <c r="O391" s="27"/>
      <c r="P391" s="27"/>
      <c r="Q391" s="8">
        <f t="shared" si="25"/>
        <v>0</v>
      </c>
    </row>
    <row r="392" spans="1:17" ht="15.75">
      <c r="A392" s="19"/>
      <c r="B392" s="339"/>
      <c r="C392" s="20">
        <f>C379+C381</f>
        <v>1045.2109999999998</v>
      </c>
      <c r="D392" s="20"/>
      <c r="E392" s="20">
        <f aca="true" t="shared" si="27" ref="E392:P392">E379+E381</f>
        <v>35.47</v>
      </c>
      <c r="F392" s="20">
        <f t="shared" si="27"/>
        <v>385.07</v>
      </c>
      <c r="G392" s="20"/>
      <c r="H392" s="123">
        <f t="shared" si="27"/>
        <v>609.0316</v>
      </c>
      <c r="I392" s="123">
        <f t="shared" si="27"/>
        <v>27.9156</v>
      </c>
      <c r="J392" s="20">
        <f t="shared" si="27"/>
        <v>0</v>
      </c>
      <c r="K392" s="20">
        <f t="shared" si="27"/>
        <v>0</v>
      </c>
      <c r="L392" s="20">
        <f t="shared" si="27"/>
        <v>0</v>
      </c>
      <c r="M392" s="20">
        <f t="shared" si="27"/>
        <v>0</v>
      </c>
      <c r="N392" s="20">
        <f t="shared" si="27"/>
        <v>581.116</v>
      </c>
      <c r="O392" s="20">
        <f t="shared" si="27"/>
        <v>570.5</v>
      </c>
      <c r="P392" s="20">
        <f t="shared" si="27"/>
        <v>133</v>
      </c>
      <c r="Q392" s="125">
        <f t="shared" si="25"/>
        <v>1654.2425999999998</v>
      </c>
    </row>
  </sheetData>
  <mergeCells count="20">
    <mergeCell ref="A10:A13"/>
    <mergeCell ref="B10:B13"/>
    <mergeCell ref="C11:C13"/>
    <mergeCell ref="E12:E13"/>
    <mergeCell ref="D11:D13"/>
    <mergeCell ref="Q10:Q13"/>
    <mergeCell ref="H11:H13"/>
    <mergeCell ref="J11:M11"/>
    <mergeCell ref="I11:I13"/>
    <mergeCell ref="J12:J13"/>
    <mergeCell ref="M12:M13"/>
    <mergeCell ref="N11:N13"/>
    <mergeCell ref="F12:F13"/>
    <mergeCell ref="G11:G13"/>
    <mergeCell ref="I4:P4"/>
    <mergeCell ref="I6:P6"/>
    <mergeCell ref="C10:G10"/>
    <mergeCell ref="H10:P10"/>
    <mergeCell ref="O11:P11"/>
    <mergeCell ref="O12:O13"/>
  </mergeCells>
  <printOptions/>
  <pageMargins left="0.18" right="0.13" top="0.13" bottom="0.13" header="0.13" footer="0.13"/>
  <pageSetup fitToHeight="5" fitToWidth="1" horizontalDpi="120" verticalDpi="120" orientation="landscape" paperSize="9" scale="56" r:id="rId1"/>
</worksheet>
</file>

<file path=xl/worksheets/sheet3.xml><?xml version="1.0" encoding="utf-8"?>
<worksheet xmlns="http://schemas.openxmlformats.org/spreadsheetml/2006/main" xmlns:r="http://schemas.openxmlformats.org/officeDocument/2006/relationships">
  <dimension ref="A3:Q428"/>
  <sheetViews>
    <sheetView zoomScale="75" zoomScaleNormal="75" workbookViewId="0" topLeftCell="A3">
      <pane xSplit="1" ySplit="19" topLeftCell="B232" activePane="bottomRight" state="frozen"/>
      <selection pane="topLeft" activeCell="A3" sqref="A3"/>
      <selection pane="topRight" activeCell="B3" sqref="B3"/>
      <selection pane="bottomLeft" activeCell="A18" sqref="A18"/>
      <selection pane="bottomRight" activeCell="A232" sqref="A232:B232"/>
    </sheetView>
  </sheetViews>
  <sheetFormatPr defaultColWidth="9.00390625" defaultRowHeight="12.75"/>
  <cols>
    <col min="1" max="1" width="16.625" style="21" customWidth="1"/>
    <col min="2" max="2" width="92.00390625" style="21" customWidth="1"/>
    <col min="3" max="3" width="13.875" style="21" customWidth="1"/>
    <col min="4" max="4" width="13.875" style="21" hidden="1" customWidth="1"/>
    <col min="5" max="6" width="14.625" style="21" customWidth="1"/>
    <col min="7" max="7" width="9.375" style="21" hidden="1" customWidth="1"/>
    <col min="8" max="8" width="11.375" style="21" customWidth="1"/>
    <col min="9" max="9" width="13.125" style="21" customWidth="1"/>
    <col min="10" max="10" width="10.125" style="21" customWidth="1"/>
    <col min="11" max="11" width="12.125" style="21" customWidth="1"/>
    <col min="12" max="12" width="13.00390625" style="21" customWidth="1"/>
    <col min="13" max="13" width="11.75390625" style="21" customWidth="1"/>
    <col min="14" max="14" width="15.00390625" style="21" customWidth="1"/>
    <col min="15" max="15" width="14.00390625" style="21" customWidth="1"/>
    <col min="16" max="16384" width="9.125" style="21" customWidth="1"/>
  </cols>
  <sheetData>
    <row r="1" ht="15.75" hidden="1"/>
    <row r="2" ht="15.75" hidden="1"/>
    <row r="3" spans="8:13" ht="15.75">
      <c r="H3" s="410" t="s">
        <v>58</v>
      </c>
      <c r="I3" s="410"/>
      <c r="J3" s="410"/>
      <c r="K3" s="410"/>
      <c r="L3" s="410"/>
      <c r="M3" s="33"/>
    </row>
    <row r="4" ht="15.75">
      <c r="H4" s="21" t="s">
        <v>148</v>
      </c>
    </row>
    <row r="5" spans="8:13" ht="18.75" customHeight="1">
      <c r="H5" s="410" t="s">
        <v>457</v>
      </c>
      <c r="I5" s="410"/>
      <c r="J5" s="410"/>
      <c r="K5" s="410"/>
      <c r="L5" s="410"/>
      <c r="M5" s="33"/>
    </row>
    <row r="6" spans="9:11" ht="15.75" hidden="1">
      <c r="I6" s="49"/>
      <c r="J6" s="49"/>
      <c r="K6" s="49"/>
    </row>
    <row r="7" ht="15.75">
      <c r="B7" s="32"/>
    </row>
    <row r="8" spans="1:14" ht="56.25">
      <c r="A8" s="15" t="s">
        <v>460</v>
      </c>
      <c r="B8" s="52"/>
      <c r="C8" s="50"/>
      <c r="D8" s="50"/>
      <c r="E8" s="50"/>
      <c r="F8" s="50"/>
      <c r="G8" s="50"/>
      <c r="H8" s="50"/>
      <c r="I8" s="50"/>
      <c r="J8" s="50"/>
      <c r="K8" s="50"/>
      <c r="L8" s="50"/>
      <c r="M8" s="50"/>
      <c r="N8" s="50"/>
    </row>
    <row r="9" spans="1:14" ht="15.75" hidden="1">
      <c r="A9" s="51"/>
      <c r="B9" s="52"/>
      <c r="C9" s="50"/>
      <c r="D9" s="50"/>
      <c r="E9" s="50"/>
      <c r="F9" s="50"/>
      <c r="G9" s="50"/>
      <c r="H9" s="50"/>
      <c r="I9" s="50"/>
      <c r="J9" s="50"/>
      <c r="K9" s="50"/>
      <c r="L9" s="50"/>
      <c r="M9" s="50"/>
      <c r="N9" s="50"/>
    </row>
    <row r="10" spans="1:14" ht="15.75" hidden="1">
      <c r="A10" s="51"/>
      <c r="B10" s="52"/>
      <c r="C10" s="50"/>
      <c r="D10" s="50"/>
      <c r="E10" s="50"/>
      <c r="F10" s="50"/>
      <c r="G10" s="50"/>
      <c r="H10" s="50"/>
      <c r="I10" s="50"/>
      <c r="J10" s="50"/>
      <c r="K10" s="50"/>
      <c r="L10" s="50"/>
      <c r="M10" s="50"/>
      <c r="N10" s="50"/>
    </row>
    <row r="11" ht="12.75" customHeight="1">
      <c r="L11" s="21" t="s">
        <v>220</v>
      </c>
    </row>
    <row r="12" ht="12.75" customHeight="1" thickBot="1"/>
    <row r="13" spans="1:15" ht="50.25" customHeight="1">
      <c r="A13" s="19" t="s">
        <v>41</v>
      </c>
      <c r="B13" s="35" t="s">
        <v>218</v>
      </c>
      <c r="C13" s="412" t="s">
        <v>221</v>
      </c>
      <c r="D13" s="413"/>
      <c r="E13" s="413"/>
      <c r="F13" s="413"/>
      <c r="G13" s="414"/>
      <c r="H13" s="409" t="s">
        <v>222</v>
      </c>
      <c r="I13" s="409"/>
      <c r="J13" s="409"/>
      <c r="K13" s="409"/>
      <c r="L13" s="409"/>
      <c r="M13" s="409"/>
      <c r="N13" s="409"/>
      <c r="O13" s="384" t="s">
        <v>224</v>
      </c>
    </row>
    <row r="14" spans="1:15" ht="24" customHeight="1">
      <c r="A14" s="407" t="s">
        <v>163</v>
      </c>
      <c r="B14" s="407" t="s">
        <v>164</v>
      </c>
      <c r="C14" s="409" t="s">
        <v>209</v>
      </c>
      <c r="D14" s="409" t="s">
        <v>210</v>
      </c>
      <c r="E14" s="415" t="s">
        <v>223</v>
      </c>
      <c r="F14" s="415"/>
      <c r="G14" s="409"/>
      <c r="H14" s="409" t="s">
        <v>209</v>
      </c>
      <c r="I14" s="409" t="s">
        <v>210</v>
      </c>
      <c r="J14" s="409" t="s">
        <v>223</v>
      </c>
      <c r="K14" s="409"/>
      <c r="L14" s="409" t="s">
        <v>211</v>
      </c>
      <c r="M14" s="385" t="s">
        <v>175</v>
      </c>
      <c r="N14" s="386"/>
      <c r="O14" s="384"/>
    </row>
    <row r="15" spans="1:15" ht="12.75" customHeight="1">
      <c r="A15" s="407"/>
      <c r="B15" s="407"/>
      <c r="C15" s="409"/>
      <c r="D15" s="409"/>
      <c r="E15" s="409" t="s">
        <v>261</v>
      </c>
      <c r="F15" s="409" t="s">
        <v>213</v>
      </c>
      <c r="G15" s="409"/>
      <c r="H15" s="409"/>
      <c r="I15" s="409"/>
      <c r="J15" s="409" t="s">
        <v>261</v>
      </c>
      <c r="K15" s="409" t="s">
        <v>213</v>
      </c>
      <c r="L15" s="409"/>
      <c r="M15" s="421" t="s">
        <v>176</v>
      </c>
      <c r="N15" s="19" t="s">
        <v>175</v>
      </c>
      <c r="O15" s="384"/>
    </row>
    <row r="16" spans="1:15" ht="174.75" customHeight="1">
      <c r="A16" s="407"/>
      <c r="B16" s="407"/>
      <c r="C16" s="409"/>
      <c r="D16" s="409"/>
      <c r="E16" s="409"/>
      <c r="F16" s="409"/>
      <c r="G16" s="409"/>
      <c r="H16" s="409"/>
      <c r="I16" s="409"/>
      <c r="J16" s="409"/>
      <c r="K16" s="409"/>
      <c r="L16" s="409"/>
      <c r="M16" s="411"/>
      <c r="N16" s="19" t="s">
        <v>177</v>
      </c>
      <c r="O16" s="384"/>
    </row>
    <row r="17" spans="1:15" ht="15" customHeight="1" hidden="1" thickBot="1">
      <c r="A17" s="408"/>
      <c r="B17" s="408"/>
      <c r="C17" s="409"/>
      <c r="D17" s="409"/>
      <c r="E17" s="409"/>
      <c r="F17" s="409"/>
      <c r="G17" s="409"/>
      <c r="H17" s="409"/>
      <c r="I17" s="409"/>
      <c r="J17" s="409"/>
      <c r="K17" s="409"/>
      <c r="L17" s="409"/>
      <c r="M17" s="19"/>
      <c r="N17" s="53"/>
      <c r="O17" s="384"/>
    </row>
    <row r="18" spans="1:15" ht="13.5" customHeight="1" hidden="1">
      <c r="A18" s="54"/>
      <c r="B18" s="25"/>
      <c r="C18" s="55"/>
      <c r="D18" s="55"/>
      <c r="E18" s="55"/>
      <c r="F18" s="55"/>
      <c r="G18" s="55"/>
      <c r="H18" s="55"/>
      <c r="I18" s="55"/>
      <c r="J18" s="55"/>
      <c r="K18" s="55"/>
      <c r="L18" s="55"/>
      <c r="M18" s="55"/>
      <c r="N18" s="45"/>
      <c r="O18" s="48"/>
    </row>
    <row r="19" spans="1:15" ht="14.25" customHeight="1" hidden="1">
      <c r="A19" s="56"/>
      <c r="B19" s="55"/>
      <c r="C19" s="55"/>
      <c r="D19" s="55"/>
      <c r="E19" s="55"/>
      <c r="F19" s="55"/>
      <c r="G19" s="55"/>
      <c r="H19" s="55"/>
      <c r="I19" s="55"/>
      <c r="J19" s="55"/>
      <c r="K19" s="55"/>
      <c r="L19" s="55"/>
      <c r="M19" s="55"/>
      <c r="N19" s="57"/>
      <c r="O19" s="58"/>
    </row>
    <row r="20" spans="1:15" s="61" customFormat="1" ht="14.25" customHeight="1" hidden="1">
      <c r="A20" s="19">
        <v>1</v>
      </c>
      <c r="B20" s="19">
        <v>2</v>
      </c>
      <c r="C20" s="19">
        <v>3</v>
      </c>
      <c r="D20" s="59"/>
      <c r="E20" s="60">
        <v>5</v>
      </c>
      <c r="F20" s="60">
        <v>6</v>
      </c>
      <c r="G20" s="59">
        <v>7</v>
      </c>
      <c r="H20" s="19">
        <v>8</v>
      </c>
      <c r="I20" s="59">
        <v>9</v>
      </c>
      <c r="J20" s="60">
        <v>10</v>
      </c>
      <c r="K20" s="60">
        <v>11</v>
      </c>
      <c r="L20" s="59">
        <v>12</v>
      </c>
      <c r="M20" s="59"/>
      <c r="N20" s="19">
        <v>13</v>
      </c>
      <c r="O20" s="19" t="s">
        <v>214</v>
      </c>
    </row>
    <row r="21" spans="1:15" ht="26.25" customHeight="1" hidden="1">
      <c r="A21" s="102" t="s">
        <v>40</v>
      </c>
      <c r="B21" s="101" t="s">
        <v>226</v>
      </c>
      <c r="C21" s="125">
        <f>C22+C23+C28</f>
        <v>0</v>
      </c>
      <c r="D21" s="8"/>
      <c r="E21" s="8">
        <f aca="true" t="shared" si="0" ref="E21:N21">E22+E23+E28</f>
        <v>0</v>
      </c>
      <c r="F21" s="8">
        <f t="shared" si="0"/>
        <v>0</v>
      </c>
      <c r="G21" s="8"/>
      <c r="H21" s="8">
        <f t="shared" si="0"/>
        <v>0</v>
      </c>
      <c r="I21" s="8">
        <f t="shared" si="0"/>
        <v>0</v>
      </c>
      <c r="J21" s="8">
        <f t="shared" si="0"/>
        <v>0</v>
      </c>
      <c r="K21" s="8">
        <f t="shared" si="0"/>
        <v>0</v>
      </c>
      <c r="L21" s="8">
        <f t="shared" si="0"/>
        <v>0</v>
      </c>
      <c r="M21" s="8">
        <f t="shared" si="0"/>
        <v>0</v>
      </c>
      <c r="N21" s="8">
        <f t="shared" si="0"/>
        <v>0</v>
      </c>
      <c r="O21" s="139">
        <f aca="true" t="shared" si="1" ref="O21:O84">SUM(H21+C21)</f>
        <v>0</v>
      </c>
    </row>
    <row r="22" spans="1:15" ht="20.25" customHeight="1" hidden="1">
      <c r="A22" s="37" t="s">
        <v>227</v>
      </c>
      <c r="B22" s="11" t="s">
        <v>228</v>
      </c>
      <c r="C22" s="122"/>
      <c r="D22" s="7"/>
      <c r="E22" s="7"/>
      <c r="F22" s="7"/>
      <c r="G22" s="7"/>
      <c r="H22" s="62"/>
      <c r="I22" s="62"/>
      <c r="J22" s="46"/>
      <c r="K22" s="46"/>
      <c r="L22" s="62"/>
      <c r="M22" s="62"/>
      <c r="N22" s="62"/>
      <c r="O22" s="139">
        <f t="shared" si="1"/>
        <v>0</v>
      </c>
    </row>
    <row r="23" spans="1:15" ht="16.5" customHeight="1" hidden="1">
      <c r="A23" s="37" t="s">
        <v>263</v>
      </c>
      <c r="B23" s="63" t="s">
        <v>264</v>
      </c>
      <c r="C23" s="122"/>
      <c r="D23" s="62"/>
      <c r="E23" s="46"/>
      <c r="F23" s="46"/>
      <c r="G23" s="62"/>
      <c r="H23" s="62"/>
      <c r="I23" s="62"/>
      <c r="J23" s="46"/>
      <c r="K23" s="46"/>
      <c r="L23" s="62"/>
      <c r="M23" s="62"/>
      <c r="N23" s="62"/>
      <c r="O23" s="139">
        <f t="shared" si="1"/>
        <v>0</v>
      </c>
    </row>
    <row r="24" spans="1:15" ht="15.75" hidden="1">
      <c r="A24" s="10"/>
      <c r="B24" s="11"/>
      <c r="C24" s="122"/>
      <c r="D24" s="27"/>
      <c r="E24" s="27"/>
      <c r="F24" s="7"/>
      <c r="G24" s="7"/>
      <c r="H24" s="7"/>
      <c r="I24" s="7"/>
      <c r="J24" s="7"/>
      <c r="K24" s="7"/>
      <c r="L24" s="7"/>
      <c r="M24" s="7"/>
      <c r="N24" s="7"/>
      <c r="O24" s="139">
        <f t="shared" si="1"/>
        <v>0</v>
      </c>
    </row>
    <row r="25" spans="1:15" ht="15.75" hidden="1">
      <c r="A25" s="10"/>
      <c r="B25" s="42"/>
      <c r="C25" s="122"/>
      <c r="D25" s="27"/>
      <c r="E25" s="27"/>
      <c r="F25" s="30"/>
      <c r="G25" s="7"/>
      <c r="H25" s="7"/>
      <c r="I25" s="7"/>
      <c r="J25" s="7"/>
      <c r="K25" s="7"/>
      <c r="L25" s="7"/>
      <c r="M25" s="7"/>
      <c r="N25" s="7"/>
      <c r="O25" s="139">
        <f t="shared" si="1"/>
        <v>0</v>
      </c>
    </row>
    <row r="26" spans="1:15" ht="39.75" customHeight="1" hidden="1">
      <c r="A26" s="10"/>
      <c r="B26" s="11" t="s">
        <v>443</v>
      </c>
      <c r="C26" s="122"/>
      <c r="D26" s="27"/>
      <c r="E26" s="27"/>
      <c r="F26" s="30"/>
      <c r="G26" s="7"/>
      <c r="H26" s="7"/>
      <c r="I26" s="7"/>
      <c r="J26" s="7"/>
      <c r="K26" s="7"/>
      <c r="L26" s="7"/>
      <c r="M26" s="7"/>
      <c r="N26" s="7"/>
      <c r="O26" s="139">
        <f t="shared" si="1"/>
        <v>0</v>
      </c>
    </row>
    <row r="27" spans="1:15" ht="18.75" customHeight="1" hidden="1">
      <c r="A27" s="10"/>
      <c r="B27" s="114" t="s">
        <v>147</v>
      </c>
      <c r="C27" s="131"/>
      <c r="D27" s="27"/>
      <c r="E27" s="27"/>
      <c r="F27" s="30"/>
      <c r="G27" s="7"/>
      <c r="H27" s="7"/>
      <c r="I27" s="7"/>
      <c r="J27" s="7"/>
      <c r="K27" s="7"/>
      <c r="L27" s="7"/>
      <c r="M27" s="7"/>
      <c r="N27" s="7"/>
      <c r="O27" s="139">
        <f t="shared" si="1"/>
        <v>0</v>
      </c>
    </row>
    <row r="28" spans="1:15" ht="15.75" hidden="1">
      <c r="A28" s="10" t="s">
        <v>258</v>
      </c>
      <c r="B28" s="11" t="s">
        <v>245</v>
      </c>
      <c r="C28" s="122"/>
      <c r="D28" s="7"/>
      <c r="E28" s="7"/>
      <c r="F28" s="7"/>
      <c r="G28" s="7"/>
      <c r="H28" s="7"/>
      <c r="I28" s="7"/>
      <c r="J28" s="7"/>
      <c r="K28" s="7"/>
      <c r="L28" s="7"/>
      <c r="M28" s="7"/>
      <c r="N28" s="7"/>
      <c r="O28" s="139">
        <f t="shared" si="1"/>
        <v>0</v>
      </c>
    </row>
    <row r="29" spans="1:15" ht="31.5" hidden="1">
      <c r="A29" s="10"/>
      <c r="B29" s="114" t="s">
        <v>147</v>
      </c>
      <c r="C29" s="131"/>
      <c r="D29" s="7"/>
      <c r="E29" s="7"/>
      <c r="F29" s="7"/>
      <c r="G29" s="7"/>
      <c r="H29" s="7"/>
      <c r="I29" s="7"/>
      <c r="J29" s="7"/>
      <c r="K29" s="7"/>
      <c r="L29" s="7"/>
      <c r="M29" s="7"/>
      <c r="N29" s="7"/>
      <c r="O29" s="139">
        <f t="shared" si="1"/>
        <v>0</v>
      </c>
    </row>
    <row r="30" spans="1:15" ht="18.75" customHeight="1" hidden="1">
      <c r="A30" s="212" t="s">
        <v>39</v>
      </c>
      <c r="B30" s="213" t="s">
        <v>363</v>
      </c>
      <c r="C30" s="214"/>
      <c r="D30" s="214"/>
      <c r="E30" s="214">
        <f aca="true" t="shared" si="2" ref="E30:N30">SUM(E32+E35+E42+E45+E47+E55+E77)</f>
        <v>0</v>
      </c>
      <c r="F30" s="214">
        <f t="shared" si="2"/>
        <v>0</v>
      </c>
      <c r="G30" s="214">
        <f t="shared" si="2"/>
        <v>0</v>
      </c>
      <c r="H30" s="214">
        <f t="shared" si="2"/>
        <v>0</v>
      </c>
      <c r="I30" s="214">
        <f t="shared" si="2"/>
        <v>0</v>
      </c>
      <c r="J30" s="214">
        <f t="shared" si="2"/>
        <v>0</v>
      </c>
      <c r="K30" s="214">
        <f t="shared" si="2"/>
        <v>0</v>
      </c>
      <c r="L30" s="214">
        <f t="shared" si="2"/>
        <v>0</v>
      </c>
      <c r="M30" s="214">
        <f t="shared" si="2"/>
        <v>0</v>
      </c>
      <c r="N30" s="214">
        <f t="shared" si="2"/>
        <v>0</v>
      </c>
      <c r="O30" s="138">
        <f t="shared" si="1"/>
        <v>0</v>
      </c>
    </row>
    <row r="31" spans="1:15" ht="18.75" customHeight="1" hidden="1">
      <c r="A31" s="215"/>
      <c r="B31" s="216"/>
      <c r="C31" s="214"/>
      <c r="D31" s="214"/>
      <c r="E31" s="214"/>
      <c r="F31" s="214"/>
      <c r="G31" s="214"/>
      <c r="H31" s="214"/>
      <c r="I31" s="214"/>
      <c r="J31" s="214"/>
      <c r="K31" s="214"/>
      <c r="L31" s="214"/>
      <c r="M31" s="214"/>
      <c r="N31" s="214"/>
      <c r="O31" s="138">
        <f t="shared" si="1"/>
        <v>0</v>
      </c>
    </row>
    <row r="32" spans="1:15" ht="22.5" customHeight="1" hidden="1">
      <c r="A32" s="217" t="s">
        <v>257</v>
      </c>
      <c r="B32" s="218" t="s">
        <v>333</v>
      </c>
      <c r="C32" s="219"/>
      <c r="D32" s="219"/>
      <c r="E32" s="219"/>
      <c r="F32" s="219"/>
      <c r="G32" s="219"/>
      <c r="H32" s="219"/>
      <c r="I32" s="219"/>
      <c r="J32" s="219"/>
      <c r="K32" s="219"/>
      <c r="L32" s="219"/>
      <c r="M32" s="219"/>
      <c r="N32" s="219"/>
      <c r="O32" s="138">
        <f t="shared" si="1"/>
        <v>0</v>
      </c>
    </row>
    <row r="33" spans="1:15" ht="22.5" customHeight="1" hidden="1">
      <c r="A33" s="217"/>
      <c r="B33" s="220" t="s">
        <v>35</v>
      </c>
      <c r="C33" s="221"/>
      <c r="D33" s="221"/>
      <c r="E33" s="221"/>
      <c r="F33" s="219"/>
      <c r="G33" s="219"/>
      <c r="H33" s="219"/>
      <c r="I33" s="219"/>
      <c r="J33" s="219"/>
      <c r="K33" s="219"/>
      <c r="L33" s="219"/>
      <c r="M33" s="219"/>
      <c r="N33" s="219"/>
      <c r="O33" s="138">
        <f t="shared" si="1"/>
        <v>0</v>
      </c>
    </row>
    <row r="34" spans="1:15" ht="18" customHeight="1" hidden="1">
      <c r="A34" s="217"/>
      <c r="B34" s="220" t="s">
        <v>147</v>
      </c>
      <c r="C34" s="221"/>
      <c r="D34" s="221"/>
      <c r="E34" s="221"/>
      <c r="F34" s="219"/>
      <c r="G34" s="219"/>
      <c r="H34" s="219"/>
      <c r="I34" s="219"/>
      <c r="J34" s="219"/>
      <c r="K34" s="219"/>
      <c r="L34" s="219"/>
      <c r="M34" s="219"/>
      <c r="N34" s="219"/>
      <c r="O34" s="138">
        <f t="shared" si="1"/>
        <v>0</v>
      </c>
    </row>
    <row r="35" spans="1:15" ht="21" customHeight="1" hidden="1">
      <c r="A35" s="217" t="s">
        <v>232</v>
      </c>
      <c r="B35" s="218" t="s">
        <v>355</v>
      </c>
      <c r="C35" s="219"/>
      <c r="D35" s="219"/>
      <c r="E35" s="219"/>
      <c r="F35" s="219"/>
      <c r="G35" s="219"/>
      <c r="H35" s="219"/>
      <c r="I35" s="219"/>
      <c r="J35" s="219"/>
      <c r="K35" s="219"/>
      <c r="L35" s="219"/>
      <c r="M35" s="219"/>
      <c r="N35" s="222"/>
      <c r="O35" s="138">
        <f t="shared" si="1"/>
        <v>0</v>
      </c>
    </row>
    <row r="36" spans="1:15" ht="0.75" customHeight="1" hidden="1">
      <c r="A36" s="217" t="s">
        <v>405</v>
      </c>
      <c r="B36" s="218" t="s">
        <v>406</v>
      </c>
      <c r="C36" s="219"/>
      <c r="D36" s="219"/>
      <c r="E36" s="219"/>
      <c r="F36" s="219"/>
      <c r="G36" s="219"/>
      <c r="H36" s="219"/>
      <c r="I36" s="219"/>
      <c r="J36" s="219"/>
      <c r="K36" s="219"/>
      <c r="L36" s="219"/>
      <c r="M36" s="219"/>
      <c r="N36" s="219"/>
      <c r="O36" s="138">
        <f t="shared" si="1"/>
        <v>0</v>
      </c>
    </row>
    <row r="37" spans="1:15" ht="70.5" customHeight="1" hidden="1">
      <c r="A37" s="217" t="s">
        <v>374</v>
      </c>
      <c r="B37" s="218" t="s">
        <v>375</v>
      </c>
      <c r="C37" s="219"/>
      <c r="D37" s="219"/>
      <c r="E37" s="219"/>
      <c r="F37" s="219"/>
      <c r="G37" s="219"/>
      <c r="H37" s="219"/>
      <c r="I37" s="219"/>
      <c r="J37" s="219"/>
      <c r="K37" s="219"/>
      <c r="L37" s="219"/>
      <c r="M37" s="219"/>
      <c r="N37" s="219"/>
      <c r="O37" s="138">
        <f t="shared" si="1"/>
        <v>0</v>
      </c>
    </row>
    <row r="38" spans="1:15" ht="15.75" hidden="1">
      <c r="A38" s="217"/>
      <c r="B38" s="218"/>
      <c r="C38" s="219"/>
      <c r="D38" s="219"/>
      <c r="E38" s="219"/>
      <c r="F38" s="219"/>
      <c r="G38" s="219"/>
      <c r="H38" s="219"/>
      <c r="I38" s="219"/>
      <c r="J38" s="219"/>
      <c r="K38" s="219"/>
      <c r="L38" s="219"/>
      <c r="M38" s="219"/>
      <c r="N38" s="219"/>
      <c r="O38" s="138">
        <f t="shared" si="1"/>
        <v>0</v>
      </c>
    </row>
    <row r="39" spans="1:15" ht="15.75" hidden="1">
      <c r="A39" s="217" t="s">
        <v>232</v>
      </c>
      <c r="B39" s="218" t="s">
        <v>444</v>
      </c>
      <c r="C39" s="219"/>
      <c r="D39" s="219"/>
      <c r="E39" s="219"/>
      <c r="F39" s="219"/>
      <c r="G39" s="219"/>
      <c r="H39" s="219"/>
      <c r="I39" s="219"/>
      <c r="J39" s="219"/>
      <c r="K39" s="219"/>
      <c r="L39" s="219"/>
      <c r="M39" s="219"/>
      <c r="N39" s="219"/>
      <c r="O39" s="138">
        <f t="shared" si="1"/>
        <v>0</v>
      </c>
    </row>
    <row r="40" spans="1:15" ht="57" customHeight="1" hidden="1">
      <c r="A40" s="217"/>
      <c r="B40" s="223" t="s">
        <v>465</v>
      </c>
      <c r="C40" s="219"/>
      <c r="D40" s="219"/>
      <c r="E40" s="219"/>
      <c r="F40" s="219"/>
      <c r="G40" s="219"/>
      <c r="H40" s="219"/>
      <c r="I40" s="219"/>
      <c r="J40" s="219"/>
      <c r="K40" s="219"/>
      <c r="L40" s="219"/>
      <c r="M40" s="219"/>
      <c r="N40" s="219"/>
      <c r="O40" s="138">
        <f t="shared" si="1"/>
        <v>0</v>
      </c>
    </row>
    <row r="41" spans="1:15" ht="17.25" customHeight="1" hidden="1">
      <c r="A41" s="217"/>
      <c r="B41" s="220" t="s">
        <v>147</v>
      </c>
      <c r="C41" s="221"/>
      <c r="D41" s="219"/>
      <c r="E41" s="219"/>
      <c r="F41" s="219"/>
      <c r="G41" s="219"/>
      <c r="H41" s="221"/>
      <c r="I41" s="221"/>
      <c r="J41" s="221"/>
      <c r="K41" s="221"/>
      <c r="L41" s="221"/>
      <c r="M41" s="221"/>
      <c r="N41" s="219"/>
      <c r="O41" s="138">
        <f t="shared" si="1"/>
        <v>0</v>
      </c>
    </row>
    <row r="42" spans="1:15" ht="15.75" hidden="1">
      <c r="A42" s="217" t="s">
        <v>171</v>
      </c>
      <c r="B42" s="218" t="s">
        <v>172</v>
      </c>
      <c r="C42" s="219"/>
      <c r="D42" s="219"/>
      <c r="E42" s="219"/>
      <c r="F42" s="219"/>
      <c r="G42" s="219"/>
      <c r="H42" s="219"/>
      <c r="I42" s="219"/>
      <c r="J42" s="219"/>
      <c r="K42" s="219"/>
      <c r="L42" s="219"/>
      <c r="M42" s="219"/>
      <c r="N42" s="219"/>
      <c r="O42" s="138">
        <f t="shared" si="1"/>
        <v>0</v>
      </c>
    </row>
    <row r="43" spans="1:15" ht="31.5" hidden="1">
      <c r="A43" s="217"/>
      <c r="B43" s="220" t="s">
        <v>147</v>
      </c>
      <c r="C43" s="221"/>
      <c r="D43" s="219"/>
      <c r="E43" s="219"/>
      <c r="F43" s="219"/>
      <c r="G43" s="219"/>
      <c r="H43" s="219"/>
      <c r="I43" s="219"/>
      <c r="J43" s="219"/>
      <c r="K43" s="219"/>
      <c r="L43" s="219"/>
      <c r="M43" s="219"/>
      <c r="N43" s="219"/>
      <c r="O43" s="138">
        <f t="shared" si="1"/>
        <v>0</v>
      </c>
    </row>
    <row r="44" spans="1:15" ht="15.75" hidden="1">
      <c r="A44" s="217"/>
      <c r="B44" s="220" t="s">
        <v>4</v>
      </c>
      <c r="C44" s="221"/>
      <c r="D44" s="219"/>
      <c r="E44" s="219"/>
      <c r="F44" s="221"/>
      <c r="G44" s="219"/>
      <c r="H44" s="219"/>
      <c r="I44" s="219"/>
      <c r="J44" s="219"/>
      <c r="K44" s="219"/>
      <c r="L44" s="219"/>
      <c r="M44" s="219"/>
      <c r="N44" s="219"/>
      <c r="O44" s="138">
        <f t="shared" si="1"/>
        <v>0</v>
      </c>
    </row>
    <row r="45" spans="1:15" ht="15.75" hidden="1">
      <c r="A45" s="217" t="s">
        <v>173</v>
      </c>
      <c r="B45" s="218" t="s">
        <v>174</v>
      </c>
      <c r="C45" s="219"/>
      <c r="D45" s="219"/>
      <c r="E45" s="219"/>
      <c r="F45" s="219"/>
      <c r="G45" s="219"/>
      <c r="H45" s="219"/>
      <c r="I45" s="219"/>
      <c r="J45" s="219"/>
      <c r="K45" s="219"/>
      <c r="L45" s="219"/>
      <c r="M45" s="219"/>
      <c r="N45" s="219"/>
      <c r="O45" s="138">
        <f t="shared" si="1"/>
        <v>0</v>
      </c>
    </row>
    <row r="46" spans="1:15" ht="31.5" hidden="1">
      <c r="A46" s="217"/>
      <c r="B46" s="220" t="s">
        <v>147</v>
      </c>
      <c r="C46" s="221"/>
      <c r="D46" s="219"/>
      <c r="E46" s="219"/>
      <c r="F46" s="219"/>
      <c r="G46" s="219"/>
      <c r="H46" s="221"/>
      <c r="I46" s="221"/>
      <c r="J46" s="221"/>
      <c r="K46" s="221"/>
      <c r="L46" s="221"/>
      <c r="M46" s="221"/>
      <c r="N46" s="219"/>
      <c r="O46" s="138">
        <f t="shared" si="1"/>
        <v>0</v>
      </c>
    </row>
    <row r="47" spans="1:15" ht="43.5" customHeight="1" hidden="1">
      <c r="A47" s="217" t="s">
        <v>278</v>
      </c>
      <c r="B47" s="218" t="s">
        <v>371</v>
      </c>
      <c r="C47" s="222"/>
      <c r="D47" s="219"/>
      <c r="E47" s="222"/>
      <c r="F47" s="222"/>
      <c r="G47" s="219"/>
      <c r="H47" s="219"/>
      <c r="I47" s="219"/>
      <c r="J47" s="219"/>
      <c r="K47" s="219"/>
      <c r="L47" s="219"/>
      <c r="M47" s="219"/>
      <c r="N47" s="219"/>
      <c r="O47" s="138">
        <f t="shared" si="1"/>
        <v>0</v>
      </c>
    </row>
    <row r="48" spans="1:15" ht="25.5" customHeight="1" hidden="1">
      <c r="A48" s="217"/>
      <c r="B48" s="220" t="s">
        <v>147</v>
      </c>
      <c r="C48" s="224"/>
      <c r="D48" s="219"/>
      <c r="E48" s="222"/>
      <c r="F48" s="222"/>
      <c r="G48" s="219"/>
      <c r="H48" s="219"/>
      <c r="I48" s="219"/>
      <c r="J48" s="219"/>
      <c r="K48" s="219"/>
      <c r="L48" s="219"/>
      <c r="M48" s="219"/>
      <c r="N48" s="219"/>
      <c r="O48" s="138">
        <f t="shared" si="1"/>
        <v>0</v>
      </c>
    </row>
    <row r="49" spans="1:15" ht="20.25" customHeight="1" hidden="1">
      <c r="A49" s="217"/>
      <c r="B49" s="220" t="s">
        <v>3</v>
      </c>
      <c r="C49" s="225"/>
      <c r="D49" s="226"/>
      <c r="E49" s="225"/>
      <c r="F49" s="225"/>
      <c r="G49" s="219"/>
      <c r="H49" s="219"/>
      <c r="I49" s="219"/>
      <c r="J49" s="219"/>
      <c r="K49" s="219"/>
      <c r="L49" s="219"/>
      <c r="M49" s="219"/>
      <c r="N49" s="219"/>
      <c r="O49" s="138">
        <f t="shared" si="1"/>
        <v>0</v>
      </c>
    </row>
    <row r="50" spans="1:15" ht="43.5" customHeight="1" hidden="1">
      <c r="A50" s="217" t="s">
        <v>346</v>
      </c>
      <c r="B50" s="218" t="s">
        <v>38</v>
      </c>
      <c r="C50" s="219"/>
      <c r="D50" s="219"/>
      <c r="E50" s="219"/>
      <c r="F50" s="219"/>
      <c r="G50" s="219"/>
      <c r="H50" s="219"/>
      <c r="I50" s="219"/>
      <c r="J50" s="219"/>
      <c r="K50" s="219"/>
      <c r="L50" s="219"/>
      <c r="M50" s="219"/>
      <c r="N50" s="219"/>
      <c r="O50" s="138">
        <f t="shared" si="1"/>
        <v>0</v>
      </c>
    </row>
    <row r="51" spans="1:15" ht="38.25" customHeight="1" hidden="1">
      <c r="A51" s="217" t="s">
        <v>234</v>
      </c>
      <c r="B51" s="218" t="s">
        <v>424</v>
      </c>
      <c r="C51" s="219"/>
      <c r="D51" s="219"/>
      <c r="E51" s="219"/>
      <c r="F51" s="219"/>
      <c r="G51" s="219"/>
      <c r="H51" s="219"/>
      <c r="I51" s="219"/>
      <c r="J51" s="219"/>
      <c r="K51" s="219"/>
      <c r="L51" s="219"/>
      <c r="M51" s="219"/>
      <c r="N51" s="219"/>
      <c r="O51" s="138">
        <f t="shared" si="1"/>
        <v>0</v>
      </c>
    </row>
    <row r="52" spans="1:15" ht="33.75" customHeight="1" hidden="1">
      <c r="A52" s="217" t="s">
        <v>350</v>
      </c>
      <c r="B52" s="218" t="s">
        <v>351</v>
      </c>
      <c r="C52" s="219"/>
      <c r="D52" s="219"/>
      <c r="E52" s="219"/>
      <c r="F52" s="219"/>
      <c r="G52" s="219"/>
      <c r="H52" s="219"/>
      <c r="I52" s="219"/>
      <c r="J52" s="219"/>
      <c r="K52" s="219"/>
      <c r="L52" s="219"/>
      <c r="M52" s="219"/>
      <c r="N52" s="219"/>
      <c r="O52" s="138">
        <f t="shared" si="1"/>
        <v>0</v>
      </c>
    </row>
    <row r="53" spans="1:15" ht="61.5" customHeight="1" hidden="1">
      <c r="A53" s="217" t="s">
        <v>403</v>
      </c>
      <c r="B53" s="218" t="s">
        <v>435</v>
      </c>
      <c r="C53" s="219"/>
      <c r="D53" s="219"/>
      <c r="E53" s="219"/>
      <c r="F53" s="219"/>
      <c r="G53" s="219"/>
      <c r="H53" s="219"/>
      <c r="I53" s="219"/>
      <c r="J53" s="219"/>
      <c r="K53" s="219"/>
      <c r="L53" s="219"/>
      <c r="M53" s="219"/>
      <c r="N53" s="219"/>
      <c r="O53" s="138">
        <f t="shared" si="1"/>
        <v>0</v>
      </c>
    </row>
    <row r="54" spans="1:15" ht="25.5" customHeight="1" hidden="1">
      <c r="A54" s="217" t="s">
        <v>277</v>
      </c>
      <c r="B54" s="218" t="s">
        <v>361</v>
      </c>
      <c r="C54" s="219"/>
      <c r="D54" s="219"/>
      <c r="E54" s="219"/>
      <c r="F54" s="219"/>
      <c r="G54" s="219"/>
      <c r="H54" s="219"/>
      <c r="I54" s="219"/>
      <c r="J54" s="219"/>
      <c r="K54" s="219"/>
      <c r="L54" s="219"/>
      <c r="M54" s="219"/>
      <c r="N54" s="219"/>
      <c r="O54" s="138">
        <f t="shared" si="1"/>
        <v>0</v>
      </c>
    </row>
    <row r="55" spans="1:15" ht="23.25" customHeight="1" hidden="1">
      <c r="A55" s="217" t="s">
        <v>234</v>
      </c>
      <c r="B55" s="218" t="s">
        <v>446</v>
      </c>
      <c r="C55" s="219"/>
      <c r="D55" s="219"/>
      <c r="E55" s="219"/>
      <c r="F55" s="219"/>
      <c r="G55" s="219"/>
      <c r="H55" s="219"/>
      <c r="I55" s="219"/>
      <c r="J55" s="219"/>
      <c r="K55" s="219"/>
      <c r="L55" s="219"/>
      <c r="M55" s="219"/>
      <c r="N55" s="219"/>
      <c r="O55" s="138">
        <f t="shared" si="1"/>
        <v>0</v>
      </c>
    </row>
    <row r="56" spans="1:15" ht="25.5" customHeight="1" hidden="1">
      <c r="A56" s="227" t="s">
        <v>263</v>
      </c>
      <c r="B56" s="228" t="s">
        <v>409</v>
      </c>
      <c r="C56" s="219"/>
      <c r="D56" s="219"/>
      <c r="E56" s="219"/>
      <c r="F56" s="219"/>
      <c r="G56" s="219"/>
      <c r="H56" s="219"/>
      <c r="I56" s="219"/>
      <c r="J56" s="219"/>
      <c r="K56" s="219"/>
      <c r="L56" s="219"/>
      <c r="M56" s="219"/>
      <c r="N56" s="219"/>
      <c r="O56" s="138">
        <f t="shared" si="1"/>
        <v>0</v>
      </c>
    </row>
    <row r="57" spans="1:15" ht="36.75" customHeight="1" hidden="1">
      <c r="A57" s="217" t="s">
        <v>241</v>
      </c>
      <c r="B57" s="218" t="s">
        <v>434</v>
      </c>
      <c r="C57" s="219"/>
      <c r="D57" s="219"/>
      <c r="E57" s="219"/>
      <c r="F57" s="219"/>
      <c r="G57" s="219"/>
      <c r="H57" s="219"/>
      <c r="I57" s="219"/>
      <c r="J57" s="219"/>
      <c r="K57" s="219"/>
      <c r="L57" s="219"/>
      <c r="M57" s="219"/>
      <c r="N57" s="219"/>
      <c r="O57" s="138">
        <f t="shared" si="1"/>
        <v>0</v>
      </c>
    </row>
    <row r="58" spans="1:15" ht="15.75" hidden="1">
      <c r="A58" s="217" t="s">
        <v>36</v>
      </c>
      <c r="B58" s="218" t="s">
        <v>37</v>
      </c>
      <c r="C58" s="219"/>
      <c r="D58" s="219"/>
      <c r="E58" s="219"/>
      <c r="F58" s="219"/>
      <c r="G58" s="219"/>
      <c r="H58" s="219"/>
      <c r="I58" s="219"/>
      <c r="J58" s="219"/>
      <c r="K58" s="219"/>
      <c r="L58" s="219"/>
      <c r="M58" s="219"/>
      <c r="N58" s="219"/>
      <c r="O58" s="138">
        <f t="shared" si="1"/>
        <v>0</v>
      </c>
    </row>
    <row r="59" spans="1:15" ht="31.5" hidden="1">
      <c r="A59" s="217" t="s">
        <v>367</v>
      </c>
      <c r="B59" s="218" t="s">
        <v>413</v>
      </c>
      <c r="C59" s="219"/>
      <c r="D59" s="219"/>
      <c r="E59" s="219"/>
      <c r="F59" s="219"/>
      <c r="G59" s="219"/>
      <c r="H59" s="219"/>
      <c r="I59" s="219"/>
      <c r="J59" s="219"/>
      <c r="K59" s="219"/>
      <c r="L59" s="219"/>
      <c r="M59" s="219"/>
      <c r="N59" s="219"/>
      <c r="O59" s="138">
        <f t="shared" si="1"/>
        <v>0</v>
      </c>
    </row>
    <row r="60" spans="1:15" ht="48.75" customHeight="1" hidden="1">
      <c r="A60" s="217" t="s">
        <v>242</v>
      </c>
      <c r="B60" s="218" t="s">
        <v>365</v>
      </c>
      <c r="C60" s="219"/>
      <c r="D60" s="219"/>
      <c r="E60" s="219"/>
      <c r="F60" s="219"/>
      <c r="G60" s="219"/>
      <c r="H60" s="219"/>
      <c r="I60" s="219"/>
      <c r="J60" s="219"/>
      <c r="K60" s="219"/>
      <c r="L60" s="219"/>
      <c r="M60" s="219"/>
      <c r="N60" s="219"/>
      <c r="O60" s="138">
        <f t="shared" si="1"/>
        <v>0</v>
      </c>
    </row>
    <row r="61" spans="1:15" ht="58.5" customHeight="1" hidden="1">
      <c r="A61" s="217" t="s">
        <v>352</v>
      </c>
      <c r="B61" s="218" t="s">
        <v>414</v>
      </c>
      <c r="C61" s="219"/>
      <c r="D61" s="219"/>
      <c r="E61" s="219"/>
      <c r="F61" s="219"/>
      <c r="G61" s="219"/>
      <c r="H61" s="219"/>
      <c r="I61" s="219"/>
      <c r="J61" s="219"/>
      <c r="K61" s="219"/>
      <c r="L61" s="219"/>
      <c r="M61" s="219"/>
      <c r="N61" s="219"/>
      <c r="O61" s="138">
        <f t="shared" si="1"/>
        <v>0</v>
      </c>
    </row>
    <row r="62" spans="1:15" ht="27.75" customHeight="1" hidden="1">
      <c r="A62" s="217" t="s">
        <v>206</v>
      </c>
      <c r="B62" s="218" t="s">
        <v>207</v>
      </c>
      <c r="C62" s="219"/>
      <c r="D62" s="219"/>
      <c r="E62" s="219"/>
      <c r="F62" s="219"/>
      <c r="G62" s="219"/>
      <c r="H62" s="219"/>
      <c r="I62" s="219"/>
      <c r="J62" s="219"/>
      <c r="K62" s="219"/>
      <c r="L62" s="219"/>
      <c r="M62" s="219"/>
      <c r="N62" s="219"/>
      <c r="O62" s="138">
        <f t="shared" si="1"/>
        <v>0</v>
      </c>
    </row>
    <row r="63" spans="1:15" ht="15.75" hidden="1">
      <c r="A63" s="217" t="s">
        <v>383</v>
      </c>
      <c r="B63" s="218" t="s">
        <v>394</v>
      </c>
      <c r="C63" s="219"/>
      <c r="D63" s="219"/>
      <c r="E63" s="219"/>
      <c r="F63" s="219"/>
      <c r="G63" s="219"/>
      <c r="H63" s="219"/>
      <c r="I63" s="219"/>
      <c r="J63" s="219"/>
      <c r="K63" s="219"/>
      <c r="L63" s="219"/>
      <c r="M63" s="219"/>
      <c r="N63" s="219"/>
      <c r="O63" s="138">
        <f t="shared" si="1"/>
        <v>0</v>
      </c>
    </row>
    <row r="64" spans="1:15" ht="49.5" customHeight="1" hidden="1">
      <c r="A64" s="217" t="s">
        <v>281</v>
      </c>
      <c r="B64" s="218" t="s">
        <v>366</v>
      </c>
      <c r="C64" s="219"/>
      <c r="D64" s="219"/>
      <c r="E64" s="219"/>
      <c r="F64" s="219"/>
      <c r="G64" s="219"/>
      <c r="H64" s="219"/>
      <c r="I64" s="219"/>
      <c r="J64" s="219"/>
      <c r="K64" s="219"/>
      <c r="L64" s="219"/>
      <c r="M64" s="219"/>
      <c r="N64" s="219"/>
      <c r="O64" s="138">
        <f t="shared" si="1"/>
        <v>0</v>
      </c>
    </row>
    <row r="65" spans="1:15" ht="15.75" hidden="1">
      <c r="A65" s="229">
        <v>240601</v>
      </c>
      <c r="B65" s="218" t="s">
        <v>415</v>
      </c>
      <c r="C65" s="219"/>
      <c r="D65" s="230"/>
      <c r="E65" s="231"/>
      <c r="F65" s="231"/>
      <c r="G65" s="230"/>
      <c r="H65" s="231"/>
      <c r="I65" s="230"/>
      <c r="J65" s="231"/>
      <c r="K65" s="231"/>
      <c r="L65" s="230"/>
      <c r="M65" s="230"/>
      <c r="N65" s="231"/>
      <c r="O65" s="138">
        <f t="shared" si="1"/>
        <v>0</v>
      </c>
    </row>
    <row r="66" spans="1:15" ht="31.5" hidden="1">
      <c r="A66" s="217" t="s">
        <v>279</v>
      </c>
      <c r="B66" s="218" t="s">
        <v>389</v>
      </c>
      <c r="C66" s="219"/>
      <c r="D66" s="230"/>
      <c r="E66" s="231"/>
      <c r="F66" s="231"/>
      <c r="G66" s="230"/>
      <c r="H66" s="231"/>
      <c r="I66" s="230"/>
      <c r="J66" s="231"/>
      <c r="K66" s="231"/>
      <c r="L66" s="230"/>
      <c r="M66" s="230"/>
      <c r="N66" s="231"/>
      <c r="O66" s="138">
        <f t="shared" si="1"/>
        <v>0</v>
      </c>
    </row>
    <row r="67" spans="1:15" ht="15.75" hidden="1">
      <c r="A67" s="217"/>
      <c r="B67" s="232" t="s">
        <v>390</v>
      </c>
      <c r="C67" s="226"/>
      <c r="D67" s="230"/>
      <c r="E67" s="231"/>
      <c r="F67" s="231"/>
      <c r="G67" s="230"/>
      <c r="H67" s="231"/>
      <c r="I67" s="230"/>
      <c r="J67" s="231"/>
      <c r="K67" s="231"/>
      <c r="L67" s="230"/>
      <c r="M67" s="230"/>
      <c r="N67" s="231"/>
      <c r="O67" s="138">
        <f t="shared" si="1"/>
        <v>0</v>
      </c>
    </row>
    <row r="68" spans="1:15" ht="15.75" hidden="1">
      <c r="A68" s="229">
        <v>250404</v>
      </c>
      <c r="B68" s="218" t="s">
        <v>245</v>
      </c>
      <c r="C68" s="219"/>
      <c r="D68" s="219"/>
      <c r="E68" s="219"/>
      <c r="F68" s="219"/>
      <c r="G68" s="219"/>
      <c r="H68" s="219"/>
      <c r="I68" s="219"/>
      <c r="J68" s="219"/>
      <c r="K68" s="219"/>
      <c r="L68" s="219"/>
      <c r="M68" s="219"/>
      <c r="N68" s="219"/>
      <c r="O68" s="138">
        <f t="shared" si="1"/>
        <v>0</v>
      </c>
    </row>
    <row r="69" spans="1:15" ht="17.25" customHeight="1" hidden="1">
      <c r="A69" s="233"/>
      <c r="B69" s="234" t="s">
        <v>396</v>
      </c>
      <c r="C69" s="219"/>
      <c r="D69" s="219"/>
      <c r="E69" s="219"/>
      <c r="F69" s="219"/>
      <c r="G69" s="219"/>
      <c r="H69" s="219"/>
      <c r="I69" s="219"/>
      <c r="J69" s="219"/>
      <c r="K69" s="219"/>
      <c r="L69" s="219"/>
      <c r="M69" s="219"/>
      <c r="N69" s="219"/>
      <c r="O69" s="138">
        <f t="shared" si="1"/>
        <v>0</v>
      </c>
    </row>
    <row r="70" spans="1:15" ht="15.75" hidden="1">
      <c r="A70" s="229">
        <v>250404</v>
      </c>
      <c r="B70" s="218" t="s">
        <v>395</v>
      </c>
      <c r="C70" s="219"/>
      <c r="D70" s="219"/>
      <c r="E70" s="219"/>
      <c r="F70" s="219"/>
      <c r="G70" s="219"/>
      <c r="H70" s="219"/>
      <c r="I70" s="219"/>
      <c r="J70" s="219"/>
      <c r="K70" s="219"/>
      <c r="L70" s="219"/>
      <c r="M70" s="219"/>
      <c r="N70" s="219"/>
      <c r="O70" s="138">
        <f t="shared" si="1"/>
        <v>0</v>
      </c>
    </row>
    <row r="71" spans="1:15" ht="15.75" hidden="1">
      <c r="A71" s="217"/>
      <c r="B71" s="218"/>
      <c r="C71" s="219"/>
      <c r="D71" s="219"/>
      <c r="E71" s="219"/>
      <c r="F71" s="219"/>
      <c r="G71" s="219"/>
      <c r="H71" s="219"/>
      <c r="I71" s="219"/>
      <c r="J71" s="219"/>
      <c r="K71" s="219"/>
      <c r="L71" s="219"/>
      <c r="M71" s="219"/>
      <c r="N71" s="219"/>
      <c r="O71" s="138">
        <f t="shared" si="1"/>
        <v>0</v>
      </c>
    </row>
    <row r="72" spans="1:15" ht="33" customHeight="1" hidden="1">
      <c r="A72" s="217" t="s">
        <v>379</v>
      </c>
      <c r="B72" s="235" t="s">
        <v>416</v>
      </c>
      <c r="C72" s="219"/>
      <c r="D72" s="219"/>
      <c r="E72" s="219"/>
      <c r="F72" s="219"/>
      <c r="G72" s="219"/>
      <c r="H72" s="219"/>
      <c r="I72" s="219"/>
      <c r="J72" s="219"/>
      <c r="K72" s="219"/>
      <c r="L72" s="219"/>
      <c r="M72" s="219"/>
      <c r="N72" s="219"/>
      <c r="O72" s="138">
        <f t="shared" si="1"/>
        <v>0</v>
      </c>
    </row>
    <row r="73" spans="1:15" ht="15.75" hidden="1">
      <c r="A73" s="217"/>
      <c r="B73" s="235" t="s">
        <v>381</v>
      </c>
      <c r="C73" s="219"/>
      <c r="D73" s="219"/>
      <c r="E73" s="219"/>
      <c r="F73" s="219"/>
      <c r="G73" s="219"/>
      <c r="H73" s="219"/>
      <c r="I73" s="219"/>
      <c r="J73" s="219"/>
      <c r="K73" s="219"/>
      <c r="L73" s="219"/>
      <c r="M73" s="219"/>
      <c r="N73" s="219"/>
      <c r="O73" s="138">
        <f t="shared" si="1"/>
        <v>0</v>
      </c>
    </row>
    <row r="74" spans="1:15" ht="45.75" customHeight="1" hidden="1">
      <c r="A74" s="217"/>
      <c r="B74" s="229" t="s">
        <v>382</v>
      </c>
      <c r="C74" s="219"/>
      <c r="D74" s="219"/>
      <c r="E74" s="219"/>
      <c r="F74" s="219"/>
      <c r="G74" s="219"/>
      <c r="H74" s="219"/>
      <c r="I74" s="219"/>
      <c r="J74" s="219"/>
      <c r="K74" s="219"/>
      <c r="L74" s="219"/>
      <c r="M74" s="219"/>
      <c r="N74" s="219"/>
      <c r="O74" s="138">
        <f t="shared" si="1"/>
        <v>0</v>
      </c>
    </row>
    <row r="75" spans="1:15" ht="39" customHeight="1" hidden="1">
      <c r="A75" s="236"/>
      <c r="B75" s="236" t="s">
        <v>430</v>
      </c>
      <c r="C75" s="219"/>
      <c r="D75" s="219"/>
      <c r="E75" s="219"/>
      <c r="F75" s="219"/>
      <c r="G75" s="219"/>
      <c r="H75" s="219"/>
      <c r="I75" s="219"/>
      <c r="J75" s="219"/>
      <c r="K75" s="219"/>
      <c r="L75" s="219"/>
      <c r="M75" s="219"/>
      <c r="N75" s="219"/>
      <c r="O75" s="138">
        <f t="shared" si="1"/>
        <v>0</v>
      </c>
    </row>
    <row r="76" spans="1:15" ht="21.75" customHeight="1" hidden="1">
      <c r="A76" s="236"/>
      <c r="B76" s="220" t="s">
        <v>147</v>
      </c>
      <c r="C76" s="221"/>
      <c r="D76" s="219"/>
      <c r="E76" s="219"/>
      <c r="F76" s="219"/>
      <c r="G76" s="219"/>
      <c r="H76" s="219"/>
      <c r="I76" s="219"/>
      <c r="J76" s="219"/>
      <c r="K76" s="219"/>
      <c r="L76" s="219"/>
      <c r="M76" s="219"/>
      <c r="N76" s="219"/>
      <c r="O76" s="138">
        <f t="shared" si="1"/>
        <v>0</v>
      </c>
    </row>
    <row r="77" spans="1:15" ht="20.25" customHeight="1" hidden="1">
      <c r="A77" s="229">
        <v>250404</v>
      </c>
      <c r="B77" s="234" t="s">
        <v>391</v>
      </c>
      <c r="C77" s="222"/>
      <c r="D77" s="219"/>
      <c r="E77" s="219"/>
      <c r="F77" s="219"/>
      <c r="G77" s="219"/>
      <c r="H77" s="219"/>
      <c r="I77" s="219"/>
      <c r="J77" s="219"/>
      <c r="K77" s="219"/>
      <c r="L77" s="219"/>
      <c r="M77" s="219"/>
      <c r="N77" s="219"/>
      <c r="O77" s="138">
        <f t="shared" si="1"/>
        <v>0</v>
      </c>
    </row>
    <row r="78" spans="1:15" ht="21" customHeight="1" hidden="1">
      <c r="A78" s="236"/>
      <c r="B78" s="220" t="s">
        <v>392</v>
      </c>
      <c r="C78" s="224"/>
      <c r="D78" s="219"/>
      <c r="E78" s="219"/>
      <c r="F78" s="219"/>
      <c r="G78" s="219"/>
      <c r="H78" s="219"/>
      <c r="I78" s="219"/>
      <c r="J78" s="219"/>
      <c r="K78" s="219"/>
      <c r="L78" s="219"/>
      <c r="M78" s="219"/>
      <c r="N78" s="219"/>
      <c r="O78" s="138">
        <f t="shared" si="1"/>
        <v>0</v>
      </c>
    </row>
    <row r="79" spans="1:15" ht="24" customHeight="1" hidden="1">
      <c r="A79" s="236"/>
      <c r="B79" s="236"/>
      <c r="C79" s="219"/>
      <c r="D79" s="219"/>
      <c r="E79" s="219"/>
      <c r="F79" s="219"/>
      <c r="G79" s="219"/>
      <c r="H79" s="219"/>
      <c r="I79" s="219"/>
      <c r="J79" s="219"/>
      <c r="K79" s="219"/>
      <c r="L79" s="219"/>
      <c r="M79" s="219"/>
      <c r="N79" s="219"/>
      <c r="O79" s="138">
        <f t="shared" si="1"/>
        <v>0</v>
      </c>
    </row>
    <row r="80" spans="1:15" ht="15.75" hidden="1">
      <c r="A80" s="212" t="s">
        <v>42</v>
      </c>
      <c r="B80" s="213" t="s">
        <v>410</v>
      </c>
      <c r="C80" s="214"/>
      <c r="D80" s="214"/>
      <c r="E80" s="214">
        <f aca="true" t="shared" si="3" ref="E80:N80">SUM(E82+E92+E95+E97+E100+E110+E111+E182+E184)</f>
        <v>0</v>
      </c>
      <c r="F80" s="214">
        <f t="shared" si="3"/>
        <v>0</v>
      </c>
      <c r="G80" s="214">
        <f t="shared" si="3"/>
        <v>0</v>
      </c>
      <c r="H80" s="214">
        <f t="shared" si="3"/>
        <v>0</v>
      </c>
      <c r="I80" s="214">
        <f t="shared" si="3"/>
        <v>0</v>
      </c>
      <c r="J80" s="214">
        <f t="shared" si="3"/>
        <v>0</v>
      </c>
      <c r="K80" s="214">
        <f t="shared" si="3"/>
        <v>0</v>
      </c>
      <c r="L80" s="214">
        <f t="shared" si="3"/>
        <v>0</v>
      </c>
      <c r="M80" s="214">
        <f t="shared" si="3"/>
        <v>0</v>
      </c>
      <c r="N80" s="214">
        <f t="shared" si="3"/>
        <v>0</v>
      </c>
      <c r="O80" s="138">
        <f t="shared" si="1"/>
        <v>0</v>
      </c>
    </row>
    <row r="81" spans="1:15" ht="15.75" hidden="1">
      <c r="A81" s="217" t="s">
        <v>205</v>
      </c>
      <c r="B81" s="218" t="s">
        <v>417</v>
      </c>
      <c r="C81" s="219"/>
      <c r="D81" s="219"/>
      <c r="E81" s="219"/>
      <c r="F81" s="219"/>
      <c r="G81" s="219"/>
      <c r="H81" s="219"/>
      <c r="I81" s="219"/>
      <c r="J81" s="219"/>
      <c r="K81" s="219"/>
      <c r="L81" s="219"/>
      <c r="M81" s="219"/>
      <c r="N81" s="219"/>
      <c r="O81" s="138">
        <f t="shared" si="1"/>
        <v>0</v>
      </c>
    </row>
    <row r="82" spans="1:15" ht="15.75" hidden="1">
      <c r="A82" s="217" t="s">
        <v>229</v>
      </c>
      <c r="B82" s="218" t="s">
        <v>418</v>
      </c>
      <c r="C82" s="222"/>
      <c r="D82" s="219"/>
      <c r="E82" s="219"/>
      <c r="F82" s="219"/>
      <c r="G82" s="219"/>
      <c r="H82" s="219"/>
      <c r="I82" s="219"/>
      <c r="J82" s="219"/>
      <c r="K82" s="219"/>
      <c r="L82" s="219"/>
      <c r="M82" s="219"/>
      <c r="N82" s="219"/>
      <c r="O82" s="138">
        <f t="shared" si="1"/>
        <v>0</v>
      </c>
    </row>
    <row r="83" spans="1:15" ht="15.75" hidden="1">
      <c r="A83" s="217"/>
      <c r="B83" s="237" t="s">
        <v>51</v>
      </c>
      <c r="C83" s="219"/>
      <c r="D83" s="219"/>
      <c r="E83" s="219"/>
      <c r="F83" s="219"/>
      <c r="G83" s="219"/>
      <c r="H83" s="219"/>
      <c r="I83" s="219"/>
      <c r="J83" s="219"/>
      <c r="K83" s="219"/>
      <c r="L83" s="219"/>
      <c r="M83" s="219"/>
      <c r="N83" s="219"/>
      <c r="O83" s="138">
        <f t="shared" si="1"/>
        <v>0</v>
      </c>
    </row>
    <row r="84" spans="1:15" ht="31.5" hidden="1">
      <c r="A84" s="217"/>
      <c r="B84" s="220" t="s">
        <v>178</v>
      </c>
      <c r="C84" s="221"/>
      <c r="D84" s="221"/>
      <c r="E84" s="221"/>
      <c r="F84" s="221"/>
      <c r="G84" s="219"/>
      <c r="H84" s="219"/>
      <c r="I84" s="219"/>
      <c r="J84" s="219"/>
      <c r="K84" s="219"/>
      <c r="L84" s="219"/>
      <c r="M84" s="219"/>
      <c r="N84" s="219"/>
      <c r="O84" s="138">
        <f t="shared" si="1"/>
        <v>0</v>
      </c>
    </row>
    <row r="85" spans="1:15" ht="19.5" customHeight="1" hidden="1">
      <c r="A85" s="217"/>
      <c r="B85" s="220" t="s">
        <v>157</v>
      </c>
      <c r="C85" s="221"/>
      <c r="D85" s="221"/>
      <c r="E85" s="221"/>
      <c r="F85" s="221"/>
      <c r="G85" s="221"/>
      <c r="H85" s="221"/>
      <c r="I85" s="221"/>
      <c r="J85" s="221"/>
      <c r="K85" s="221"/>
      <c r="L85" s="221"/>
      <c r="M85" s="221"/>
      <c r="N85" s="221"/>
      <c r="O85" s="138">
        <f aca="true" t="shared" si="4" ref="O85:O148">SUM(H85+C85)</f>
        <v>0</v>
      </c>
    </row>
    <row r="86" spans="1:15" ht="31.5" hidden="1">
      <c r="A86" s="217"/>
      <c r="B86" s="237" t="s">
        <v>161</v>
      </c>
      <c r="C86" s="221"/>
      <c r="D86" s="221"/>
      <c r="E86" s="221"/>
      <c r="F86" s="219"/>
      <c r="G86" s="219"/>
      <c r="H86" s="219"/>
      <c r="I86" s="219"/>
      <c r="J86" s="219"/>
      <c r="K86" s="219"/>
      <c r="L86" s="219"/>
      <c r="M86" s="219"/>
      <c r="N86" s="219"/>
      <c r="O86" s="138">
        <f t="shared" si="4"/>
        <v>0</v>
      </c>
    </row>
    <row r="87" spans="1:15" ht="47.25" hidden="1">
      <c r="A87" s="217"/>
      <c r="B87" s="238" t="s">
        <v>162</v>
      </c>
      <c r="C87" s="221"/>
      <c r="D87" s="221"/>
      <c r="E87" s="221"/>
      <c r="F87" s="219"/>
      <c r="G87" s="219"/>
      <c r="H87" s="219"/>
      <c r="I87" s="219"/>
      <c r="J87" s="219"/>
      <c r="K87" s="219"/>
      <c r="L87" s="219"/>
      <c r="M87" s="219"/>
      <c r="N87" s="219"/>
      <c r="O87" s="138">
        <f t="shared" si="4"/>
        <v>0</v>
      </c>
    </row>
    <row r="88" spans="1:15" ht="15.75" hidden="1">
      <c r="A88" s="217" t="s">
        <v>357</v>
      </c>
      <c r="B88" s="218" t="s">
        <v>419</v>
      </c>
      <c r="C88" s="219"/>
      <c r="D88" s="219"/>
      <c r="E88" s="219"/>
      <c r="F88" s="219"/>
      <c r="G88" s="219"/>
      <c r="H88" s="219"/>
      <c r="I88" s="219"/>
      <c r="J88" s="219"/>
      <c r="K88" s="219"/>
      <c r="L88" s="219"/>
      <c r="M88" s="219"/>
      <c r="N88" s="219"/>
      <c r="O88" s="138">
        <f t="shared" si="4"/>
        <v>0</v>
      </c>
    </row>
    <row r="89" spans="1:15" ht="31.5" hidden="1">
      <c r="A89" s="217"/>
      <c r="B89" s="220" t="s">
        <v>147</v>
      </c>
      <c r="C89" s="224"/>
      <c r="D89" s="219"/>
      <c r="E89" s="219"/>
      <c r="F89" s="219"/>
      <c r="G89" s="219"/>
      <c r="H89" s="221"/>
      <c r="I89" s="221"/>
      <c r="J89" s="221"/>
      <c r="K89" s="221"/>
      <c r="L89" s="221"/>
      <c r="M89" s="221"/>
      <c r="N89" s="219"/>
      <c r="O89" s="138">
        <f t="shared" si="4"/>
        <v>0</v>
      </c>
    </row>
    <row r="90" spans="1:15" ht="15.75" hidden="1">
      <c r="A90" s="217"/>
      <c r="B90" s="220" t="s">
        <v>56</v>
      </c>
      <c r="C90" s="224"/>
      <c r="D90" s="221"/>
      <c r="E90" s="221"/>
      <c r="F90" s="219"/>
      <c r="G90" s="219"/>
      <c r="H90" s="221"/>
      <c r="I90" s="221"/>
      <c r="J90" s="221"/>
      <c r="K90" s="221"/>
      <c r="L90" s="221"/>
      <c r="M90" s="221"/>
      <c r="N90" s="219"/>
      <c r="O90" s="138">
        <f t="shared" si="4"/>
        <v>0</v>
      </c>
    </row>
    <row r="91" spans="1:15" ht="15.75" hidden="1">
      <c r="A91" s="217"/>
      <c r="B91" s="220" t="s">
        <v>451</v>
      </c>
      <c r="C91" s="221"/>
      <c r="D91" s="221"/>
      <c r="E91" s="221"/>
      <c r="F91" s="219"/>
      <c r="G91" s="219"/>
      <c r="H91" s="219"/>
      <c r="I91" s="219"/>
      <c r="J91" s="219"/>
      <c r="K91" s="219"/>
      <c r="L91" s="219"/>
      <c r="M91" s="219"/>
      <c r="N91" s="219"/>
      <c r="O91" s="138">
        <f t="shared" si="4"/>
        <v>0</v>
      </c>
    </row>
    <row r="92" spans="1:15" ht="15.75" hidden="1">
      <c r="A92" s="217" t="s">
        <v>230</v>
      </c>
      <c r="B92" s="218" t="s">
        <v>420</v>
      </c>
      <c r="C92" s="219"/>
      <c r="D92" s="219"/>
      <c r="E92" s="219"/>
      <c r="F92" s="219"/>
      <c r="G92" s="219"/>
      <c r="H92" s="219"/>
      <c r="I92" s="219"/>
      <c r="J92" s="219"/>
      <c r="K92" s="219"/>
      <c r="L92" s="219"/>
      <c r="M92" s="219"/>
      <c r="N92" s="219"/>
      <c r="O92" s="138">
        <f t="shared" si="4"/>
        <v>0</v>
      </c>
    </row>
    <row r="93" spans="1:15" s="61" customFormat="1" ht="15.75" hidden="1">
      <c r="A93" s="212"/>
      <c r="B93" s="239"/>
      <c r="C93" s="219"/>
      <c r="D93" s="219"/>
      <c r="E93" s="219"/>
      <c r="F93" s="219"/>
      <c r="G93" s="219"/>
      <c r="H93" s="219"/>
      <c r="I93" s="219"/>
      <c r="J93" s="219"/>
      <c r="K93" s="219"/>
      <c r="L93" s="219"/>
      <c r="M93" s="219"/>
      <c r="N93" s="219"/>
      <c r="O93" s="138">
        <f t="shared" si="4"/>
        <v>0</v>
      </c>
    </row>
    <row r="94" spans="1:15" s="61" customFormat="1" ht="31.5" hidden="1">
      <c r="A94" s="212"/>
      <c r="B94" s="220" t="s">
        <v>147</v>
      </c>
      <c r="C94" s="221"/>
      <c r="D94" s="219"/>
      <c r="E94" s="219"/>
      <c r="F94" s="219"/>
      <c r="G94" s="219"/>
      <c r="H94" s="219"/>
      <c r="I94" s="219"/>
      <c r="J94" s="219"/>
      <c r="K94" s="219"/>
      <c r="L94" s="219"/>
      <c r="M94" s="219"/>
      <c r="N94" s="219"/>
      <c r="O94" s="138">
        <f t="shared" si="4"/>
        <v>0</v>
      </c>
    </row>
    <row r="95" spans="1:15" ht="15.75" hidden="1">
      <c r="A95" s="217" t="s">
        <v>231</v>
      </c>
      <c r="B95" s="218" t="s">
        <v>362</v>
      </c>
      <c r="C95" s="219"/>
      <c r="D95" s="219"/>
      <c r="E95" s="219"/>
      <c r="F95" s="219"/>
      <c r="G95" s="222"/>
      <c r="H95" s="219"/>
      <c r="I95" s="219"/>
      <c r="J95" s="219"/>
      <c r="K95" s="219"/>
      <c r="L95" s="219"/>
      <c r="M95" s="219"/>
      <c r="N95" s="219"/>
      <c r="O95" s="138">
        <f t="shared" si="4"/>
        <v>0</v>
      </c>
    </row>
    <row r="96" spans="1:15" ht="31.5" hidden="1">
      <c r="A96" s="217"/>
      <c r="B96" s="220" t="s">
        <v>147</v>
      </c>
      <c r="C96" s="221"/>
      <c r="D96" s="219"/>
      <c r="E96" s="219"/>
      <c r="F96" s="219"/>
      <c r="G96" s="222"/>
      <c r="H96" s="219"/>
      <c r="I96" s="219"/>
      <c r="J96" s="219"/>
      <c r="K96" s="219"/>
      <c r="L96" s="219"/>
      <c r="M96" s="219"/>
      <c r="N96" s="219"/>
      <c r="O96" s="138">
        <f t="shared" si="4"/>
        <v>0</v>
      </c>
    </row>
    <row r="97" spans="1:15" ht="15.75" hidden="1">
      <c r="A97" s="217" t="s">
        <v>266</v>
      </c>
      <c r="B97" s="218" t="s">
        <v>421</v>
      </c>
      <c r="C97" s="219"/>
      <c r="D97" s="219"/>
      <c r="E97" s="222"/>
      <c r="F97" s="222"/>
      <c r="G97" s="222"/>
      <c r="H97" s="219"/>
      <c r="I97" s="219"/>
      <c r="J97" s="219"/>
      <c r="K97" s="219"/>
      <c r="L97" s="219"/>
      <c r="M97" s="219"/>
      <c r="N97" s="219"/>
      <c r="O97" s="138">
        <f t="shared" si="4"/>
        <v>0</v>
      </c>
    </row>
    <row r="98" spans="1:15" ht="15.75" hidden="1">
      <c r="A98" s="217" t="s">
        <v>386</v>
      </c>
      <c r="B98" s="218" t="s">
        <v>387</v>
      </c>
      <c r="C98" s="219"/>
      <c r="D98" s="219"/>
      <c r="E98" s="222"/>
      <c r="F98" s="222"/>
      <c r="G98" s="222"/>
      <c r="H98" s="219"/>
      <c r="I98" s="219"/>
      <c r="J98" s="219"/>
      <c r="K98" s="219"/>
      <c r="L98" s="219"/>
      <c r="M98" s="219"/>
      <c r="N98" s="219"/>
      <c r="O98" s="138">
        <f t="shared" si="4"/>
        <v>0</v>
      </c>
    </row>
    <row r="99" spans="1:15" ht="31.5" hidden="1">
      <c r="A99" s="217"/>
      <c r="B99" s="220" t="s">
        <v>147</v>
      </c>
      <c r="C99" s="221"/>
      <c r="D99" s="219"/>
      <c r="E99" s="222"/>
      <c r="F99" s="222"/>
      <c r="G99" s="222"/>
      <c r="H99" s="219"/>
      <c r="I99" s="219"/>
      <c r="J99" s="219"/>
      <c r="K99" s="219"/>
      <c r="L99" s="219"/>
      <c r="M99" s="219"/>
      <c r="N99" s="219"/>
      <c r="O99" s="138">
        <f t="shared" si="4"/>
        <v>0</v>
      </c>
    </row>
    <row r="100" spans="1:15" ht="15.75" hidden="1">
      <c r="A100" s="217" t="s">
        <v>386</v>
      </c>
      <c r="B100" s="218" t="s">
        <v>387</v>
      </c>
      <c r="C100" s="219"/>
      <c r="D100" s="219"/>
      <c r="E100" s="222"/>
      <c r="F100" s="222"/>
      <c r="G100" s="219"/>
      <c r="H100" s="219"/>
      <c r="I100" s="219"/>
      <c r="J100" s="219"/>
      <c r="K100" s="219"/>
      <c r="L100" s="219"/>
      <c r="M100" s="219"/>
      <c r="N100" s="219"/>
      <c r="O100" s="138">
        <f t="shared" si="4"/>
        <v>0</v>
      </c>
    </row>
    <row r="101" spans="1:15" ht="116.25" customHeight="1" hidden="1">
      <c r="A101" s="217"/>
      <c r="B101" s="218"/>
      <c r="C101" s="219"/>
      <c r="D101" s="219"/>
      <c r="E101" s="219"/>
      <c r="F101" s="219"/>
      <c r="G101" s="219"/>
      <c r="H101" s="219"/>
      <c r="I101" s="219"/>
      <c r="J101" s="219"/>
      <c r="K101" s="219"/>
      <c r="L101" s="219"/>
      <c r="M101" s="219"/>
      <c r="N101" s="219"/>
      <c r="O101" s="138">
        <f t="shared" si="4"/>
        <v>0</v>
      </c>
    </row>
    <row r="102" spans="1:15" ht="15.75" hidden="1">
      <c r="A102" s="217"/>
      <c r="B102" s="218"/>
      <c r="C102" s="219"/>
      <c r="D102" s="219"/>
      <c r="E102" s="219"/>
      <c r="F102" s="219"/>
      <c r="G102" s="219"/>
      <c r="H102" s="219"/>
      <c r="I102" s="219"/>
      <c r="J102" s="219"/>
      <c r="K102" s="219"/>
      <c r="L102" s="219"/>
      <c r="M102" s="219"/>
      <c r="N102" s="219"/>
      <c r="O102" s="138">
        <f t="shared" si="4"/>
        <v>0</v>
      </c>
    </row>
    <row r="103" spans="1:15" ht="15.75" hidden="1">
      <c r="A103" s="217"/>
      <c r="B103" s="218"/>
      <c r="C103" s="219"/>
      <c r="D103" s="219"/>
      <c r="E103" s="219"/>
      <c r="F103" s="219"/>
      <c r="G103" s="219"/>
      <c r="H103" s="219"/>
      <c r="I103" s="219"/>
      <c r="J103" s="219"/>
      <c r="K103" s="219"/>
      <c r="L103" s="219"/>
      <c r="M103" s="219"/>
      <c r="N103" s="219"/>
      <c r="O103" s="138">
        <f t="shared" si="4"/>
        <v>0</v>
      </c>
    </row>
    <row r="104" spans="1:15" ht="15.75" hidden="1">
      <c r="A104" s="217"/>
      <c r="B104" s="218"/>
      <c r="C104" s="219"/>
      <c r="D104" s="219"/>
      <c r="E104" s="219"/>
      <c r="F104" s="219"/>
      <c r="G104" s="219"/>
      <c r="H104" s="219"/>
      <c r="I104" s="219"/>
      <c r="J104" s="219"/>
      <c r="K104" s="219"/>
      <c r="L104" s="219"/>
      <c r="M104" s="219"/>
      <c r="N104" s="219"/>
      <c r="O104" s="138">
        <f t="shared" si="4"/>
        <v>0</v>
      </c>
    </row>
    <row r="105" spans="1:15" ht="15.75" hidden="1">
      <c r="A105" s="217" t="s">
        <v>241</v>
      </c>
      <c r="B105" s="218" t="s">
        <v>434</v>
      </c>
      <c r="C105" s="219"/>
      <c r="D105" s="219"/>
      <c r="E105" s="219"/>
      <c r="F105" s="219"/>
      <c r="G105" s="219"/>
      <c r="H105" s="219"/>
      <c r="I105" s="219"/>
      <c r="J105" s="219"/>
      <c r="K105" s="219"/>
      <c r="L105" s="219"/>
      <c r="M105" s="219"/>
      <c r="N105" s="219"/>
      <c r="O105" s="138">
        <f t="shared" si="4"/>
        <v>0</v>
      </c>
    </row>
    <row r="106" spans="1:15" ht="15.75" hidden="1">
      <c r="A106" s="217" t="s">
        <v>347</v>
      </c>
      <c r="B106" s="218" t="s">
        <v>423</v>
      </c>
      <c r="C106" s="219"/>
      <c r="D106" s="219"/>
      <c r="E106" s="219"/>
      <c r="F106" s="219"/>
      <c r="G106" s="219"/>
      <c r="H106" s="219"/>
      <c r="I106" s="219"/>
      <c r="J106" s="219"/>
      <c r="K106" s="219"/>
      <c r="L106" s="219"/>
      <c r="M106" s="219"/>
      <c r="N106" s="219"/>
      <c r="O106" s="138">
        <f t="shared" si="4"/>
        <v>0</v>
      </c>
    </row>
    <row r="107" spans="1:15" ht="15.75" hidden="1">
      <c r="A107" s="217" t="s">
        <v>206</v>
      </c>
      <c r="B107" s="218" t="s">
        <v>208</v>
      </c>
      <c r="C107" s="219"/>
      <c r="D107" s="219"/>
      <c r="E107" s="219"/>
      <c r="F107" s="219"/>
      <c r="G107" s="219"/>
      <c r="H107" s="219"/>
      <c r="I107" s="219"/>
      <c r="J107" s="219"/>
      <c r="K107" s="219"/>
      <c r="L107" s="219"/>
      <c r="M107" s="219"/>
      <c r="N107" s="219"/>
      <c r="O107" s="138">
        <f t="shared" si="4"/>
        <v>0</v>
      </c>
    </row>
    <row r="108" spans="1:15" ht="15.75" hidden="1">
      <c r="A108" s="217" t="s">
        <v>449</v>
      </c>
      <c r="B108" s="240" t="s">
        <v>245</v>
      </c>
      <c r="C108" s="219"/>
      <c r="D108" s="219"/>
      <c r="E108" s="219"/>
      <c r="F108" s="219"/>
      <c r="G108" s="219"/>
      <c r="H108" s="219"/>
      <c r="I108" s="219"/>
      <c r="J108" s="219"/>
      <c r="K108" s="219"/>
      <c r="L108" s="219"/>
      <c r="M108" s="219"/>
      <c r="N108" s="219"/>
      <c r="O108" s="138">
        <f t="shared" si="4"/>
        <v>0</v>
      </c>
    </row>
    <row r="109" spans="1:15" ht="31.5" hidden="1">
      <c r="A109" s="217"/>
      <c r="B109" s="220" t="s">
        <v>147</v>
      </c>
      <c r="C109" s="219"/>
      <c r="D109" s="219"/>
      <c r="E109" s="219"/>
      <c r="F109" s="219"/>
      <c r="G109" s="219"/>
      <c r="H109" s="219"/>
      <c r="I109" s="219"/>
      <c r="J109" s="219"/>
      <c r="K109" s="219"/>
      <c r="L109" s="219"/>
      <c r="M109" s="219"/>
      <c r="N109" s="219"/>
      <c r="O109" s="138">
        <f t="shared" si="4"/>
        <v>0</v>
      </c>
    </row>
    <row r="110" spans="1:15" ht="15.75" hidden="1">
      <c r="A110" s="217" t="s">
        <v>241</v>
      </c>
      <c r="B110" s="218" t="s">
        <v>265</v>
      </c>
      <c r="C110" s="219"/>
      <c r="D110" s="219"/>
      <c r="E110" s="219"/>
      <c r="F110" s="219"/>
      <c r="G110" s="219"/>
      <c r="H110" s="219"/>
      <c r="I110" s="219"/>
      <c r="J110" s="219"/>
      <c r="K110" s="219"/>
      <c r="L110" s="219"/>
      <c r="M110" s="219"/>
      <c r="N110" s="219"/>
      <c r="O110" s="138">
        <f t="shared" si="4"/>
        <v>0</v>
      </c>
    </row>
    <row r="111" spans="1:15" ht="15.75" hidden="1">
      <c r="A111" s="217" t="s">
        <v>36</v>
      </c>
      <c r="B111" s="218" t="s">
        <v>37</v>
      </c>
      <c r="C111" s="219"/>
      <c r="D111" s="219"/>
      <c r="E111" s="219"/>
      <c r="F111" s="219"/>
      <c r="G111" s="219"/>
      <c r="H111" s="219"/>
      <c r="I111" s="219"/>
      <c r="J111" s="219"/>
      <c r="K111" s="219"/>
      <c r="L111" s="219"/>
      <c r="M111" s="219"/>
      <c r="N111" s="219"/>
      <c r="O111" s="138">
        <f t="shared" si="4"/>
        <v>0</v>
      </c>
    </row>
    <row r="112" spans="1:15" ht="46.5" customHeight="1" hidden="1">
      <c r="A112" s="217" t="s">
        <v>367</v>
      </c>
      <c r="B112" s="218" t="s">
        <v>413</v>
      </c>
      <c r="C112" s="219"/>
      <c r="D112" s="219"/>
      <c r="E112" s="219"/>
      <c r="F112" s="219"/>
      <c r="G112" s="219"/>
      <c r="H112" s="219"/>
      <c r="I112" s="219"/>
      <c r="J112" s="219"/>
      <c r="K112" s="219"/>
      <c r="L112" s="219"/>
      <c r="M112" s="219"/>
      <c r="N112" s="219"/>
      <c r="O112" s="138">
        <f t="shared" si="4"/>
        <v>0</v>
      </c>
    </row>
    <row r="113" spans="1:15" ht="44.25" customHeight="1" hidden="1">
      <c r="A113" s="217" t="s">
        <v>242</v>
      </c>
      <c r="B113" s="218" t="s">
        <v>365</v>
      </c>
      <c r="C113" s="219"/>
      <c r="D113" s="219"/>
      <c r="E113" s="219"/>
      <c r="F113" s="219"/>
      <c r="G113" s="219"/>
      <c r="H113" s="219"/>
      <c r="I113" s="219"/>
      <c r="J113" s="219"/>
      <c r="K113" s="219"/>
      <c r="L113" s="219"/>
      <c r="M113" s="219"/>
      <c r="N113" s="219"/>
      <c r="O113" s="138">
        <f t="shared" si="4"/>
        <v>0</v>
      </c>
    </row>
    <row r="114" spans="1:15" ht="41.25" customHeight="1" hidden="1">
      <c r="A114" s="217" t="s">
        <v>352</v>
      </c>
      <c r="B114" s="218" t="s">
        <v>414</v>
      </c>
      <c r="C114" s="219"/>
      <c r="D114" s="219"/>
      <c r="E114" s="219"/>
      <c r="F114" s="219"/>
      <c r="G114" s="219"/>
      <c r="H114" s="219"/>
      <c r="I114" s="219"/>
      <c r="J114" s="219"/>
      <c r="K114" s="219"/>
      <c r="L114" s="219"/>
      <c r="M114" s="219"/>
      <c r="N114" s="219"/>
      <c r="O114" s="138">
        <f t="shared" si="4"/>
        <v>0</v>
      </c>
    </row>
    <row r="115" spans="1:15" ht="31.5" customHeight="1" hidden="1">
      <c r="A115" s="217" t="s">
        <v>350</v>
      </c>
      <c r="B115" s="218" t="s">
        <v>351</v>
      </c>
      <c r="C115" s="219"/>
      <c r="D115" s="219"/>
      <c r="E115" s="219"/>
      <c r="F115" s="219"/>
      <c r="G115" s="219"/>
      <c r="H115" s="219"/>
      <c r="I115" s="219"/>
      <c r="J115" s="219"/>
      <c r="K115" s="219"/>
      <c r="L115" s="219"/>
      <c r="M115" s="219"/>
      <c r="N115" s="219"/>
      <c r="O115" s="138">
        <f t="shared" si="4"/>
        <v>0</v>
      </c>
    </row>
    <row r="116" spans="1:15" ht="15.75" hidden="1">
      <c r="A116" s="217" t="s">
        <v>44</v>
      </c>
      <c r="B116" s="216" t="s">
        <v>412</v>
      </c>
      <c r="C116" s="214"/>
      <c r="D116" s="214"/>
      <c r="E116" s="214"/>
      <c r="F116" s="214"/>
      <c r="G116" s="214"/>
      <c r="H116" s="214"/>
      <c r="I116" s="214"/>
      <c r="J116" s="214"/>
      <c r="K116" s="214"/>
      <c r="L116" s="214"/>
      <c r="M116" s="214"/>
      <c r="N116" s="214"/>
      <c r="O116" s="138">
        <f t="shared" si="4"/>
        <v>0</v>
      </c>
    </row>
    <row r="117" spans="1:15" ht="27" customHeight="1" hidden="1">
      <c r="A117" s="217" t="s">
        <v>401</v>
      </c>
      <c r="B117" s="218" t="s">
        <v>402</v>
      </c>
      <c r="C117" s="219"/>
      <c r="D117" s="219"/>
      <c r="E117" s="219"/>
      <c r="F117" s="219"/>
      <c r="G117" s="219"/>
      <c r="H117" s="219"/>
      <c r="I117" s="219"/>
      <c r="J117" s="219"/>
      <c r="K117" s="219"/>
      <c r="L117" s="219"/>
      <c r="M117" s="219"/>
      <c r="N117" s="219"/>
      <c r="O117" s="138">
        <f t="shared" si="4"/>
        <v>0</v>
      </c>
    </row>
    <row r="118" spans="1:15" ht="27" customHeight="1" hidden="1">
      <c r="A118" s="217"/>
      <c r="B118" s="218" t="s">
        <v>441</v>
      </c>
      <c r="C118" s="219"/>
      <c r="D118" s="219"/>
      <c r="E118" s="219"/>
      <c r="F118" s="219"/>
      <c r="G118" s="219"/>
      <c r="H118" s="219"/>
      <c r="I118" s="219"/>
      <c r="J118" s="219"/>
      <c r="K118" s="219"/>
      <c r="L118" s="219"/>
      <c r="M118" s="219"/>
      <c r="N118" s="219"/>
      <c r="O118" s="138">
        <f t="shared" si="4"/>
        <v>0</v>
      </c>
    </row>
    <row r="119" spans="1:15" ht="134.25" customHeight="1" hidden="1">
      <c r="A119" s="217" t="s">
        <v>338</v>
      </c>
      <c r="B119" s="241" t="s">
        <v>52</v>
      </c>
      <c r="C119" s="222"/>
      <c r="D119" s="222"/>
      <c r="E119" s="219"/>
      <c r="F119" s="219"/>
      <c r="G119" s="219"/>
      <c r="H119" s="219"/>
      <c r="I119" s="219"/>
      <c r="J119" s="222"/>
      <c r="K119" s="222"/>
      <c r="L119" s="222"/>
      <c r="M119" s="222"/>
      <c r="N119" s="222"/>
      <c r="O119" s="138">
        <f t="shared" si="4"/>
        <v>0</v>
      </c>
    </row>
    <row r="120" spans="1:15" ht="24" customHeight="1" hidden="1">
      <c r="A120" s="217"/>
      <c r="B120" s="218" t="s">
        <v>441</v>
      </c>
      <c r="C120" s="222"/>
      <c r="D120" s="222"/>
      <c r="E120" s="219"/>
      <c r="F120" s="219"/>
      <c r="G120" s="219"/>
      <c r="H120" s="219"/>
      <c r="I120" s="219"/>
      <c r="J120" s="222"/>
      <c r="K120" s="222"/>
      <c r="L120" s="222"/>
      <c r="M120" s="222"/>
      <c r="N120" s="222"/>
      <c r="O120" s="138">
        <f t="shared" si="4"/>
        <v>0</v>
      </c>
    </row>
    <row r="121" spans="1:15" ht="120" customHeight="1" hidden="1">
      <c r="A121" s="217" t="s">
        <v>339</v>
      </c>
      <c r="B121" s="241" t="s">
        <v>53</v>
      </c>
      <c r="C121" s="222"/>
      <c r="D121" s="222"/>
      <c r="E121" s="222"/>
      <c r="F121" s="222"/>
      <c r="G121" s="222"/>
      <c r="H121" s="222"/>
      <c r="I121" s="222"/>
      <c r="J121" s="222"/>
      <c r="K121" s="222"/>
      <c r="L121" s="222"/>
      <c r="M121" s="222"/>
      <c r="N121" s="222"/>
      <c r="O121" s="138">
        <f t="shared" si="4"/>
        <v>0</v>
      </c>
    </row>
    <row r="122" spans="1:15" ht="24" customHeight="1" hidden="1">
      <c r="A122" s="217"/>
      <c r="B122" s="218" t="s">
        <v>441</v>
      </c>
      <c r="C122" s="222"/>
      <c r="D122" s="222"/>
      <c r="E122" s="222"/>
      <c r="F122" s="222"/>
      <c r="G122" s="222"/>
      <c r="H122" s="222"/>
      <c r="I122" s="222"/>
      <c r="J122" s="222"/>
      <c r="K122" s="222"/>
      <c r="L122" s="222"/>
      <c r="M122" s="222"/>
      <c r="N122" s="222"/>
      <c r="O122" s="138">
        <f t="shared" si="4"/>
        <v>0</v>
      </c>
    </row>
    <row r="123" spans="1:15" ht="131.25" customHeight="1" hidden="1">
      <c r="A123" s="217" t="s">
        <v>154</v>
      </c>
      <c r="B123" s="218" t="s">
        <v>54</v>
      </c>
      <c r="C123" s="222"/>
      <c r="D123" s="222"/>
      <c r="E123" s="222"/>
      <c r="F123" s="222"/>
      <c r="G123" s="222"/>
      <c r="H123" s="222"/>
      <c r="I123" s="222"/>
      <c r="J123" s="222"/>
      <c r="K123" s="222"/>
      <c r="L123" s="222"/>
      <c r="M123" s="222"/>
      <c r="N123" s="222"/>
      <c r="O123" s="138">
        <f t="shared" si="4"/>
        <v>0</v>
      </c>
    </row>
    <row r="124" spans="1:15" ht="24" customHeight="1" hidden="1">
      <c r="A124" s="217"/>
      <c r="B124" s="218" t="s">
        <v>441</v>
      </c>
      <c r="C124" s="222"/>
      <c r="D124" s="222"/>
      <c r="E124" s="222"/>
      <c r="F124" s="222"/>
      <c r="G124" s="222"/>
      <c r="H124" s="222"/>
      <c r="I124" s="222"/>
      <c r="J124" s="222"/>
      <c r="K124" s="222"/>
      <c r="L124" s="222"/>
      <c r="M124" s="222"/>
      <c r="N124" s="222"/>
      <c r="O124" s="138">
        <f t="shared" si="4"/>
        <v>0</v>
      </c>
    </row>
    <row r="125" spans="1:15" ht="370.5" customHeight="1" hidden="1">
      <c r="A125" s="217" t="s">
        <v>340</v>
      </c>
      <c r="B125" s="242" t="s">
        <v>445</v>
      </c>
      <c r="C125" s="222"/>
      <c r="D125" s="222"/>
      <c r="E125" s="219"/>
      <c r="F125" s="219"/>
      <c r="G125" s="219"/>
      <c r="H125" s="219"/>
      <c r="I125" s="219"/>
      <c r="J125" s="222"/>
      <c r="K125" s="222"/>
      <c r="L125" s="222"/>
      <c r="M125" s="222"/>
      <c r="N125" s="222"/>
      <c r="O125" s="138">
        <f t="shared" si="4"/>
        <v>0</v>
      </c>
    </row>
    <row r="126" spans="1:15" ht="70.5" customHeight="1" hidden="1">
      <c r="A126" s="217"/>
      <c r="B126" s="218" t="s">
        <v>441</v>
      </c>
      <c r="C126" s="222"/>
      <c r="D126" s="222"/>
      <c r="E126" s="219"/>
      <c r="F126" s="219"/>
      <c r="G126" s="219"/>
      <c r="H126" s="219"/>
      <c r="I126" s="219"/>
      <c r="J126" s="222"/>
      <c r="K126" s="222"/>
      <c r="L126" s="222"/>
      <c r="M126" s="222"/>
      <c r="N126" s="222"/>
      <c r="O126" s="138">
        <f t="shared" si="4"/>
        <v>0</v>
      </c>
    </row>
    <row r="127" spans="1:15" ht="23.25" customHeight="1" hidden="1">
      <c r="A127" s="236"/>
      <c r="B127" s="218" t="s">
        <v>441</v>
      </c>
      <c r="C127" s="219"/>
      <c r="D127" s="219"/>
      <c r="E127" s="219"/>
      <c r="F127" s="219"/>
      <c r="G127" s="219"/>
      <c r="H127" s="219"/>
      <c r="I127" s="219"/>
      <c r="J127" s="219"/>
      <c r="K127" s="219"/>
      <c r="L127" s="219"/>
      <c r="M127" s="219"/>
      <c r="N127" s="219"/>
      <c r="O127" s="138">
        <f t="shared" si="4"/>
        <v>0</v>
      </c>
    </row>
    <row r="128" spans="1:15" ht="279.75" customHeight="1" hidden="1">
      <c r="A128" s="217" t="s">
        <v>341</v>
      </c>
      <c r="B128" s="243" t="s">
        <v>47</v>
      </c>
      <c r="C128" s="222"/>
      <c r="D128" s="222"/>
      <c r="E128" s="219"/>
      <c r="F128" s="219"/>
      <c r="G128" s="219"/>
      <c r="H128" s="219"/>
      <c r="I128" s="219"/>
      <c r="J128" s="222"/>
      <c r="K128" s="222"/>
      <c r="L128" s="222"/>
      <c r="M128" s="222"/>
      <c r="N128" s="222"/>
      <c r="O128" s="138">
        <f t="shared" si="4"/>
        <v>0</v>
      </c>
    </row>
    <row r="129" spans="1:15" ht="110.25" hidden="1">
      <c r="A129" s="217" t="s">
        <v>378</v>
      </c>
      <c r="B129" s="218" t="s">
        <v>204</v>
      </c>
      <c r="C129" s="219"/>
      <c r="D129" s="219"/>
      <c r="E129" s="222"/>
      <c r="F129" s="222"/>
      <c r="G129" s="222"/>
      <c r="H129" s="222"/>
      <c r="I129" s="222"/>
      <c r="J129" s="222"/>
      <c r="K129" s="222"/>
      <c r="L129" s="222"/>
      <c r="M129" s="222"/>
      <c r="N129" s="222"/>
      <c r="O129" s="138">
        <f t="shared" si="4"/>
        <v>0</v>
      </c>
    </row>
    <row r="130" spans="1:15" ht="15.75" hidden="1">
      <c r="A130" s="217"/>
      <c r="B130" s="218" t="s">
        <v>441</v>
      </c>
      <c r="C130" s="222"/>
      <c r="D130" s="222"/>
      <c r="E130" s="222"/>
      <c r="F130" s="222"/>
      <c r="G130" s="222"/>
      <c r="H130" s="222"/>
      <c r="I130" s="222"/>
      <c r="J130" s="222"/>
      <c r="K130" s="222"/>
      <c r="L130" s="222"/>
      <c r="M130" s="222"/>
      <c r="N130" s="222"/>
      <c r="O130" s="138">
        <f t="shared" si="4"/>
        <v>0</v>
      </c>
    </row>
    <row r="131" spans="1:15" ht="66" customHeight="1" hidden="1">
      <c r="A131" s="217" t="s">
        <v>342</v>
      </c>
      <c r="B131" s="241" t="s">
        <v>149</v>
      </c>
      <c r="C131" s="222"/>
      <c r="D131" s="222"/>
      <c r="E131" s="222"/>
      <c r="F131" s="222"/>
      <c r="G131" s="222"/>
      <c r="H131" s="219"/>
      <c r="I131" s="219"/>
      <c r="J131" s="222"/>
      <c r="K131" s="222"/>
      <c r="L131" s="222"/>
      <c r="M131" s="222"/>
      <c r="N131" s="222"/>
      <c r="O131" s="138">
        <f t="shared" si="4"/>
        <v>0</v>
      </c>
    </row>
    <row r="132" spans="1:15" ht="20.25" customHeight="1" hidden="1">
      <c r="A132" s="217"/>
      <c r="B132" s="218" t="s">
        <v>441</v>
      </c>
      <c r="C132" s="222"/>
      <c r="D132" s="222"/>
      <c r="E132" s="222"/>
      <c r="F132" s="222"/>
      <c r="G132" s="222"/>
      <c r="H132" s="219"/>
      <c r="I132" s="219"/>
      <c r="J132" s="222"/>
      <c r="K132" s="222"/>
      <c r="L132" s="222"/>
      <c r="M132" s="222"/>
      <c r="N132" s="222"/>
      <c r="O132" s="138">
        <f t="shared" si="4"/>
        <v>0</v>
      </c>
    </row>
    <row r="133" spans="1:15" ht="86.25" customHeight="1" hidden="1">
      <c r="A133" s="217" t="s">
        <v>343</v>
      </c>
      <c r="B133" s="241" t="s">
        <v>48</v>
      </c>
      <c r="C133" s="222"/>
      <c r="D133" s="222"/>
      <c r="E133" s="222"/>
      <c r="F133" s="222"/>
      <c r="G133" s="222"/>
      <c r="H133" s="231"/>
      <c r="I133" s="222"/>
      <c r="J133" s="222"/>
      <c r="K133" s="222"/>
      <c r="L133" s="222"/>
      <c r="M133" s="222"/>
      <c r="N133" s="222"/>
      <c r="O133" s="138">
        <f t="shared" si="4"/>
        <v>0</v>
      </c>
    </row>
    <row r="134" spans="1:15" ht="24.75" customHeight="1" hidden="1">
      <c r="A134" s="217"/>
      <c r="B134" s="218" t="s">
        <v>441</v>
      </c>
      <c r="C134" s="222"/>
      <c r="D134" s="222"/>
      <c r="E134" s="222"/>
      <c r="F134" s="222"/>
      <c r="G134" s="222"/>
      <c r="H134" s="231"/>
      <c r="I134" s="222"/>
      <c r="J134" s="222"/>
      <c r="K134" s="222"/>
      <c r="L134" s="222"/>
      <c r="M134" s="222"/>
      <c r="N134" s="222"/>
      <c r="O134" s="138">
        <f t="shared" si="4"/>
        <v>0</v>
      </c>
    </row>
    <row r="135" spans="1:15" ht="63" customHeight="1" hidden="1">
      <c r="A135" s="217" t="s">
        <v>345</v>
      </c>
      <c r="B135" s="218" t="s">
        <v>150</v>
      </c>
      <c r="C135" s="219"/>
      <c r="D135" s="219"/>
      <c r="E135" s="219"/>
      <c r="F135" s="219"/>
      <c r="G135" s="219"/>
      <c r="H135" s="219"/>
      <c r="I135" s="219"/>
      <c r="J135" s="219"/>
      <c r="K135" s="219"/>
      <c r="L135" s="219"/>
      <c r="M135" s="219"/>
      <c r="N135" s="219"/>
      <c r="O135" s="138">
        <f t="shared" si="4"/>
        <v>0</v>
      </c>
    </row>
    <row r="136" spans="1:15" ht="15.75" hidden="1">
      <c r="A136" s="217"/>
      <c r="B136" s="218"/>
      <c r="C136" s="219"/>
      <c r="D136" s="219"/>
      <c r="E136" s="219"/>
      <c r="F136" s="219"/>
      <c r="G136" s="219"/>
      <c r="H136" s="219"/>
      <c r="I136" s="219"/>
      <c r="J136" s="219"/>
      <c r="K136" s="219"/>
      <c r="L136" s="219"/>
      <c r="M136" s="219"/>
      <c r="N136" s="219"/>
      <c r="O136" s="138">
        <f t="shared" si="4"/>
        <v>0</v>
      </c>
    </row>
    <row r="137" spans="1:15" ht="15.75" hidden="1">
      <c r="A137" s="217"/>
      <c r="B137" s="218" t="s">
        <v>441</v>
      </c>
      <c r="C137" s="219"/>
      <c r="D137" s="219"/>
      <c r="E137" s="219"/>
      <c r="F137" s="219"/>
      <c r="G137" s="219"/>
      <c r="H137" s="219"/>
      <c r="I137" s="219"/>
      <c r="J137" s="219"/>
      <c r="K137" s="219"/>
      <c r="L137" s="219"/>
      <c r="M137" s="219"/>
      <c r="N137" s="219"/>
      <c r="O137" s="138">
        <f t="shared" si="4"/>
        <v>0</v>
      </c>
    </row>
    <row r="138" spans="1:15" ht="120.75" customHeight="1" hidden="1">
      <c r="A138" s="244" t="s">
        <v>376</v>
      </c>
      <c r="B138" s="218" t="s">
        <v>179</v>
      </c>
      <c r="C138" s="222"/>
      <c r="D138" s="222"/>
      <c r="E138" s="219"/>
      <c r="F138" s="219"/>
      <c r="G138" s="219"/>
      <c r="H138" s="219"/>
      <c r="I138" s="219"/>
      <c r="J138" s="222"/>
      <c r="K138" s="222"/>
      <c r="L138" s="222"/>
      <c r="M138" s="222"/>
      <c r="N138" s="222"/>
      <c r="O138" s="138">
        <f t="shared" si="4"/>
        <v>0</v>
      </c>
    </row>
    <row r="139" spans="1:15" ht="18.75" customHeight="1" hidden="1">
      <c r="A139" s="217"/>
      <c r="B139" s="218" t="s">
        <v>441</v>
      </c>
      <c r="C139" s="222"/>
      <c r="D139" s="222"/>
      <c r="E139" s="222"/>
      <c r="F139" s="222"/>
      <c r="G139" s="222"/>
      <c r="H139" s="219"/>
      <c r="I139" s="219"/>
      <c r="J139" s="222"/>
      <c r="K139" s="222"/>
      <c r="L139" s="222"/>
      <c r="M139" s="222"/>
      <c r="N139" s="222"/>
      <c r="O139" s="138">
        <f t="shared" si="4"/>
        <v>0</v>
      </c>
    </row>
    <row r="140" spans="1:15" ht="105.75" customHeight="1" hidden="1">
      <c r="A140" s="244" t="s">
        <v>377</v>
      </c>
      <c r="B140" s="245" t="s">
        <v>180</v>
      </c>
      <c r="C140" s="222"/>
      <c r="D140" s="222"/>
      <c r="E140" s="222"/>
      <c r="F140" s="222"/>
      <c r="G140" s="222"/>
      <c r="H140" s="222"/>
      <c r="I140" s="222"/>
      <c r="J140" s="222"/>
      <c r="K140" s="222"/>
      <c r="L140" s="222"/>
      <c r="M140" s="222"/>
      <c r="N140" s="222"/>
      <c r="O140" s="138">
        <f t="shared" si="4"/>
        <v>0</v>
      </c>
    </row>
    <row r="141" spans="1:15" ht="17.25" customHeight="1" hidden="1">
      <c r="A141" s="217"/>
      <c r="B141" s="218" t="s">
        <v>441</v>
      </c>
      <c r="C141" s="222"/>
      <c r="D141" s="222"/>
      <c r="E141" s="219"/>
      <c r="F141" s="219"/>
      <c r="G141" s="219"/>
      <c r="H141" s="219"/>
      <c r="I141" s="219"/>
      <c r="J141" s="219"/>
      <c r="K141" s="219"/>
      <c r="L141" s="219"/>
      <c r="M141" s="219"/>
      <c r="N141" s="219"/>
      <c r="O141" s="138">
        <f t="shared" si="4"/>
        <v>0</v>
      </c>
    </row>
    <row r="142" spans="1:15" ht="15.75" customHeight="1" hidden="1">
      <c r="A142" s="217" t="s">
        <v>431</v>
      </c>
      <c r="B142" s="218" t="s">
        <v>432</v>
      </c>
      <c r="C142" s="219"/>
      <c r="D142" s="219"/>
      <c r="E142" s="219"/>
      <c r="F142" s="219"/>
      <c r="G142" s="219"/>
      <c r="H142" s="219"/>
      <c r="I142" s="219"/>
      <c r="J142" s="219"/>
      <c r="K142" s="219"/>
      <c r="L142" s="219"/>
      <c r="M142" s="219"/>
      <c r="N142" s="219"/>
      <c r="O142" s="138">
        <f t="shared" si="4"/>
        <v>0</v>
      </c>
    </row>
    <row r="143" spans="1:15" ht="15.75" customHeight="1" hidden="1">
      <c r="A143" s="217"/>
      <c r="B143" s="218" t="s">
        <v>441</v>
      </c>
      <c r="C143" s="219"/>
      <c r="D143" s="219"/>
      <c r="E143" s="219"/>
      <c r="F143" s="219"/>
      <c r="G143" s="219"/>
      <c r="H143" s="219"/>
      <c r="I143" s="219"/>
      <c r="J143" s="219"/>
      <c r="K143" s="219"/>
      <c r="L143" s="219"/>
      <c r="M143" s="219"/>
      <c r="N143" s="219"/>
      <c r="O143" s="138">
        <f t="shared" si="4"/>
        <v>0</v>
      </c>
    </row>
    <row r="144" spans="1:15" ht="15.75" customHeight="1" hidden="1">
      <c r="A144" s="217" t="s">
        <v>155</v>
      </c>
      <c r="B144" s="218" t="s">
        <v>151</v>
      </c>
      <c r="C144" s="219"/>
      <c r="D144" s="219"/>
      <c r="E144" s="219"/>
      <c r="F144" s="219"/>
      <c r="G144" s="219"/>
      <c r="H144" s="219"/>
      <c r="I144" s="219"/>
      <c r="J144" s="219"/>
      <c r="K144" s="219"/>
      <c r="L144" s="219"/>
      <c r="M144" s="219"/>
      <c r="N144" s="219"/>
      <c r="O144" s="138">
        <f t="shared" si="4"/>
        <v>0</v>
      </c>
    </row>
    <row r="145" spans="1:15" ht="15.75" customHeight="1" hidden="1">
      <c r="A145" s="217"/>
      <c r="B145" s="218" t="s">
        <v>441</v>
      </c>
      <c r="C145" s="219"/>
      <c r="D145" s="219"/>
      <c r="E145" s="219"/>
      <c r="F145" s="219"/>
      <c r="G145" s="219"/>
      <c r="H145" s="219"/>
      <c r="I145" s="219"/>
      <c r="J145" s="219"/>
      <c r="K145" s="219"/>
      <c r="L145" s="219"/>
      <c r="M145" s="219"/>
      <c r="N145" s="219"/>
      <c r="O145" s="138">
        <f t="shared" si="4"/>
        <v>0</v>
      </c>
    </row>
    <row r="146" spans="1:15" ht="15.75" customHeight="1" hidden="1">
      <c r="A146" s="217" t="s">
        <v>156</v>
      </c>
      <c r="B146" s="218" t="s">
        <v>152</v>
      </c>
      <c r="C146" s="219"/>
      <c r="D146" s="219"/>
      <c r="E146" s="219"/>
      <c r="F146" s="219"/>
      <c r="G146" s="219"/>
      <c r="H146" s="219"/>
      <c r="I146" s="219"/>
      <c r="J146" s="219"/>
      <c r="K146" s="219"/>
      <c r="L146" s="219"/>
      <c r="M146" s="219"/>
      <c r="N146" s="219"/>
      <c r="O146" s="138">
        <f t="shared" si="4"/>
        <v>0</v>
      </c>
    </row>
    <row r="147" spans="1:15" ht="15.75" customHeight="1" hidden="1">
      <c r="A147" s="217"/>
      <c r="B147" s="218" t="s">
        <v>441</v>
      </c>
      <c r="C147" s="219"/>
      <c r="D147" s="219"/>
      <c r="E147" s="219"/>
      <c r="F147" s="219"/>
      <c r="G147" s="219"/>
      <c r="H147" s="219"/>
      <c r="I147" s="219"/>
      <c r="J147" s="219"/>
      <c r="K147" s="219"/>
      <c r="L147" s="219"/>
      <c r="M147" s="219"/>
      <c r="N147" s="219"/>
      <c r="O147" s="138">
        <f t="shared" si="4"/>
        <v>0</v>
      </c>
    </row>
    <row r="148" spans="1:15" ht="15.75" hidden="1">
      <c r="A148" s="244" t="s">
        <v>398</v>
      </c>
      <c r="B148" s="218" t="s">
        <v>181</v>
      </c>
      <c r="C148" s="222"/>
      <c r="D148" s="222"/>
      <c r="E148" s="219"/>
      <c r="F148" s="219"/>
      <c r="G148" s="219"/>
      <c r="H148" s="219"/>
      <c r="I148" s="219"/>
      <c r="J148" s="219"/>
      <c r="K148" s="219"/>
      <c r="L148" s="219"/>
      <c r="M148" s="219"/>
      <c r="N148" s="219"/>
      <c r="O148" s="138">
        <f t="shared" si="4"/>
        <v>0</v>
      </c>
    </row>
    <row r="149" spans="1:15" ht="15.75" hidden="1">
      <c r="A149" s="217"/>
      <c r="B149" s="218" t="s">
        <v>441</v>
      </c>
      <c r="C149" s="222"/>
      <c r="D149" s="222"/>
      <c r="E149" s="219"/>
      <c r="F149" s="219"/>
      <c r="G149" s="219"/>
      <c r="H149" s="219"/>
      <c r="I149" s="219"/>
      <c r="J149" s="219"/>
      <c r="K149" s="219"/>
      <c r="L149" s="219"/>
      <c r="M149" s="219"/>
      <c r="N149" s="219"/>
      <c r="O149" s="138">
        <f aca="true" t="shared" si="5" ref="O149:O212">SUM(H149+C149)</f>
        <v>0</v>
      </c>
    </row>
    <row r="150" spans="1:15" ht="15.75" hidden="1">
      <c r="A150" s="244" t="s">
        <v>273</v>
      </c>
      <c r="B150" s="218" t="s">
        <v>182</v>
      </c>
      <c r="C150" s="222"/>
      <c r="D150" s="222"/>
      <c r="E150" s="219"/>
      <c r="F150" s="219"/>
      <c r="G150" s="219"/>
      <c r="H150" s="219"/>
      <c r="I150" s="219"/>
      <c r="J150" s="219"/>
      <c r="K150" s="219"/>
      <c r="L150" s="219"/>
      <c r="M150" s="219"/>
      <c r="N150" s="219"/>
      <c r="O150" s="138">
        <f t="shared" si="5"/>
        <v>0</v>
      </c>
    </row>
    <row r="151" spans="1:15" ht="15.75" hidden="1">
      <c r="A151" s="217"/>
      <c r="B151" s="218" t="s">
        <v>441</v>
      </c>
      <c r="C151" s="222"/>
      <c r="D151" s="222"/>
      <c r="E151" s="219"/>
      <c r="F151" s="219"/>
      <c r="G151" s="219"/>
      <c r="H151" s="219"/>
      <c r="I151" s="219"/>
      <c r="J151" s="219"/>
      <c r="K151" s="219"/>
      <c r="L151" s="219"/>
      <c r="M151" s="219"/>
      <c r="N151" s="219"/>
      <c r="O151" s="138">
        <f t="shared" si="5"/>
        <v>0</v>
      </c>
    </row>
    <row r="152" spans="1:15" ht="15.75" hidden="1">
      <c r="A152" s="244" t="s">
        <v>274</v>
      </c>
      <c r="B152" s="241" t="s">
        <v>153</v>
      </c>
      <c r="C152" s="222"/>
      <c r="D152" s="222"/>
      <c r="E152" s="219"/>
      <c r="F152" s="219"/>
      <c r="G152" s="219"/>
      <c r="H152" s="219"/>
      <c r="I152" s="219"/>
      <c r="J152" s="219"/>
      <c r="K152" s="219"/>
      <c r="L152" s="219"/>
      <c r="M152" s="219"/>
      <c r="N152" s="219"/>
      <c r="O152" s="138">
        <f t="shared" si="5"/>
        <v>0</v>
      </c>
    </row>
    <row r="153" spans="1:15" ht="15.75" hidden="1">
      <c r="A153" s="217"/>
      <c r="B153" s="218" t="s">
        <v>441</v>
      </c>
      <c r="C153" s="222"/>
      <c r="D153" s="222"/>
      <c r="E153" s="219"/>
      <c r="F153" s="219"/>
      <c r="G153" s="219"/>
      <c r="H153" s="219"/>
      <c r="I153" s="219"/>
      <c r="J153" s="219"/>
      <c r="K153" s="219"/>
      <c r="L153" s="219"/>
      <c r="M153" s="219"/>
      <c r="N153" s="219"/>
      <c r="O153" s="138">
        <f t="shared" si="5"/>
        <v>0</v>
      </c>
    </row>
    <row r="154" spans="1:15" ht="15.75" hidden="1">
      <c r="A154" s="244" t="s">
        <v>275</v>
      </c>
      <c r="B154" s="241" t="s">
        <v>183</v>
      </c>
      <c r="C154" s="222"/>
      <c r="D154" s="222"/>
      <c r="E154" s="219"/>
      <c r="F154" s="219"/>
      <c r="G154" s="219"/>
      <c r="H154" s="219"/>
      <c r="I154" s="219"/>
      <c r="J154" s="219"/>
      <c r="K154" s="219"/>
      <c r="L154" s="219"/>
      <c r="M154" s="219"/>
      <c r="N154" s="219"/>
      <c r="O154" s="138">
        <f t="shared" si="5"/>
        <v>0</v>
      </c>
    </row>
    <row r="155" spans="1:15" ht="15.75" hidden="1">
      <c r="A155" s="217"/>
      <c r="B155" s="218" t="s">
        <v>441</v>
      </c>
      <c r="C155" s="222"/>
      <c r="D155" s="222"/>
      <c r="E155" s="219"/>
      <c r="F155" s="219"/>
      <c r="G155" s="219"/>
      <c r="H155" s="219"/>
      <c r="I155" s="219"/>
      <c r="J155" s="219"/>
      <c r="K155" s="219"/>
      <c r="L155" s="219"/>
      <c r="M155" s="219"/>
      <c r="N155" s="219"/>
      <c r="O155" s="138">
        <f t="shared" si="5"/>
        <v>0</v>
      </c>
    </row>
    <row r="156" spans="1:15" ht="15.75" hidden="1">
      <c r="A156" s="244" t="s">
        <v>276</v>
      </c>
      <c r="B156" s="241" t="s">
        <v>353</v>
      </c>
      <c r="C156" s="222"/>
      <c r="D156" s="222"/>
      <c r="E156" s="219"/>
      <c r="F156" s="219"/>
      <c r="G156" s="219"/>
      <c r="H156" s="219"/>
      <c r="I156" s="219"/>
      <c r="J156" s="219"/>
      <c r="K156" s="219"/>
      <c r="L156" s="219"/>
      <c r="M156" s="219"/>
      <c r="N156" s="219"/>
      <c r="O156" s="138">
        <f t="shared" si="5"/>
        <v>0</v>
      </c>
    </row>
    <row r="157" spans="1:15" ht="15.75" hidden="1">
      <c r="A157" s="217"/>
      <c r="B157" s="218" t="s">
        <v>441</v>
      </c>
      <c r="C157" s="222"/>
      <c r="D157" s="222"/>
      <c r="E157" s="219"/>
      <c r="F157" s="219"/>
      <c r="G157" s="219"/>
      <c r="H157" s="219"/>
      <c r="I157" s="219"/>
      <c r="J157" s="219"/>
      <c r="K157" s="219"/>
      <c r="L157" s="219"/>
      <c r="M157" s="219"/>
      <c r="N157" s="219"/>
      <c r="O157" s="138">
        <f t="shared" si="5"/>
        <v>0</v>
      </c>
    </row>
    <row r="158" spans="1:15" ht="15.75" hidden="1">
      <c r="A158" s="244" t="s">
        <v>399</v>
      </c>
      <c r="B158" s="241" t="s">
        <v>400</v>
      </c>
      <c r="C158" s="222"/>
      <c r="D158" s="222"/>
      <c r="E158" s="219"/>
      <c r="F158" s="219"/>
      <c r="G158" s="219"/>
      <c r="H158" s="219"/>
      <c r="I158" s="219"/>
      <c r="J158" s="219"/>
      <c r="K158" s="219"/>
      <c r="L158" s="219"/>
      <c r="M158" s="219"/>
      <c r="N158" s="219"/>
      <c r="O158" s="138">
        <f t="shared" si="5"/>
        <v>0</v>
      </c>
    </row>
    <row r="159" spans="1:15" ht="15.75" hidden="1">
      <c r="A159" s="217"/>
      <c r="B159" s="218" t="s">
        <v>441</v>
      </c>
      <c r="C159" s="222"/>
      <c r="D159" s="222"/>
      <c r="E159" s="219"/>
      <c r="F159" s="219"/>
      <c r="G159" s="219"/>
      <c r="H159" s="219"/>
      <c r="I159" s="219"/>
      <c r="J159" s="219"/>
      <c r="K159" s="219"/>
      <c r="L159" s="219"/>
      <c r="M159" s="219"/>
      <c r="N159" s="219"/>
      <c r="O159" s="138">
        <f t="shared" si="5"/>
        <v>0</v>
      </c>
    </row>
    <row r="160" spans="1:15" ht="15.75" hidden="1">
      <c r="A160" s="244" t="s">
        <v>184</v>
      </c>
      <c r="B160" s="241" t="s">
        <v>185</v>
      </c>
      <c r="C160" s="222"/>
      <c r="D160" s="222"/>
      <c r="E160" s="219"/>
      <c r="F160" s="219"/>
      <c r="G160" s="219"/>
      <c r="H160" s="219"/>
      <c r="I160" s="219"/>
      <c r="J160" s="219"/>
      <c r="K160" s="219"/>
      <c r="L160" s="219"/>
      <c r="M160" s="219"/>
      <c r="N160" s="219"/>
      <c r="O160" s="138">
        <f t="shared" si="5"/>
        <v>0</v>
      </c>
    </row>
    <row r="161" spans="1:15" ht="15.75" hidden="1">
      <c r="A161" s="217"/>
      <c r="B161" s="218" t="s">
        <v>441</v>
      </c>
      <c r="C161" s="222"/>
      <c r="D161" s="222"/>
      <c r="E161" s="219"/>
      <c r="F161" s="219"/>
      <c r="G161" s="219"/>
      <c r="H161" s="219"/>
      <c r="I161" s="219"/>
      <c r="J161" s="219"/>
      <c r="K161" s="219"/>
      <c r="L161" s="219"/>
      <c r="M161" s="219"/>
      <c r="N161" s="219"/>
      <c r="O161" s="138">
        <f t="shared" si="5"/>
        <v>0</v>
      </c>
    </row>
    <row r="162" spans="1:15" ht="15.75" hidden="1">
      <c r="A162" s="244" t="s">
        <v>349</v>
      </c>
      <c r="B162" s="241" t="s">
        <v>354</v>
      </c>
      <c r="C162" s="222"/>
      <c r="D162" s="222"/>
      <c r="E162" s="219"/>
      <c r="F162" s="219"/>
      <c r="G162" s="219"/>
      <c r="H162" s="219"/>
      <c r="I162" s="219"/>
      <c r="J162" s="219"/>
      <c r="K162" s="219"/>
      <c r="L162" s="219"/>
      <c r="M162" s="219"/>
      <c r="N162" s="219"/>
      <c r="O162" s="138">
        <f t="shared" si="5"/>
        <v>0</v>
      </c>
    </row>
    <row r="163" spans="1:15" ht="15.75" hidden="1">
      <c r="A163" s="217"/>
      <c r="B163" s="218" t="s">
        <v>441</v>
      </c>
      <c r="C163" s="222"/>
      <c r="D163" s="222"/>
      <c r="E163" s="219"/>
      <c r="F163" s="219"/>
      <c r="G163" s="219"/>
      <c r="H163" s="219"/>
      <c r="I163" s="219"/>
      <c r="J163" s="219"/>
      <c r="K163" s="219"/>
      <c r="L163" s="219"/>
      <c r="M163" s="219"/>
      <c r="N163" s="219"/>
      <c r="O163" s="138">
        <f t="shared" si="5"/>
        <v>0</v>
      </c>
    </row>
    <row r="164" spans="1:15" ht="39" customHeight="1" hidden="1">
      <c r="A164" s="244" t="s">
        <v>233</v>
      </c>
      <c r="B164" s="241" t="s">
        <v>186</v>
      </c>
      <c r="C164" s="222"/>
      <c r="D164" s="222"/>
      <c r="E164" s="219"/>
      <c r="F164" s="219"/>
      <c r="G164" s="219"/>
      <c r="H164" s="219"/>
      <c r="I164" s="219"/>
      <c r="J164" s="219"/>
      <c r="K164" s="219"/>
      <c r="L164" s="219"/>
      <c r="M164" s="219"/>
      <c r="N164" s="219"/>
      <c r="O164" s="138">
        <f t="shared" si="5"/>
        <v>0</v>
      </c>
    </row>
    <row r="165" spans="1:15" ht="23.25" customHeight="1" hidden="1">
      <c r="A165" s="217"/>
      <c r="B165" s="218" t="s">
        <v>441</v>
      </c>
      <c r="C165" s="222"/>
      <c r="D165" s="222"/>
      <c r="E165" s="219"/>
      <c r="F165" s="219"/>
      <c r="G165" s="219"/>
      <c r="H165" s="219"/>
      <c r="I165" s="219"/>
      <c r="J165" s="219"/>
      <c r="K165" s="219"/>
      <c r="L165" s="219"/>
      <c r="M165" s="219"/>
      <c r="N165" s="219"/>
      <c r="O165" s="138">
        <f t="shared" si="5"/>
        <v>0</v>
      </c>
    </row>
    <row r="166" spans="1:15" ht="36" customHeight="1" hidden="1">
      <c r="A166" s="244" t="s">
        <v>187</v>
      </c>
      <c r="B166" s="241" t="s">
        <v>188</v>
      </c>
      <c r="C166" s="222"/>
      <c r="D166" s="222"/>
      <c r="E166" s="219"/>
      <c r="F166" s="219"/>
      <c r="G166" s="219"/>
      <c r="H166" s="219"/>
      <c r="I166" s="219"/>
      <c r="J166" s="219"/>
      <c r="K166" s="219"/>
      <c r="L166" s="219"/>
      <c r="M166" s="219"/>
      <c r="N166" s="219"/>
      <c r="O166" s="138">
        <f t="shared" si="5"/>
        <v>0</v>
      </c>
    </row>
    <row r="167" spans="1:15" ht="23.25" customHeight="1" hidden="1">
      <c r="A167" s="217"/>
      <c r="B167" s="218" t="s">
        <v>441</v>
      </c>
      <c r="C167" s="222"/>
      <c r="D167" s="222"/>
      <c r="E167" s="219"/>
      <c r="F167" s="219"/>
      <c r="G167" s="219"/>
      <c r="H167" s="219"/>
      <c r="I167" s="219"/>
      <c r="J167" s="219"/>
      <c r="K167" s="219"/>
      <c r="L167" s="219"/>
      <c r="M167" s="219"/>
      <c r="N167" s="219"/>
      <c r="O167" s="138">
        <f t="shared" si="5"/>
        <v>0</v>
      </c>
    </row>
    <row r="168" spans="1:15" ht="15.75" hidden="1">
      <c r="A168" s="217" t="s">
        <v>277</v>
      </c>
      <c r="B168" s="218" t="s">
        <v>361</v>
      </c>
      <c r="C168" s="219"/>
      <c r="D168" s="219"/>
      <c r="E168" s="219"/>
      <c r="F168" s="219"/>
      <c r="G168" s="219"/>
      <c r="H168" s="219"/>
      <c r="I168" s="219"/>
      <c r="J168" s="219"/>
      <c r="K168" s="219"/>
      <c r="L168" s="219"/>
      <c r="M168" s="219"/>
      <c r="N168" s="219"/>
      <c r="O168" s="138">
        <f t="shared" si="5"/>
        <v>0</v>
      </c>
    </row>
    <row r="169" spans="1:15" ht="15.75" hidden="1">
      <c r="A169" s="217" t="s">
        <v>190</v>
      </c>
      <c r="B169" s="218" t="s">
        <v>191</v>
      </c>
      <c r="C169" s="219"/>
      <c r="D169" s="219"/>
      <c r="E169" s="219"/>
      <c r="F169" s="219"/>
      <c r="G169" s="219"/>
      <c r="H169" s="219"/>
      <c r="I169" s="219"/>
      <c r="J169" s="219"/>
      <c r="K169" s="219"/>
      <c r="L169" s="219"/>
      <c r="M169" s="219"/>
      <c r="N169" s="219"/>
      <c r="O169" s="138">
        <f t="shared" si="5"/>
        <v>0</v>
      </c>
    </row>
    <row r="170" spans="1:15" ht="15.75" hidden="1">
      <c r="A170" s="217" t="s">
        <v>234</v>
      </c>
      <c r="B170" s="218" t="s">
        <v>424</v>
      </c>
      <c r="C170" s="219"/>
      <c r="D170" s="219"/>
      <c r="E170" s="219"/>
      <c r="F170" s="219"/>
      <c r="G170" s="219"/>
      <c r="H170" s="219"/>
      <c r="I170" s="219"/>
      <c r="J170" s="219"/>
      <c r="K170" s="219"/>
      <c r="L170" s="219"/>
      <c r="M170" s="219"/>
      <c r="N170" s="219"/>
      <c r="O170" s="138">
        <f t="shared" si="5"/>
        <v>0</v>
      </c>
    </row>
    <row r="171" spans="1:15" ht="47.25" hidden="1">
      <c r="A171" s="217" t="s">
        <v>43</v>
      </c>
      <c r="B171" s="218" t="s">
        <v>45</v>
      </c>
      <c r="C171" s="219"/>
      <c r="D171" s="219"/>
      <c r="E171" s="219"/>
      <c r="F171" s="219"/>
      <c r="G171" s="219"/>
      <c r="H171" s="219"/>
      <c r="I171" s="219"/>
      <c r="J171" s="219"/>
      <c r="K171" s="219"/>
      <c r="L171" s="219"/>
      <c r="M171" s="219"/>
      <c r="N171" s="219"/>
      <c r="O171" s="138">
        <f t="shared" si="5"/>
        <v>0</v>
      </c>
    </row>
    <row r="172" spans="1:15" ht="27" customHeight="1" hidden="1">
      <c r="A172" s="217" t="s">
        <v>235</v>
      </c>
      <c r="B172" s="218" t="s">
        <v>368</v>
      </c>
      <c r="C172" s="219"/>
      <c r="D172" s="219"/>
      <c r="E172" s="219"/>
      <c r="F172" s="219"/>
      <c r="G172" s="219"/>
      <c r="H172" s="219"/>
      <c r="I172" s="219"/>
      <c r="J172" s="219"/>
      <c r="K172" s="219"/>
      <c r="L172" s="219"/>
      <c r="M172" s="219"/>
      <c r="N172" s="219"/>
      <c r="O172" s="138">
        <f t="shared" si="5"/>
        <v>0</v>
      </c>
    </row>
    <row r="173" spans="1:15" ht="44.25" customHeight="1" hidden="1">
      <c r="A173" s="217" t="s">
        <v>260</v>
      </c>
      <c r="B173" s="246" t="s">
        <v>189</v>
      </c>
      <c r="C173" s="222"/>
      <c r="D173" s="222"/>
      <c r="E173" s="219"/>
      <c r="F173" s="219"/>
      <c r="G173" s="219"/>
      <c r="H173" s="219"/>
      <c r="I173" s="219"/>
      <c r="J173" s="219"/>
      <c r="K173" s="219"/>
      <c r="L173" s="219"/>
      <c r="M173" s="219"/>
      <c r="N173" s="219"/>
      <c r="O173" s="138">
        <f t="shared" si="5"/>
        <v>0</v>
      </c>
    </row>
    <row r="174" spans="1:15" ht="34.5" customHeight="1" hidden="1">
      <c r="A174" s="217"/>
      <c r="B174" s="246"/>
      <c r="C174" s="222"/>
      <c r="D174" s="222"/>
      <c r="E174" s="219"/>
      <c r="F174" s="219"/>
      <c r="G174" s="219"/>
      <c r="H174" s="219"/>
      <c r="I174" s="219"/>
      <c r="J174" s="219"/>
      <c r="K174" s="219"/>
      <c r="L174" s="219"/>
      <c r="M174" s="219"/>
      <c r="N174" s="219"/>
      <c r="O174" s="138">
        <f t="shared" si="5"/>
        <v>0</v>
      </c>
    </row>
    <row r="175" spans="1:15" ht="26.25" customHeight="1" hidden="1">
      <c r="A175" s="217"/>
      <c r="B175" s="218" t="s">
        <v>441</v>
      </c>
      <c r="C175" s="222"/>
      <c r="D175" s="222"/>
      <c r="E175" s="219"/>
      <c r="F175" s="219"/>
      <c r="G175" s="219"/>
      <c r="H175" s="219"/>
      <c r="I175" s="219"/>
      <c r="J175" s="219"/>
      <c r="K175" s="219"/>
      <c r="L175" s="219"/>
      <c r="M175" s="219"/>
      <c r="N175" s="219"/>
      <c r="O175" s="138">
        <f t="shared" si="5"/>
        <v>0</v>
      </c>
    </row>
    <row r="176" spans="1:15" ht="46.5" customHeight="1" hidden="1">
      <c r="A176" s="217" t="s">
        <v>259</v>
      </c>
      <c r="B176" s="218" t="s">
        <v>404</v>
      </c>
      <c r="C176" s="247"/>
      <c r="D176" s="219"/>
      <c r="E176" s="219"/>
      <c r="F176" s="219"/>
      <c r="G176" s="219"/>
      <c r="H176" s="219"/>
      <c r="I176" s="219"/>
      <c r="J176" s="219"/>
      <c r="K176" s="219"/>
      <c r="L176" s="219"/>
      <c r="M176" s="219"/>
      <c r="N176" s="219"/>
      <c r="O176" s="138">
        <f t="shared" si="5"/>
        <v>0</v>
      </c>
    </row>
    <row r="177" spans="1:15" ht="0.75" customHeight="1" hidden="1">
      <c r="A177" s="217" t="s">
        <v>344</v>
      </c>
      <c r="B177" s="218" t="s">
        <v>433</v>
      </c>
      <c r="C177" s="219"/>
      <c r="D177" s="219"/>
      <c r="E177" s="219"/>
      <c r="F177" s="219"/>
      <c r="G177" s="219"/>
      <c r="H177" s="219"/>
      <c r="I177" s="219"/>
      <c r="J177" s="219"/>
      <c r="K177" s="219"/>
      <c r="L177" s="219"/>
      <c r="M177" s="219"/>
      <c r="N177" s="219"/>
      <c r="O177" s="138">
        <f t="shared" si="5"/>
        <v>0</v>
      </c>
    </row>
    <row r="178" spans="1:15" ht="20.25" customHeight="1" hidden="1">
      <c r="A178" s="217"/>
      <c r="B178" s="218" t="s">
        <v>441</v>
      </c>
      <c r="C178" s="219"/>
      <c r="D178" s="219"/>
      <c r="E178" s="219"/>
      <c r="F178" s="219"/>
      <c r="G178" s="219"/>
      <c r="H178" s="219"/>
      <c r="I178" s="219"/>
      <c r="J178" s="219"/>
      <c r="K178" s="219"/>
      <c r="L178" s="219"/>
      <c r="M178" s="219"/>
      <c r="N178" s="219"/>
      <c r="O178" s="138">
        <f t="shared" si="5"/>
        <v>0</v>
      </c>
    </row>
    <row r="179" spans="1:15" ht="37.5" customHeight="1" hidden="1">
      <c r="A179" s="244" t="s">
        <v>344</v>
      </c>
      <c r="B179" s="218" t="s">
        <v>433</v>
      </c>
      <c r="C179" s="219"/>
      <c r="D179" s="219"/>
      <c r="E179" s="219"/>
      <c r="F179" s="219"/>
      <c r="G179" s="219"/>
      <c r="H179" s="219"/>
      <c r="I179" s="219"/>
      <c r="J179" s="219"/>
      <c r="K179" s="219"/>
      <c r="L179" s="219"/>
      <c r="M179" s="219"/>
      <c r="N179" s="219"/>
      <c r="O179" s="138">
        <f t="shared" si="5"/>
        <v>0</v>
      </c>
    </row>
    <row r="180" spans="1:15" ht="25.5" customHeight="1" hidden="1">
      <c r="A180" s="244"/>
      <c r="B180" s="218" t="s">
        <v>441</v>
      </c>
      <c r="C180" s="219"/>
      <c r="D180" s="219"/>
      <c r="E180" s="219"/>
      <c r="F180" s="219"/>
      <c r="G180" s="219"/>
      <c r="H180" s="219"/>
      <c r="I180" s="219"/>
      <c r="J180" s="219"/>
      <c r="K180" s="219"/>
      <c r="L180" s="219"/>
      <c r="M180" s="219"/>
      <c r="N180" s="219"/>
      <c r="O180" s="138">
        <f t="shared" si="5"/>
        <v>0</v>
      </c>
    </row>
    <row r="181" spans="1:15" ht="25.5" customHeight="1" hidden="1">
      <c r="A181" s="244"/>
      <c r="B181" s="220" t="s">
        <v>147</v>
      </c>
      <c r="C181" s="221"/>
      <c r="D181" s="219"/>
      <c r="E181" s="219"/>
      <c r="F181" s="219"/>
      <c r="G181" s="219"/>
      <c r="H181" s="219"/>
      <c r="I181" s="219"/>
      <c r="J181" s="219"/>
      <c r="K181" s="219"/>
      <c r="L181" s="219"/>
      <c r="M181" s="219"/>
      <c r="N181" s="219"/>
      <c r="O181" s="138">
        <f t="shared" si="5"/>
        <v>0</v>
      </c>
    </row>
    <row r="182" spans="1:15" ht="34.5" customHeight="1" hidden="1">
      <c r="A182" s="217" t="s">
        <v>242</v>
      </c>
      <c r="B182" s="218" t="s">
        <v>365</v>
      </c>
      <c r="C182" s="219"/>
      <c r="D182" s="219"/>
      <c r="E182" s="219"/>
      <c r="F182" s="219"/>
      <c r="G182" s="219"/>
      <c r="H182" s="219"/>
      <c r="I182" s="219"/>
      <c r="J182" s="219"/>
      <c r="K182" s="219"/>
      <c r="L182" s="219"/>
      <c r="M182" s="219"/>
      <c r="N182" s="219"/>
      <c r="O182" s="138">
        <f t="shared" si="5"/>
        <v>0</v>
      </c>
    </row>
    <row r="183" spans="1:15" ht="25.5" customHeight="1" hidden="1">
      <c r="A183" s="244"/>
      <c r="B183" s="220" t="s">
        <v>4</v>
      </c>
      <c r="C183" s="221"/>
      <c r="D183" s="219"/>
      <c r="E183" s="219"/>
      <c r="F183" s="219"/>
      <c r="G183" s="219"/>
      <c r="H183" s="219"/>
      <c r="I183" s="219"/>
      <c r="J183" s="219"/>
      <c r="K183" s="219"/>
      <c r="L183" s="219"/>
      <c r="M183" s="219"/>
      <c r="N183" s="219"/>
      <c r="O183" s="138">
        <f t="shared" si="5"/>
        <v>0</v>
      </c>
    </row>
    <row r="184" spans="1:15" ht="42.75" customHeight="1" hidden="1">
      <c r="A184" s="217" t="s">
        <v>352</v>
      </c>
      <c r="B184" s="218" t="s">
        <v>414</v>
      </c>
      <c r="C184" s="219"/>
      <c r="D184" s="219"/>
      <c r="E184" s="219"/>
      <c r="F184" s="219"/>
      <c r="G184" s="219"/>
      <c r="H184" s="219"/>
      <c r="I184" s="219"/>
      <c r="J184" s="219"/>
      <c r="K184" s="219"/>
      <c r="L184" s="219"/>
      <c r="M184" s="219"/>
      <c r="N184" s="219"/>
      <c r="O184" s="138">
        <f t="shared" si="5"/>
        <v>0</v>
      </c>
    </row>
    <row r="185" spans="1:15" ht="25.5" customHeight="1" hidden="1">
      <c r="A185" s="248" t="s">
        <v>44</v>
      </c>
      <c r="B185" s="213" t="s">
        <v>57</v>
      </c>
      <c r="C185" s="214"/>
      <c r="D185" s="219"/>
      <c r="E185" s="214">
        <v>0</v>
      </c>
      <c r="F185" s="214">
        <v>0</v>
      </c>
      <c r="G185" s="214">
        <v>0</v>
      </c>
      <c r="H185" s="214">
        <v>0</v>
      </c>
      <c r="I185" s="214">
        <v>0</v>
      </c>
      <c r="J185" s="214">
        <v>0</v>
      </c>
      <c r="K185" s="214">
        <v>0</v>
      </c>
      <c r="L185" s="214">
        <v>0</v>
      </c>
      <c r="M185" s="214">
        <v>0</v>
      </c>
      <c r="N185" s="214">
        <v>0</v>
      </c>
      <c r="O185" s="138">
        <f t="shared" si="5"/>
        <v>0</v>
      </c>
    </row>
    <row r="186" spans="1:15" ht="25.5" customHeight="1" hidden="1">
      <c r="A186" s="217" t="s">
        <v>235</v>
      </c>
      <c r="B186" s="218" t="s">
        <v>368</v>
      </c>
      <c r="C186" s="219"/>
      <c r="D186" s="219"/>
      <c r="E186" s="219"/>
      <c r="F186" s="219"/>
      <c r="G186" s="219"/>
      <c r="H186" s="219"/>
      <c r="I186" s="219"/>
      <c r="J186" s="219"/>
      <c r="K186" s="219"/>
      <c r="L186" s="219"/>
      <c r="M186" s="219"/>
      <c r="N186" s="219"/>
      <c r="O186" s="138">
        <f t="shared" si="5"/>
        <v>0</v>
      </c>
    </row>
    <row r="187" spans="1:15" ht="25.5" customHeight="1" hidden="1">
      <c r="A187" s="217"/>
      <c r="B187" s="249" t="s">
        <v>6</v>
      </c>
      <c r="C187" s="250"/>
      <c r="D187" s="219"/>
      <c r="E187" s="219"/>
      <c r="F187" s="219"/>
      <c r="G187" s="219"/>
      <c r="H187" s="219"/>
      <c r="I187" s="219"/>
      <c r="J187" s="219"/>
      <c r="K187" s="219"/>
      <c r="L187" s="219"/>
      <c r="M187" s="219"/>
      <c r="N187" s="219"/>
      <c r="O187" s="138">
        <f t="shared" si="5"/>
        <v>0</v>
      </c>
    </row>
    <row r="188" spans="1:15" ht="25.5" customHeight="1" hidden="1">
      <c r="A188" s="244"/>
      <c r="B188" s="220"/>
      <c r="C188" s="221"/>
      <c r="D188" s="219"/>
      <c r="E188" s="219"/>
      <c r="F188" s="219"/>
      <c r="G188" s="219"/>
      <c r="H188" s="219"/>
      <c r="I188" s="219"/>
      <c r="J188" s="219"/>
      <c r="K188" s="219"/>
      <c r="L188" s="219"/>
      <c r="M188" s="219"/>
      <c r="N188" s="219"/>
      <c r="O188" s="138">
        <f t="shared" si="5"/>
        <v>0</v>
      </c>
    </row>
    <row r="189" spans="1:15" ht="25.5" customHeight="1" hidden="1">
      <c r="A189" s="244"/>
      <c r="B189" s="220"/>
      <c r="C189" s="221"/>
      <c r="D189" s="219"/>
      <c r="E189" s="219"/>
      <c r="F189" s="219"/>
      <c r="G189" s="219"/>
      <c r="H189" s="219"/>
      <c r="I189" s="219"/>
      <c r="J189" s="219"/>
      <c r="K189" s="219"/>
      <c r="L189" s="219"/>
      <c r="M189" s="219"/>
      <c r="N189" s="219"/>
      <c r="O189" s="138">
        <f t="shared" si="5"/>
        <v>0</v>
      </c>
    </row>
    <row r="190" spans="1:15" ht="25.5" customHeight="1" hidden="1">
      <c r="A190" s="244"/>
      <c r="B190" s="220"/>
      <c r="C190" s="221"/>
      <c r="D190" s="219"/>
      <c r="E190" s="219"/>
      <c r="F190" s="219"/>
      <c r="G190" s="219"/>
      <c r="H190" s="219"/>
      <c r="I190" s="219"/>
      <c r="J190" s="219"/>
      <c r="K190" s="219"/>
      <c r="L190" s="219"/>
      <c r="M190" s="219"/>
      <c r="N190" s="219"/>
      <c r="O190" s="138">
        <f t="shared" si="5"/>
        <v>0</v>
      </c>
    </row>
    <row r="191" spans="1:17" ht="15.75" hidden="1">
      <c r="A191" s="239">
        <v>24</v>
      </c>
      <c r="B191" s="213" t="s">
        <v>411</v>
      </c>
      <c r="C191" s="214"/>
      <c r="D191" s="214"/>
      <c r="E191" s="214">
        <f aca="true" t="shared" si="6" ref="E191:N191">SUM(E192+E194+E196+E197+E201+E198)</f>
        <v>0</v>
      </c>
      <c r="F191" s="214">
        <f t="shared" si="6"/>
        <v>0</v>
      </c>
      <c r="G191" s="214">
        <f t="shared" si="6"/>
        <v>0</v>
      </c>
      <c r="H191" s="214">
        <f t="shared" si="6"/>
        <v>0</v>
      </c>
      <c r="I191" s="214">
        <f t="shared" si="6"/>
        <v>0</v>
      </c>
      <c r="J191" s="214">
        <f t="shared" si="6"/>
        <v>0</v>
      </c>
      <c r="K191" s="214">
        <f t="shared" si="6"/>
        <v>0</v>
      </c>
      <c r="L191" s="214">
        <f t="shared" si="6"/>
        <v>0</v>
      </c>
      <c r="M191" s="214">
        <f t="shared" si="6"/>
        <v>0</v>
      </c>
      <c r="N191" s="214">
        <f t="shared" si="6"/>
        <v>0</v>
      </c>
      <c r="O191" s="138">
        <f t="shared" si="5"/>
        <v>0</v>
      </c>
      <c r="P191" s="65"/>
      <c r="Q191" s="65"/>
    </row>
    <row r="192" spans="1:17" ht="15.75" hidden="1">
      <c r="A192" s="217" t="s">
        <v>236</v>
      </c>
      <c r="B192" s="218" t="s">
        <v>237</v>
      </c>
      <c r="C192" s="231"/>
      <c r="D192" s="222"/>
      <c r="E192" s="222"/>
      <c r="F192" s="222"/>
      <c r="G192" s="222"/>
      <c r="H192" s="231"/>
      <c r="I192" s="222"/>
      <c r="J192" s="222"/>
      <c r="K192" s="222"/>
      <c r="L192" s="222"/>
      <c r="M192" s="222"/>
      <c r="N192" s="222"/>
      <c r="O192" s="138">
        <f t="shared" si="5"/>
        <v>0</v>
      </c>
      <c r="P192" s="66"/>
      <c r="Q192" s="65"/>
    </row>
    <row r="193" spans="1:17" ht="17.25" customHeight="1" hidden="1">
      <c r="A193" s="217"/>
      <c r="B193" s="220" t="s">
        <v>147</v>
      </c>
      <c r="C193" s="251"/>
      <c r="D193" s="222"/>
      <c r="E193" s="222"/>
      <c r="F193" s="222"/>
      <c r="G193" s="222"/>
      <c r="H193" s="231"/>
      <c r="I193" s="222"/>
      <c r="J193" s="222"/>
      <c r="K193" s="222"/>
      <c r="L193" s="222"/>
      <c r="M193" s="222"/>
      <c r="N193" s="222"/>
      <c r="O193" s="138">
        <f t="shared" si="5"/>
        <v>0</v>
      </c>
      <c r="P193" s="66"/>
      <c r="Q193" s="65"/>
    </row>
    <row r="194" spans="1:17" ht="15.75" hidden="1">
      <c r="A194" s="217" t="s">
        <v>238</v>
      </c>
      <c r="B194" s="218" t="s">
        <v>425</v>
      </c>
      <c r="C194" s="231"/>
      <c r="D194" s="222"/>
      <c r="E194" s="222"/>
      <c r="F194" s="222"/>
      <c r="G194" s="222"/>
      <c r="H194" s="231"/>
      <c r="I194" s="222"/>
      <c r="J194" s="222"/>
      <c r="K194" s="222"/>
      <c r="L194" s="222"/>
      <c r="M194" s="222"/>
      <c r="N194" s="222"/>
      <c r="O194" s="138">
        <f t="shared" si="5"/>
        <v>0</v>
      </c>
      <c r="P194" s="66"/>
      <c r="Q194" s="65"/>
    </row>
    <row r="195" spans="1:17" ht="31.5" hidden="1">
      <c r="A195" s="217"/>
      <c r="B195" s="220" t="s">
        <v>147</v>
      </c>
      <c r="C195" s="251"/>
      <c r="D195" s="222"/>
      <c r="E195" s="222"/>
      <c r="F195" s="222"/>
      <c r="G195" s="222"/>
      <c r="H195" s="231"/>
      <c r="I195" s="222"/>
      <c r="J195" s="222"/>
      <c r="K195" s="222"/>
      <c r="L195" s="222"/>
      <c r="M195" s="222"/>
      <c r="N195" s="222"/>
      <c r="O195" s="138">
        <f t="shared" si="5"/>
        <v>0</v>
      </c>
      <c r="P195" s="66"/>
      <c r="Q195" s="65"/>
    </row>
    <row r="196" spans="1:17" ht="15.75" hidden="1">
      <c r="A196" s="217" t="s">
        <v>239</v>
      </c>
      <c r="B196" s="218" t="s">
        <v>426</v>
      </c>
      <c r="C196" s="231"/>
      <c r="D196" s="222"/>
      <c r="E196" s="222"/>
      <c r="F196" s="222"/>
      <c r="G196" s="222"/>
      <c r="H196" s="231"/>
      <c r="I196" s="222"/>
      <c r="J196" s="222"/>
      <c r="K196" s="222"/>
      <c r="L196" s="222"/>
      <c r="M196" s="222"/>
      <c r="N196" s="222"/>
      <c r="O196" s="138">
        <f t="shared" si="5"/>
        <v>0</v>
      </c>
      <c r="P196" s="66"/>
      <c r="Q196" s="65"/>
    </row>
    <row r="197" spans="1:17" ht="15.75" hidden="1">
      <c r="A197" s="217" t="s">
        <v>240</v>
      </c>
      <c r="B197" s="218" t="s">
        <v>364</v>
      </c>
      <c r="C197" s="231"/>
      <c r="D197" s="222"/>
      <c r="E197" s="222"/>
      <c r="F197" s="222"/>
      <c r="G197" s="222"/>
      <c r="H197" s="231"/>
      <c r="I197" s="222"/>
      <c r="J197" s="222"/>
      <c r="K197" s="222"/>
      <c r="L197" s="222"/>
      <c r="M197" s="222"/>
      <c r="N197" s="222"/>
      <c r="O197" s="138">
        <f t="shared" si="5"/>
        <v>0</v>
      </c>
      <c r="P197" s="66"/>
      <c r="Q197" s="65"/>
    </row>
    <row r="198" spans="1:17" ht="74.25" customHeight="1" hidden="1">
      <c r="A198" s="217"/>
      <c r="B198" s="218"/>
      <c r="C198" s="219"/>
      <c r="D198" s="219"/>
      <c r="E198" s="219"/>
      <c r="F198" s="219"/>
      <c r="G198" s="219"/>
      <c r="H198" s="219"/>
      <c r="I198" s="219"/>
      <c r="J198" s="219"/>
      <c r="K198" s="219"/>
      <c r="L198" s="219"/>
      <c r="M198" s="219"/>
      <c r="N198" s="219"/>
      <c r="O198" s="138">
        <f t="shared" si="5"/>
        <v>0</v>
      </c>
      <c r="P198" s="65"/>
      <c r="Q198" s="65"/>
    </row>
    <row r="199" spans="1:17" ht="20.25" customHeight="1" hidden="1">
      <c r="A199" s="217"/>
      <c r="B199" s="218"/>
      <c r="C199" s="219"/>
      <c r="D199" s="219"/>
      <c r="E199" s="219"/>
      <c r="F199" s="219"/>
      <c r="G199" s="219"/>
      <c r="H199" s="219"/>
      <c r="I199" s="219"/>
      <c r="J199" s="219"/>
      <c r="K199" s="219"/>
      <c r="L199" s="219"/>
      <c r="M199" s="219"/>
      <c r="N199" s="219"/>
      <c r="O199" s="138">
        <f t="shared" si="5"/>
        <v>0</v>
      </c>
      <c r="P199" s="65"/>
      <c r="Q199" s="65"/>
    </row>
    <row r="200" spans="1:17" ht="20.25" customHeight="1" hidden="1">
      <c r="A200" s="217"/>
      <c r="B200" s="220" t="s">
        <v>147</v>
      </c>
      <c r="C200" s="251"/>
      <c r="D200" s="219"/>
      <c r="E200" s="219"/>
      <c r="F200" s="219"/>
      <c r="G200" s="219"/>
      <c r="H200" s="219"/>
      <c r="I200" s="219"/>
      <c r="J200" s="219"/>
      <c r="K200" s="219"/>
      <c r="L200" s="219"/>
      <c r="M200" s="219"/>
      <c r="N200" s="219"/>
      <c r="O200" s="138">
        <f t="shared" si="5"/>
        <v>0</v>
      </c>
      <c r="P200" s="65"/>
      <c r="Q200" s="65"/>
    </row>
    <row r="201" spans="1:17" ht="15.75" hidden="1">
      <c r="A201" s="217" t="s">
        <v>267</v>
      </c>
      <c r="B201" s="218" t="s">
        <v>5</v>
      </c>
      <c r="C201" s="231"/>
      <c r="D201" s="222"/>
      <c r="E201" s="222"/>
      <c r="F201" s="219"/>
      <c r="G201" s="219"/>
      <c r="H201" s="219"/>
      <c r="I201" s="219"/>
      <c r="J201" s="219"/>
      <c r="K201" s="219"/>
      <c r="L201" s="219"/>
      <c r="M201" s="219"/>
      <c r="N201" s="219"/>
      <c r="O201" s="138">
        <f t="shared" si="5"/>
        <v>0</v>
      </c>
      <c r="P201" s="65"/>
      <c r="Q201" s="65"/>
    </row>
    <row r="202" spans="1:17" ht="15.75" hidden="1">
      <c r="A202" s="239"/>
      <c r="B202" s="216"/>
      <c r="C202" s="219"/>
      <c r="D202" s="219"/>
      <c r="E202" s="219"/>
      <c r="F202" s="219"/>
      <c r="G202" s="219"/>
      <c r="H202" s="219"/>
      <c r="I202" s="219"/>
      <c r="J202" s="219"/>
      <c r="K202" s="219"/>
      <c r="L202" s="219"/>
      <c r="M202" s="219"/>
      <c r="N202" s="219"/>
      <c r="O202" s="138">
        <f t="shared" si="5"/>
        <v>0</v>
      </c>
      <c r="P202" s="65"/>
      <c r="Q202" s="65"/>
    </row>
    <row r="203" spans="1:17" ht="70.5" customHeight="1" hidden="1">
      <c r="A203" s="229"/>
      <c r="B203" s="218"/>
      <c r="C203" s="219"/>
      <c r="D203" s="219"/>
      <c r="E203" s="219"/>
      <c r="F203" s="219"/>
      <c r="G203" s="219"/>
      <c r="H203" s="219"/>
      <c r="I203" s="219"/>
      <c r="J203" s="219"/>
      <c r="K203" s="219"/>
      <c r="L203" s="219"/>
      <c r="M203" s="219"/>
      <c r="N203" s="219"/>
      <c r="O203" s="138">
        <f t="shared" si="5"/>
        <v>0</v>
      </c>
      <c r="P203" s="65"/>
      <c r="Q203" s="65"/>
    </row>
    <row r="204" spans="1:17" ht="15.75" hidden="1">
      <c r="A204" s="252">
        <v>76</v>
      </c>
      <c r="B204" s="216" t="s">
        <v>427</v>
      </c>
      <c r="C204" s="214"/>
      <c r="D204" s="214"/>
      <c r="E204" s="214">
        <f aca="true" t="shared" si="7" ref="E204:N204">E206+E207+E208+E205+E209+E215</f>
        <v>0</v>
      </c>
      <c r="F204" s="214">
        <f t="shared" si="7"/>
        <v>0</v>
      </c>
      <c r="G204" s="214">
        <f t="shared" si="7"/>
        <v>0</v>
      </c>
      <c r="H204" s="214">
        <f t="shared" si="7"/>
        <v>0</v>
      </c>
      <c r="I204" s="214">
        <f t="shared" si="7"/>
        <v>0</v>
      </c>
      <c r="J204" s="214">
        <f t="shared" si="7"/>
        <v>0</v>
      </c>
      <c r="K204" s="214">
        <f t="shared" si="7"/>
        <v>0</v>
      </c>
      <c r="L204" s="214">
        <f t="shared" si="7"/>
        <v>0</v>
      </c>
      <c r="M204" s="214">
        <f t="shared" si="7"/>
        <v>0</v>
      </c>
      <c r="N204" s="214">
        <f t="shared" si="7"/>
        <v>0</v>
      </c>
      <c r="O204" s="138">
        <f t="shared" si="5"/>
        <v>0</v>
      </c>
      <c r="P204" s="65"/>
      <c r="Q204" s="65"/>
    </row>
    <row r="205" spans="1:15" ht="18.75" customHeight="1" hidden="1">
      <c r="A205" s="229">
        <v>250306</v>
      </c>
      <c r="B205" s="218" t="s">
        <v>428</v>
      </c>
      <c r="C205" s="219"/>
      <c r="D205" s="219"/>
      <c r="E205" s="219"/>
      <c r="F205" s="219"/>
      <c r="G205" s="219"/>
      <c r="H205" s="219"/>
      <c r="I205" s="219"/>
      <c r="J205" s="219"/>
      <c r="K205" s="219"/>
      <c r="L205" s="219"/>
      <c r="M205" s="219"/>
      <c r="N205" s="219"/>
      <c r="O205" s="138">
        <f t="shared" si="5"/>
        <v>0</v>
      </c>
    </row>
    <row r="206" spans="1:15" ht="15.75" hidden="1">
      <c r="A206" s="229">
        <v>250311</v>
      </c>
      <c r="B206" s="218" t="s">
        <v>429</v>
      </c>
      <c r="C206" s="219"/>
      <c r="D206" s="219"/>
      <c r="E206" s="219"/>
      <c r="F206" s="219"/>
      <c r="G206" s="219"/>
      <c r="H206" s="219"/>
      <c r="I206" s="219"/>
      <c r="J206" s="219"/>
      <c r="K206" s="219"/>
      <c r="L206" s="219"/>
      <c r="M206" s="219"/>
      <c r="N206" s="219"/>
      <c r="O206" s="138">
        <f t="shared" si="5"/>
        <v>0</v>
      </c>
    </row>
    <row r="207" spans="1:15" ht="15.75" hidden="1">
      <c r="A207" s="253"/>
      <c r="B207" s="254"/>
      <c r="C207" s="255"/>
      <c r="D207" s="255"/>
      <c r="E207" s="255"/>
      <c r="F207" s="255"/>
      <c r="G207" s="255"/>
      <c r="H207" s="255"/>
      <c r="I207" s="255"/>
      <c r="J207" s="255"/>
      <c r="K207" s="255"/>
      <c r="L207" s="255"/>
      <c r="M207" s="255"/>
      <c r="N207" s="255"/>
      <c r="O207" s="138">
        <f t="shared" si="5"/>
        <v>0</v>
      </c>
    </row>
    <row r="208" spans="1:15" ht="63" hidden="1">
      <c r="A208" s="253">
        <v>250343</v>
      </c>
      <c r="B208" s="256" t="s">
        <v>407</v>
      </c>
      <c r="C208" s="255"/>
      <c r="D208" s="255"/>
      <c r="E208" s="255"/>
      <c r="F208" s="255"/>
      <c r="G208" s="255"/>
      <c r="H208" s="255"/>
      <c r="I208" s="255"/>
      <c r="J208" s="255"/>
      <c r="K208" s="255"/>
      <c r="L208" s="255"/>
      <c r="M208" s="255"/>
      <c r="N208" s="255"/>
      <c r="O208" s="138">
        <f t="shared" si="5"/>
        <v>0</v>
      </c>
    </row>
    <row r="209" spans="1:15" ht="31.5" hidden="1">
      <c r="A209" s="229">
        <v>250354</v>
      </c>
      <c r="B209" s="257" t="s">
        <v>34</v>
      </c>
      <c r="C209" s="219"/>
      <c r="D209" s="255"/>
      <c r="E209" s="255"/>
      <c r="F209" s="255"/>
      <c r="G209" s="255"/>
      <c r="H209" s="255"/>
      <c r="I209" s="255"/>
      <c r="J209" s="255"/>
      <c r="K209" s="255"/>
      <c r="L209" s="255"/>
      <c r="M209" s="255"/>
      <c r="N209" s="255"/>
      <c r="O209" s="138">
        <f t="shared" si="5"/>
        <v>0</v>
      </c>
    </row>
    <row r="210" spans="1:15" ht="15.75" hidden="1">
      <c r="A210" s="229"/>
      <c r="B210" s="258" t="s">
        <v>49</v>
      </c>
      <c r="C210" s="219"/>
      <c r="D210" s="255"/>
      <c r="E210" s="255"/>
      <c r="F210" s="255"/>
      <c r="G210" s="255"/>
      <c r="H210" s="255"/>
      <c r="I210" s="255"/>
      <c r="J210" s="255"/>
      <c r="K210" s="255"/>
      <c r="L210" s="255"/>
      <c r="M210" s="255"/>
      <c r="N210" s="255"/>
      <c r="O210" s="138">
        <f t="shared" si="5"/>
        <v>0</v>
      </c>
    </row>
    <row r="211" spans="1:15" ht="31.5" hidden="1">
      <c r="A211" s="229"/>
      <c r="B211" s="237" t="s">
        <v>161</v>
      </c>
      <c r="C211" s="219"/>
      <c r="D211" s="255"/>
      <c r="E211" s="255"/>
      <c r="F211" s="255"/>
      <c r="G211" s="255"/>
      <c r="H211" s="255"/>
      <c r="I211" s="255"/>
      <c r="J211" s="255"/>
      <c r="K211" s="255"/>
      <c r="L211" s="255"/>
      <c r="M211" s="255"/>
      <c r="N211" s="255"/>
      <c r="O211" s="138">
        <f t="shared" si="5"/>
        <v>0</v>
      </c>
    </row>
    <row r="212" spans="1:15" ht="15.75" hidden="1">
      <c r="A212" s="229"/>
      <c r="B212" s="218"/>
      <c r="C212" s="219"/>
      <c r="D212" s="255"/>
      <c r="E212" s="255"/>
      <c r="F212" s="255"/>
      <c r="G212" s="255"/>
      <c r="H212" s="255"/>
      <c r="I212" s="255"/>
      <c r="J212" s="255"/>
      <c r="K212" s="255"/>
      <c r="L212" s="255"/>
      <c r="M212" s="255"/>
      <c r="N212" s="255"/>
      <c r="O212" s="138">
        <f t="shared" si="5"/>
        <v>0</v>
      </c>
    </row>
    <row r="213" spans="1:15" ht="47.25" hidden="1">
      <c r="A213" s="229"/>
      <c r="B213" s="253" t="s">
        <v>160</v>
      </c>
      <c r="C213" s="219"/>
      <c r="D213" s="255"/>
      <c r="E213" s="255"/>
      <c r="F213" s="255"/>
      <c r="G213" s="255"/>
      <c r="H213" s="255"/>
      <c r="I213" s="255"/>
      <c r="J213" s="255"/>
      <c r="K213" s="255"/>
      <c r="L213" s="255"/>
      <c r="M213" s="255"/>
      <c r="N213" s="255"/>
      <c r="O213" s="138">
        <f aca="true" t="shared" si="8" ref="O213:O220">SUM(H213+C213)</f>
        <v>0</v>
      </c>
    </row>
    <row r="214" spans="1:15" ht="15.75" hidden="1">
      <c r="A214" s="229"/>
      <c r="B214" s="218"/>
      <c r="C214" s="219"/>
      <c r="D214" s="255"/>
      <c r="E214" s="255"/>
      <c r="F214" s="255"/>
      <c r="G214" s="255"/>
      <c r="H214" s="255"/>
      <c r="I214" s="255"/>
      <c r="J214" s="255"/>
      <c r="K214" s="255"/>
      <c r="L214" s="255"/>
      <c r="M214" s="255"/>
      <c r="N214" s="255"/>
      <c r="O214" s="138">
        <f t="shared" si="8"/>
        <v>0</v>
      </c>
    </row>
    <row r="215" spans="1:15" ht="68.25" customHeight="1" hidden="1">
      <c r="A215" s="229"/>
      <c r="B215" s="218" t="s">
        <v>442</v>
      </c>
      <c r="C215" s="219"/>
      <c r="D215" s="255"/>
      <c r="E215" s="255"/>
      <c r="F215" s="255"/>
      <c r="G215" s="255"/>
      <c r="H215" s="255"/>
      <c r="I215" s="255"/>
      <c r="J215" s="255"/>
      <c r="K215" s="255"/>
      <c r="L215" s="255"/>
      <c r="M215" s="255"/>
      <c r="N215" s="255"/>
      <c r="O215" s="138">
        <f t="shared" si="8"/>
        <v>0</v>
      </c>
    </row>
    <row r="216" spans="1:15" ht="15.75" hidden="1">
      <c r="A216" s="252">
        <v>76</v>
      </c>
      <c r="B216" s="216" t="s">
        <v>46</v>
      </c>
      <c r="C216" s="214"/>
      <c r="D216" s="255"/>
      <c r="E216" s="255"/>
      <c r="F216" s="255"/>
      <c r="G216" s="255"/>
      <c r="H216" s="255"/>
      <c r="I216" s="255"/>
      <c r="J216" s="255"/>
      <c r="K216" s="255"/>
      <c r="L216" s="255"/>
      <c r="M216" s="255"/>
      <c r="N216" s="255"/>
      <c r="O216" s="138">
        <f t="shared" si="8"/>
        <v>0</v>
      </c>
    </row>
    <row r="217" spans="1:15" ht="15.75" hidden="1">
      <c r="A217" s="229">
        <v>250102</v>
      </c>
      <c r="B217" s="259" t="s">
        <v>244</v>
      </c>
      <c r="C217" s="219"/>
      <c r="D217" s="255"/>
      <c r="E217" s="255"/>
      <c r="F217" s="255"/>
      <c r="G217" s="255"/>
      <c r="H217" s="255"/>
      <c r="I217" s="255"/>
      <c r="J217" s="255"/>
      <c r="K217" s="255"/>
      <c r="L217" s="255"/>
      <c r="M217" s="255"/>
      <c r="N217" s="255"/>
      <c r="O217" s="138">
        <f t="shared" si="8"/>
        <v>0</v>
      </c>
    </row>
    <row r="218" spans="1:15" ht="31.5" hidden="1">
      <c r="A218" s="253"/>
      <c r="B218" s="220" t="s">
        <v>147</v>
      </c>
      <c r="C218" s="251"/>
      <c r="D218" s="222"/>
      <c r="E218" s="222"/>
      <c r="F218" s="255"/>
      <c r="G218" s="255"/>
      <c r="H218" s="255"/>
      <c r="I218" s="255"/>
      <c r="J218" s="255"/>
      <c r="K218" s="255"/>
      <c r="L218" s="255"/>
      <c r="M218" s="255"/>
      <c r="N218" s="255"/>
      <c r="O218" s="138">
        <f t="shared" si="8"/>
        <v>0</v>
      </c>
    </row>
    <row r="219" spans="1:15" ht="15.75" hidden="1">
      <c r="A219" s="260">
        <v>75</v>
      </c>
      <c r="B219" s="261" t="s">
        <v>55</v>
      </c>
      <c r="C219" s="262"/>
      <c r="D219" s="263"/>
      <c r="E219" s="263"/>
      <c r="F219" s="264"/>
      <c r="G219" s="264"/>
      <c r="H219" s="264"/>
      <c r="I219" s="264"/>
      <c r="J219" s="264"/>
      <c r="K219" s="264"/>
      <c r="L219" s="264"/>
      <c r="M219" s="264"/>
      <c r="N219" s="264"/>
      <c r="O219" s="138">
        <f t="shared" si="8"/>
        <v>0</v>
      </c>
    </row>
    <row r="220" spans="1:15" ht="15.75" hidden="1">
      <c r="A220" s="236">
        <v>250380</v>
      </c>
      <c r="B220" s="218" t="s">
        <v>358</v>
      </c>
      <c r="C220" s="224"/>
      <c r="D220" s="265"/>
      <c r="E220" s="265"/>
      <c r="F220" s="255"/>
      <c r="G220" s="255"/>
      <c r="H220" s="255"/>
      <c r="I220" s="255"/>
      <c r="J220" s="255"/>
      <c r="K220" s="255"/>
      <c r="L220" s="255"/>
      <c r="M220" s="255"/>
      <c r="N220" s="255"/>
      <c r="O220" s="138">
        <f t="shared" si="8"/>
        <v>0</v>
      </c>
    </row>
    <row r="221" spans="1:15" ht="15.75" hidden="1">
      <c r="A221" s="253"/>
      <c r="B221" s="266"/>
      <c r="C221" s="267"/>
      <c r="D221" s="265"/>
      <c r="E221" s="265"/>
      <c r="F221" s="255"/>
      <c r="G221" s="255"/>
      <c r="H221" s="255"/>
      <c r="I221" s="255"/>
      <c r="J221" s="255"/>
      <c r="K221" s="255"/>
      <c r="L221" s="255"/>
      <c r="M221" s="255"/>
      <c r="N221" s="255"/>
      <c r="O221" s="138"/>
    </row>
    <row r="222" spans="1:15" ht="15.75" hidden="1">
      <c r="A222" s="229"/>
      <c r="B222" s="213" t="s">
        <v>217</v>
      </c>
      <c r="C222" s="214"/>
      <c r="D222" s="214"/>
      <c r="E222" s="214">
        <f aca="true" t="shared" si="9" ref="E222:N222">SUM(E219+E191+E185+E80+E30+E21)</f>
        <v>0</v>
      </c>
      <c r="F222" s="214">
        <f t="shared" si="9"/>
        <v>0</v>
      </c>
      <c r="G222" s="214">
        <f t="shared" si="9"/>
        <v>0</v>
      </c>
      <c r="H222" s="214">
        <f t="shared" si="9"/>
        <v>0</v>
      </c>
      <c r="I222" s="214">
        <f t="shared" si="9"/>
        <v>0</v>
      </c>
      <c r="J222" s="214">
        <f t="shared" si="9"/>
        <v>0</v>
      </c>
      <c r="K222" s="214">
        <f t="shared" si="9"/>
        <v>0</v>
      </c>
      <c r="L222" s="214">
        <f t="shared" si="9"/>
        <v>0</v>
      </c>
      <c r="M222" s="214">
        <f t="shared" si="9"/>
        <v>0</v>
      </c>
      <c r="N222" s="214">
        <f t="shared" si="9"/>
        <v>0</v>
      </c>
      <c r="O222" s="8">
        <f>SUM(H222+C222)</f>
        <v>0</v>
      </c>
    </row>
    <row r="223" spans="1:15" ht="15.75" hidden="1">
      <c r="A223" s="19"/>
      <c r="B223" s="19" t="s">
        <v>147</v>
      </c>
      <c r="C223" s="140"/>
      <c r="D223" s="141"/>
      <c r="E223" s="142"/>
      <c r="F223" s="142"/>
      <c r="G223" s="142"/>
      <c r="H223" s="142"/>
      <c r="I223" s="142"/>
      <c r="J223" s="142"/>
      <c r="K223" s="142"/>
      <c r="L223" s="142"/>
      <c r="M223" s="142"/>
      <c r="N223" s="142"/>
      <c r="O223" s="129">
        <f>SUM(H223+C223)</f>
        <v>0</v>
      </c>
    </row>
    <row r="224" ht="15.75" hidden="1">
      <c r="A224" s="72"/>
    </row>
    <row r="225" spans="1:15" ht="15.75" hidden="1">
      <c r="A225" s="12" t="s">
        <v>40</v>
      </c>
      <c r="B225" s="13" t="s">
        <v>226</v>
      </c>
      <c r="C225" s="8">
        <f>C226+C227+C231</f>
        <v>0</v>
      </c>
      <c r="D225" s="8"/>
      <c r="E225" s="8">
        <f aca="true" t="shared" si="10" ref="E225:N225">E226+E227+E231</f>
        <v>0</v>
      </c>
      <c r="F225" s="8">
        <f t="shared" si="10"/>
        <v>0</v>
      </c>
      <c r="G225" s="8"/>
      <c r="H225" s="8">
        <f t="shared" si="10"/>
        <v>0</v>
      </c>
      <c r="I225" s="8">
        <f t="shared" si="10"/>
        <v>0</v>
      </c>
      <c r="J225" s="8">
        <f t="shared" si="10"/>
        <v>0</v>
      </c>
      <c r="K225" s="8">
        <f t="shared" si="10"/>
        <v>0</v>
      </c>
      <c r="L225" s="8">
        <f t="shared" si="10"/>
        <v>0</v>
      </c>
      <c r="M225" s="8">
        <f t="shared" si="10"/>
        <v>0</v>
      </c>
      <c r="N225" s="8">
        <f t="shared" si="10"/>
        <v>0</v>
      </c>
      <c r="O225" s="8">
        <f aca="true" t="shared" si="11" ref="O225:O314">SUM(H225+C225)</f>
        <v>0</v>
      </c>
    </row>
    <row r="226" spans="1:15" ht="15.75" hidden="1">
      <c r="A226" s="37" t="s">
        <v>227</v>
      </c>
      <c r="B226" s="11" t="s">
        <v>228</v>
      </c>
      <c r="C226" s="7"/>
      <c r="D226" s="7"/>
      <c r="E226" s="7"/>
      <c r="F226" s="7"/>
      <c r="G226" s="7"/>
      <c r="H226" s="62"/>
      <c r="I226" s="62"/>
      <c r="J226" s="46"/>
      <c r="K226" s="46"/>
      <c r="L226" s="62"/>
      <c r="M226" s="62"/>
      <c r="N226" s="62"/>
      <c r="O226" s="8">
        <f t="shared" si="11"/>
        <v>0</v>
      </c>
    </row>
    <row r="227" spans="1:15" ht="15.75" hidden="1">
      <c r="A227" s="37" t="s">
        <v>263</v>
      </c>
      <c r="B227" s="63" t="s">
        <v>264</v>
      </c>
      <c r="C227" s="7"/>
      <c r="D227" s="62"/>
      <c r="E227" s="46"/>
      <c r="F227" s="46"/>
      <c r="G227" s="62"/>
      <c r="H227" s="62"/>
      <c r="I227" s="62"/>
      <c r="J227" s="46"/>
      <c r="K227" s="46"/>
      <c r="L227" s="62"/>
      <c r="M227" s="62"/>
      <c r="N227" s="62"/>
      <c r="O227" s="8">
        <f t="shared" si="11"/>
        <v>0</v>
      </c>
    </row>
    <row r="228" spans="1:15" ht="15.75" hidden="1">
      <c r="A228" s="10"/>
      <c r="B228" s="11"/>
      <c r="C228" s="7"/>
      <c r="D228" s="27"/>
      <c r="E228" s="27"/>
      <c r="F228" s="7"/>
      <c r="G228" s="7"/>
      <c r="H228" s="7"/>
      <c r="I228" s="7"/>
      <c r="J228" s="7"/>
      <c r="K228" s="7"/>
      <c r="L228" s="7"/>
      <c r="M228" s="7"/>
      <c r="N228" s="7"/>
      <c r="O228" s="8">
        <f t="shared" si="11"/>
        <v>0</v>
      </c>
    </row>
    <row r="229" spans="1:15" ht="15.75" hidden="1">
      <c r="A229" s="10"/>
      <c r="B229" s="42"/>
      <c r="C229" s="7"/>
      <c r="D229" s="27"/>
      <c r="E229" s="27"/>
      <c r="F229" s="30"/>
      <c r="G229" s="7"/>
      <c r="H229" s="7"/>
      <c r="I229" s="7"/>
      <c r="J229" s="7"/>
      <c r="K229" s="7"/>
      <c r="L229" s="7"/>
      <c r="M229" s="7"/>
      <c r="N229" s="7"/>
      <c r="O229" s="8">
        <f t="shared" si="11"/>
        <v>0</v>
      </c>
    </row>
    <row r="230" spans="1:15" ht="63" hidden="1">
      <c r="A230" s="10"/>
      <c r="B230" s="11" t="s">
        <v>443</v>
      </c>
      <c r="C230" s="7"/>
      <c r="D230" s="27"/>
      <c r="E230" s="27"/>
      <c r="F230" s="30"/>
      <c r="G230" s="7"/>
      <c r="H230" s="7"/>
      <c r="I230" s="7"/>
      <c r="J230" s="7"/>
      <c r="K230" s="7"/>
      <c r="L230" s="7"/>
      <c r="M230" s="7"/>
      <c r="N230" s="7"/>
      <c r="O230" s="8">
        <f t="shared" si="11"/>
        <v>0</v>
      </c>
    </row>
    <row r="231" spans="1:15" ht="15.75" hidden="1">
      <c r="A231" s="10" t="s">
        <v>258</v>
      </c>
      <c r="B231" s="11" t="s">
        <v>245</v>
      </c>
      <c r="C231" s="7"/>
      <c r="D231" s="7"/>
      <c r="E231" s="7"/>
      <c r="F231" s="7"/>
      <c r="G231" s="7"/>
      <c r="H231" s="7"/>
      <c r="I231" s="7"/>
      <c r="J231" s="7"/>
      <c r="K231" s="7"/>
      <c r="L231" s="7"/>
      <c r="M231" s="7"/>
      <c r="N231" s="7"/>
      <c r="O231" s="8">
        <f t="shared" si="11"/>
        <v>0</v>
      </c>
    </row>
    <row r="232" spans="1:15" ht="15.75">
      <c r="A232" s="311" t="s">
        <v>39</v>
      </c>
      <c r="B232" s="101" t="s">
        <v>363</v>
      </c>
      <c r="C232" s="8">
        <f>SUM(C234+C236+C244+C248+C249+C251+C253+C254+C256+C257+C258+C259+C260+C261+C262+C265+C269)+C255+C267+C281</f>
        <v>-26.200000000000003</v>
      </c>
      <c r="D232" s="8"/>
      <c r="E232" s="8">
        <f>SUM(E234+E236+E244+E248+E249+E251+E253+E254+E256+E257+E258+E259+E260+E261+E262+E265+E269)+E255+E267</f>
        <v>-41</v>
      </c>
      <c r="F232" s="8">
        <f>SUM(F234+F236+F244+F248+F249+F251+F253+F254+F256+F257+F258+F259+F260+F261+F262+F265+F269)+F255+F267</f>
        <v>0</v>
      </c>
      <c r="G232" s="8">
        <f>SUM(G234+G236+G244+G248+G249+G251+G253+G254+G256+G257+G258+G259+G260+G261+G262+G265+G269)+G255+G267</f>
        <v>0</v>
      </c>
      <c r="H232" s="8">
        <f>SUM(H234+H236+H244+H248+H249+H251+H253+H254+H256+H257+H258+H259+H260+H261+H262+H265+H269)+H255+H267+H278</f>
        <v>454.5</v>
      </c>
      <c r="I232" s="8">
        <f aca="true" t="shared" si="12" ref="I232:N232">SUM(I234+I236+I244+I248+I249+I251+I253+I254+I256+I257+I258+I259+I260+I261+I262+I265+I269)+I255+I267+I278</f>
        <v>0</v>
      </c>
      <c r="J232" s="8">
        <f t="shared" si="12"/>
        <v>0</v>
      </c>
      <c r="K232" s="8">
        <f t="shared" si="12"/>
        <v>0</v>
      </c>
      <c r="L232" s="8">
        <f t="shared" si="12"/>
        <v>454.5</v>
      </c>
      <c r="M232" s="8">
        <f t="shared" si="12"/>
        <v>454.5</v>
      </c>
      <c r="N232" s="8">
        <f t="shared" si="12"/>
        <v>47</v>
      </c>
      <c r="O232" s="8">
        <f t="shared" si="11"/>
        <v>428.3</v>
      </c>
    </row>
    <row r="233" spans="1:15" ht="15.75" hidden="1">
      <c r="A233" s="12"/>
      <c r="B233" s="13"/>
      <c r="C233" s="8"/>
      <c r="D233" s="8"/>
      <c r="E233" s="8"/>
      <c r="F233" s="8"/>
      <c r="G233" s="8"/>
      <c r="H233" s="8"/>
      <c r="I233" s="8"/>
      <c r="J233" s="8"/>
      <c r="K233" s="8"/>
      <c r="L233" s="8"/>
      <c r="M233" s="8"/>
      <c r="N233" s="8"/>
      <c r="O233" s="8">
        <f t="shared" si="11"/>
        <v>0</v>
      </c>
    </row>
    <row r="234" spans="1:15" ht="15.75" hidden="1">
      <c r="A234" s="10" t="s">
        <v>257</v>
      </c>
      <c r="B234" s="11" t="s">
        <v>333</v>
      </c>
      <c r="C234" s="7"/>
      <c r="D234" s="7"/>
      <c r="E234" s="7"/>
      <c r="F234" s="7"/>
      <c r="G234" s="7"/>
      <c r="H234" s="7"/>
      <c r="I234" s="7"/>
      <c r="J234" s="7"/>
      <c r="K234" s="7"/>
      <c r="L234" s="7"/>
      <c r="M234" s="7"/>
      <c r="N234" s="7"/>
      <c r="O234" s="8">
        <f t="shared" si="11"/>
        <v>0</v>
      </c>
    </row>
    <row r="235" spans="1:15" ht="15.75" hidden="1">
      <c r="A235" s="10"/>
      <c r="B235" s="42" t="s">
        <v>298</v>
      </c>
      <c r="C235" s="30"/>
      <c r="D235" s="30"/>
      <c r="E235" s="30"/>
      <c r="F235" s="7"/>
      <c r="G235" s="7"/>
      <c r="H235" s="7"/>
      <c r="I235" s="7"/>
      <c r="J235" s="7"/>
      <c r="K235" s="7"/>
      <c r="L235" s="7"/>
      <c r="M235" s="7"/>
      <c r="N235" s="7"/>
      <c r="O235" s="8">
        <f t="shared" si="11"/>
        <v>0</v>
      </c>
    </row>
    <row r="236" spans="1:15" ht="15.75">
      <c r="A236" s="10" t="s">
        <v>232</v>
      </c>
      <c r="B236" s="11" t="s">
        <v>355</v>
      </c>
      <c r="C236" s="7">
        <v>-38.2</v>
      </c>
      <c r="D236" s="7"/>
      <c r="E236" s="7">
        <v>-41</v>
      </c>
      <c r="F236" s="7"/>
      <c r="G236" s="7"/>
      <c r="H236" s="7">
        <v>332.5</v>
      </c>
      <c r="I236" s="7"/>
      <c r="J236" s="7"/>
      <c r="K236" s="7"/>
      <c r="L236" s="7">
        <v>332.5</v>
      </c>
      <c r="M236" s="7">
        <v>332.5</v>
      </c>
      <c r="N236" s="27">
        <v>27</v>
      </c>
      <c r="O236" s="8">
        <f t="shared" si="11"/>
        <v>294.3</v>
      </c>
    </row>
    <row r="237" spans="1:15" ht="15.75" hidden="1">
      <c r="A237" s="10" t="s">
        <v>405</v>
      </c>
      <c r="B237" s="11" t="s">
        <v>406</v>
      </c>
      <c r="C237" s="7"/>
      <c r="D237" s="7"/>
      <c r="E237" s="7"/>
      <c r="F237" s="7"/>
      <c r="G237" s="7"/>
      <c r="H237" s="7"/>
      <c r="I237" s="7"/>
      <c r="J237" s="7"/>
      <c r="K237" s="7"/>
      <c r="L237" s="7"/>
      <c r="M237" s="7"/>
      <c r="N237" s="7"/>
      <c r="O237" s="8">
        <f t="shared" si="11"/>
        <v>0</v>
      </c>
    </row>
    <row r="238" spans="1:15" ht="15.75" hidden="1">
      <c r="A238" s="10" t="s">
        <v>374</v>
      </c>
      <c r="B238" s="11" t="s">
        <v>375</v>
      </c>
      <c r="C238" s="7"/>
      <c r="D238" s="7"/>
      <c r="E238" s="7"/>
      <c r="F238" s="7"/>
      <c r="G238" s="7"/>
      <c r="H238" s="7"/>
      <c r="I238" s="7"/>
      <c r="J238" s="7"/>
      <c r="K238" s="7"/>
      <c r="L238" s="7"/>
      <c r="M238" s="7"/>
      <c r="N238" s="7"/>
      <c r="O238" s="8">
        <f t="shared" si="11"/>
        <v>0</v>
      </c>
    </row>
    <row r="239" spans="1:15" ht="15.75" hidden="1">
      <c r="A239" s="10"/>
      <c r="B239" s="11"/>
      <c r="C239" s="7"/>
      <c r="D239" s="7"/>
      <c r="E239" s="7"/>
      <c r="F239" s="7"/>
      <c r="G239" s="7"/>
      <c r="H239" s="7"/>
      <c r="I239" s="7"/>
      <c r="J239" s="7"/>
      <c r="K239" s="7"/>
      <c r="L239" s="7"/>
      <c r="M239" s="7"/>
      <c r="N239" s="7"/>
      <c r="O239" s="8">
        <f t="shared" si="11"/>
        <v>0</v>
      </c>
    </row>
    <row r="240" spans="1:15" ht="15.75" hidden="1">
      <c r="A240" s="10" t="s">
        <v>232</v>
      </c>
      <c r="B240" s="11" t="s">
        <v>444</v>
      </c>
      <c r="C240" s="7"/>
      <c r="D240" s="7"/>
      <c r="E240" s="7"/>
      <c r="F240" s="7"/>
      <c r="G240" s="7"/>
      <c r="H240" s="7"/>
      <c r="I240" s="7"/>
      <c r="J240" s="7"/>
      <c r="K240" s="7"/>
      <c r="L240" s="7"/>
      <c r="M240" s="7"/>
      <c r="N240" s="7"/>
      <c r="O240" s="8">
        <f t="shared" si="11"/>
        <v>0</v>
      </c>
    </row>
    <row r="241" spans="1:15" ht="15.75">
      <c r="A241" s="10"/>
      <c r="B241" s="268" t="s">
        <v>296</v>
      </c>
      <c r="C241" s="7"/>
      <c r="D241" s="7"/>
      <c r="E241" s="7"/>
      <c r="F241" s="7"/>
      <c r="G241" s="7"/>
      <c r="H241" s="7"/>
      <c r="I241" s="7"/>
      <c r="J241" s="7"/>
      <c r="K241" s="7"/>
      <c r="L241" s="7"/>
      <c r="M241" s="7"/>
      <c r="N241" s="7"/>
      <c r="O241" s="8">
        <f t="shared" si="11"/>
        <v>0</v>
      </c>
    </row>
    <row r="242" spans="1:15" ht="47.25">
      <c r="A242" s="10"/>
      <c r="B242" s="366" t="s">
        <v>297</v>
      </c>
      <c r="C242" s="98">
        <v>-55.2</v>
      </c>
      <c r="D242" s="98"/>
      <c r="E242" s="98">
        <v>-41</v>
      </c>
      <c r="F242" s="7"/>
      <c r="G242" s="7"/>
      <c r="H242" s="7"/>
      <c r="I242" s="7"/>
      <c r="J242" s="7"/>
      <c r="K242" s="7"/>
      <c r="L242" s="7"/>
      <c r="M242" s="7"/>
      <c r="N242" s="7"/>
      <c r="O242" s="8">
        <f t="shared" si="11"/>
        <v>-55.2</v>
      </c>
    </row>
    <row r="243" spans="1:15" ht="63">
      <c r="A243" s="10"/>
      <c r="B243" s="366" t="s">
        <v>313</v>
      </c>
      <c r="C243" s="7"/>
      <c r="D243" s="7"/>
      <c r="E243" s="7"/>
      <c r="F243" s="7"/>
      <c r="G243" s="7"/>
      <c r="H243" s="98">
        <v>305.5</v>
      </c>
      <c r="I243" s="98"/>
      <c r="J243" s="98"/>
      <c r="K243" s="98"/>
      <c r="L243" s="98">
        <v>305.5</v>
      </c>
      <c r="M243" s="98">
        <v>305.5</v>
      </c>
      <c r="N243" s="7"/>
      <c r="O243" s="8">
        <f t="shared" si="11"/>
        <v>305.5</v>
      </c>
    </row>
    <row r="244" spans="1:15" ht="15.75">
      <c r="A244" s="10" t="s">
        <v>171</v>
      </c>
      <c r="B244" s="11" t="s">
        <v>172</v>
      </c>
      <c r="C244" s="7"/>
      <c r="D244" s="7"/>
      <c r="E244" s="7"/>
      <c r="F244" s="7"/>
      <c r="G244" s="7"/>
      <c r="H244" s="7">
        <v>80</v>
      </c>
      <c r="I244" s="7"/>
      <c r="J244" s="7"/>
      <c r="K244" s="7"/>
      <c r="L244" s="7">
        <v>80</v>
      </c>
      <c r="M244" s="7">
        <v>80</v>
      </c>
      <c r="N244" s="7">
        <v>20</v>
      </c>
      <c r="O244" s="8">
        <f t="shared" si="11"/>
        <v>80</v>
      </c>
    </row>
    <row r="245" spans="1:15" ht="15.75">
      <c r="A245" s="10"/>
      <c r="B245" s="26" t="s">
        <v>49</v>
      </c>
      <c r="C245" s="7"/>
      <c r="D245" s="7"/>
      <c r="E245" s="7"/>
      <c r="F245" s="7"/>
      <c r="G245" s="7"/>
      <c r="H245" s="7"/>
      <c r="I245" s="7"/>
      <c r="J245" s="7"/>
      <c r="K245" s="7"/>
      <c r="L245" s="7"/>
      <c r="M245" s="7"/>
      <c r="N245" s="7"/>
      <c r="O245" s="8">
        <f t="shared" si="11"/>
        <v>0</v>
      </c>
    </row>
    <row r="246" spans="1:15" ht="47.25">
      <c r="A246" s="10"/>
      <c r="B246" s="105" t="s">
        <v>315</v>
      </c>
      <c r="C246" s="7"/>
      <c r="D246" s="7"/>
      <c r="E246" s="7"/>
      <c r="F246" s="7"/>
      <c r="G246" s="7"/>
      <c r="H246" s="98">
        <v>40</v>
      </c>
      <c r="I246" s="98"/>
      <c r="J246" s="98"/>
      <c r="K246" s="98"/>
      <c r="L246" s="98">
        <v>40</v>
      </c>
      <c r="M246" s="98">
        <v>40</v>
      </c>
      <c r="N246" s="7"/>
      <c r="O246" s="8">
        <f t="shared" si="11"/>
        <v>40</v>
      </c>
    </row>
    <row r="247" spans="1:15" ht="31.5">
      <c r="A247" s="10"/>
      <c r="B247" s="105" t="s">
        <v>314</v>
      </c>
      <c r="C247" s="7"/>
      <c r="D247" s="7"/>
      <c r="E247" s="7"/>
      <c r="F247" s="7"/>
      <c r="G247" s="7"/>
      <c r="H247" s="98">
        <v>20</v>
      </c>
      <c r="I247" s="98"/>
      <c r="J247" s="98"/>
      <c r="K247" s="98"/>
      <c r="L247" s="98">
        <v>20</v>
      </c>
      <c r="M247" s="98">
        <v>20</v>
      </c>
      <c r="N247" s="7"/>
      <c r="O247" s="8">
        <f t="shared" si="11"/>
        <v>20</v>
      </c>
    </row>
    <row r="248" spans="1:15" ht="15.75">
      <c r="A248" s="10" t="s">
        <v>173</v>
      </c>
      <c r="B248" s="11" t="s">
        <v>174</v>
      </c>
      <c r="C248" s="7">
        <v>2</v>
      </c>
      <c r="D248" s="7"/>
      <c r="E248" s="7"/>
      <c r="F248" s="7"/>
      <c r="G248" s="7"/>
      <c r="H248" s="7">
        <v>2</v>
      </c>
      <c r="I248" s="7"/>
      <c r="J248" s="7"/>
      <c r="K248" s="7"/>
      <c r="L248" s="7">
        <v>2</v>
      </c>
      <c r="M248" s="7">
        <v>2</v>
      </c>
      <c r="N248" s="7"/>
      <c r="O248" s="8">
        <f t="shared" si="11"/>
        <v>4</v>
      </c>
    </row>
    <row r="249" spans="1:15" ht="15.75" hidden="1">
      <c r="A249" s="10" t="s">
        <v>278</v>
      </c>
      <c r="B249" s="11" t="s">
        <v>371</v>
      </c>
      <c r="C249" s="85"/>
      <c r="D249" s="86"/>
      <c r="E249" s="85"/>
      <c r="F249" s="27"/>
      <c r="G249" s="7"/>
      <c r="H249" s="7"/>
      <c r="I249" s="7"/>
      <c r="J249" s="7"/>
      <c r="K249" s="7"/>
      <c r="L249" s="7"/>
      <c r="M249" s="7"/>
      <c r="N249" s="7"/>
      <c r="O249" s="8">
        <f t="shared" si="11"/>
        <v>0</v>
      </c>
    </row>
    <row r="250" spans="1:15" ht="30" hidden="1">
      <c r="A250" s="2"/>
      <c r="B250" s="113" t="s">
        <v>464</v>
      </c>
      <c r="C250" s="100"/>
      <c r="D250" s="99"/>
      <c r="E250" s="100"/>
      <c r="F250" s="100"/>
      <c r="G250" s="7"/>
      <c r="H250" s="7"/>
      <c r="I250" s="7"/>
      <c r="J250" s="7"/>
      <c r="K250" s="7"/>
      <c r="L250" s="7"/>
      <c r="M250" s="7"/>
      <c r="N250" s="7"/>
      <c r="O250" s="8">
        <f t="shared" si="11"/>
        <v>0</v>
      </c>
    </row>
    <row r="251" spans="1:15" ht="15.75" hidden="1">
      <c r="A251" s="10" t="s">
        <v>346</v>
      </c>
      <c r="B251" s="11" t="s">
        <v>38</v>
      </c>
      <c r="C251" s="7"/>
      <c r="D251" s="7"/>
      <c r="E251" s="7"/>
      <c r="F251" s="7"/>
      <c r="G251" s="7"/>
      <c r="H251" s="7"/>
      <c r="I251" s="7"/>
      <c r="J251" s="7"/>
      <c r="K251" s="7"/>
      <c r="L251" s="7"/>
      <c r="M251" s="7"/>
      <c r="N251" s="7"/>
      <c r="O251" s="8">
        <f t="shared" si="11"/>
        <v>0</v>
      </c>
    </row>
    <row r="252" spans="1:15" ht="15.75" hidden="1">
      <c r="A252" s="10" t="s">
        <v>234</v>
      </c>
      <c r="B252" s="11" t="s">
        <v>424</v>
      </c>
      <c r="C252" s="7"/>
      <c r="D252" s="7"/>
      <c r="E252" s="7"/>
      <c r="F252" s="7"/>
      <c r="G252" s="7"/>
      <c r="H252" s="7"/>
      <c r="I252" s="7"/>
      <c r="J252" s="7"/>
      <c r="K252" s="7"/>
      <c r="L252" s="7"/>
      <c r="M252" s="7"/>
      <c r="N252" s="7"/>
      <c r="O252" s="8">
        <f t="shared" si="11"/>
        <v>0</v>
      </c>
    </row>
    <row r="253" spans="1:15" ht="15.75" hidden="1">
      <c r="A253" s="10" t="s">
        <v>350</v>
      </c>
      <c r="B253" s="11" t="s">
        <v>351</v>
      </c>
      <c r="C253" s="7"/>
      <c r="D253" s="7"/>
      <c r="E253" s="7"/>
      <c r="F253" s="7"/>
      <c r="G253" s="7"/>
      <c r="H253" s="7"/>
      <c r="I253" s="7"/>
      <c r="J253" s="7"/>
      <c r="K253" s="7"/>
      <c r="L253" s="7"/>
      <c r="M253" s="7"/>
      <c r="N253" s="7"/>
      <c r="O253" s="8">
        <f t="shared" si="11"/>
        <v>0</v>
      </c>
    </row>
    <row r="254" spans="1:15" ht="47.25" hidden="1">
      <c r="A254" s="10" t="s">
        <v>403</v>
      </c>
      <c r="B254" s="11" t="s">
        <v>435</v>
      </c>
      <c r="C254" s="7"/>
      <c r="D254" s="7"/>
      <c r="E254" s="7"/>
      <c r="F254" s="7"/>
      <c r="G254" s="7"/>
      <c r="H254" s="7"/>
      <c r="I254" s="7"/>
      <c r="J254" s="7"/>
      <c r="K254" s="7"/>
      <c r="L254" s="7"/>
      <c r="M254" s="7"/>
      <c r="N254" s="7"/>
      <c r="O254" s="8">
        <f t="shared" si="11"/>
        <v>0</v>
      </c>
    </row>
    <row r="255" spans="1:15" ht="15.75" hidden="1">
      <c r="A255" s="10" t="s">
        <v>277</v>
      </c>
      <c r="B255" s="11" t="s">
        <v>361</v>
      </c>
      <c r="C255" s="7"/>
      <c r="D255" s="7"/>
      <c r="E255" s="7"/>
      <c r="F255" s="7"/>
      <c r="G255" s="7"/>
      <c r="H255" s="7"/>
      <c r="I255" s="7"/>
      <c r="J255" s="7"/>
      <c r="K255" s="7"/>
      <c r="L255" s="7"/>
      <c r="M255" s="7"/>
      <c r="N255" s="7"/>
      <c r="O255" s="8">
        <f t="shared" si="11"/>
        <v>0</v>
      </c>
    </row>
    <row r="256" spans="1:15" ht="15.75" hidden="1">
      <c r="A256" s="10" t="s">
        <v>234</v>
      </c>
      <c r="B256" s="11" t="s">
        <v>446</v>
      </c>
      <c r="C256" s="7"/>
      <c r="D256" s="7"/>
      <c r="E256" s="7"/>
      <c r="F256" s="7"/>
      <c r="G256" s="7"/>
      <c r="H256" s="7"/>
      <c r="I256" s="7"/>
      <c r="J256" s="7"/>
      <c r="K256" s="7"/>
      <c r="L256" s="7"/>
      <c r="M256" s="7"/>
      <c r="N256" s="7"/>
      <c r="O256" s="8">
        <f t="shared" si="11"/>
        <v>0</v>
      </c>
    </row>
    <row r="257" spans="1:15" ht="15.75" hidden="1">
      <c r="A257" s="37" t="s">
        <v>263</v>
      </c>
      <c r="B257" s="63" t="s">
        <v>409</v>
      </c>
      <c r="C257" s="7"/>
      <c r="D257" s="7"/>
      <c r="E257" s="7"/>
      <c r="F257" s="7"/>
      <c r="G257" s="7"/>
      <c r="H257" s="7"/>
      <c r="I257" s="7"/>
      <c r="J257" s="7"/>
      <c r="K257" s="7"/>
      <c r="L257" s="7"/>
      <c r="M257" s="7"/>
      <c r="N257" s="7"/>
      <c r="O257" s="8">
        <f t="shared" si="11"/>
        <v>0</v>
      </c>
    </row>
    <row r="258" spans="1:15" ht="15.75" hidden="1">
      <c r="A258" s="10" t="s">
        <v>241</v>
      </c>
      <c r="B258" s="11" t="s">
        <v>434</v>
      </c>
      <c r="C258" s="7"/>
      <c r="D258" s="81"/>
      <c r="E258" s="81"/>
      <c r="F258" s="7"/>
      <c r="G258" s="7"/>
      <c r="H258" s="7"/>
      <c r="I258" s="7"/>
      <c r="J258" s="7"/>
      <c r="K258" s="7"/>
      <c r="L258" s="7"/>
      <c r="M258" s="7"/>
      <c r="N258" s="7"/>
      <c r="O258" s="8">
        <f t="shared" si="11"/>
        <v>0</v>
      </c>
    </row>
    <row r="259" spans="1:15" ht="15.75" hidden="1">
      <c r="A259" s="10" t="s">
        <v>36</v>
      </c>
      <c r="B259" s="11" t="s">
        <v>37</v>
      </c>
      <c r="C259" s="7"/>
      <c r="D259" s="7"/>
      <c r="E259" s="7"/>
      <c r="F259" s="7"/>
      <c r="G259" s="7"/>
      <c r="H259" s="7"/>
      <c r="I259" s="7"/>
      <c r="J259" s="7"/>
      <c r="K259" s="7"/>
      <c r="L259" s="7"/>
      <c r="M259" s="7"/>
      <c r="N259" s="7"/>
      <c r="O259" s="8">
        <f t="shared" si="11"/>
        <v>0</v>
      </c>
    </row>
    <row r="260" spans="1:15" ht="31.5" hidden="1">
      <c r="A260" s="10" t="s">
        <v>367</v>
      </c>
      <c r="B260" s="11" t="s">
        <v>413</v>
      </c>
      <c r="C260" s="7"/>
      <c r="D260" s="7"/>
      <c r="E260" s="7"/>
      <c r="F260" s="7"/>
      <c r="G260" s="7"/>
      <c r="H260" s="7"/>
      <c r="I260" s="7"/>
      <c r="J260" s="7"/>
      <c r="K260" s="7"/>
      <c r="L260" s="7"/>
      <c r="M260" s="7"/>
      <c r="N260" s="7"/>
      <c r="O260" s="8">
        <f t="shared" si="11"/>
        <v>0</v>
      </c>
    </row>
    <row r="261" spans="1:15" ht="31.5" hidden="1">
      <c r="A261" s="10" t="s">
        <v>242</v>
      </c>
      <c r="B261" s="11" t="s">
        <v>365</v>
      </c>
      <c r="C261" s="7"/>
      <c r="D261" s="7"/>
      <c r="E261" s="7"/>
      <c r="F261" s="7"/>
      <c r="G261" s="7"/>
      <c r="H261" s="7"/>
      <c r="I261" s="7"/>
      <c r="J261" s="7"/>
      <c r="K261" s="7"/>
      <c r="L261" s="7"/>
      <c r="M261" s="7"/>
      <c r="N261" s="7"/>
      <c r="O261" s="8">
        <f t="shared" si="11"/>
        <v>0</v>
      </c>
    </row>
    <row r="262" spans="1:15" ht="31.5" hidden="1">
      <c r="A262" s="10" t="s">
        <v>352</v>
      </c>
      <c r="B262" s="11" t="s">
        <v>414</v>
      </c>
      <c r="C262" s="7"/>
      <c r="D262" s="7"/>
      <c r="E262" s="7"/>
      <c r="F262" s="7"/>
      <c r="G262" s="7"/>
      <c r="H262" s="7"/>
      <c r="I262" s="7"/>
      <c r="J262" s="7"/>
      <c r="K262" s="7"/>
      <c r="L262" s="7"/>
      <c r="M262" s="7"/>
      <c r="N262" s="7"/>
      <c r="O262" s="8">
        <f t="shared" si="11"/>
        <v>0</v>
      </c>
    </row>
    <row r="263" spans="1:15" ht="15.75" hidden="1">
      <c r="A263" s="10" t="s">
        <v>206</v>
      </c>
      <c r="B263" s="11" t="s">
        <v>207</v>
      </c>
      <c r="C263" s="7"/>
      <c r="D263" s="7"/>
      <c r="E263" s="7"/>
      <c r="F263" s="7"/>
      <c r="G263" s="7"/>
      <c r="H263" s="7"/>
      <c r="I263" s="7"/>
      <c r="J263" s="7"/>
      <c r="K263" s="7"/>
      <c r="L263" s="7"/>
      <c r="M263" s="7"/>
      <c r="N263" s="7"/>
      <c r="O263" s="8">
        <f t="shared" si="11"/>
        <v>0</v>
      </c>
    </row>
    <row r="264" spans="1:15" ht="15.75" hidden="1">
      <c r="A264" s="10" t="s">
        <v>383</v>
      </c>
      <c r="B264" s="11" t="s">
        <v>394</v>
      </c>
      <c r="C264" s="7"/>
      <c r="D264" s="7"/>
      <c r="E264" s="7"/>
      <c r="F264" s="7"/>
      <c r="G264" s="7"/>
      <c r="H264" s="7"/>
      <c r="I264" s="7"/>
      <c r="J264" s="7"/>
      <c r="K264" s="7"/>
      <c r="L264" s="7"/>
      <c r="M264" s="7"/>
      <c r="N264" s="7"/>
      <c r="O264" s="8">
        <f t="shared" si="11"/>
        <v>0</v>
      </c>
    </row>
    <row r="265" spans="1:15" ht="15.75" hidden="1">
      <c r="A265" s="10" t="s">
        <v>281</v>
      </c>
      <c r="B265" s="11" t="s">
        <v>366</v>
      </c>
      <c r="C265" s="7"/>
      <c r="D265" s="7"/>
      <c r="E265" s="7"/>
      <c r="F265" s="7"/>
      <c r="G265" s="7"/>
      <c r="H265" s="7"/>
      <c r="I265" s="7"/>
      <c r="J265" s="7"/>
      <c r="K265" s="7"/>
      <c r="L265" s="7"/>
      <c r="M265" s="7"/>
      <c r="N265" s="7"/>
      <c r="O265" s="8">
        <f t="shared" si="11"/>
        <v>0</v>
      </c>
    </row>
    <row r="266" spans="1:15" ht="15.75" hidden="1">
      <c r="A266" s="19">
        <v>240601</v>
      </c>
      <c r="B266" s="11" t="s">
        <v>415</v>
      </c>
      <c r="C266" s="7"/>
      <c r="D266" s="207"/>
      <c r="E266" s="208"/>
      <c r="F266" s="208"/>
      <c r="G266" s="207"/>
      <c r="H266" s="46"/>
      <c r="I266" s="62"/>
      <c r="J266" s="46"/>
      <c r="K266" s="46"/>
      <c r="L266" s="46"/>
      <c r="M266" s="46"/>
      <c r="N266" s="46"/>
      <c r="O266" s="8">
        <f t="shared" si="11"/>
        <v>0</v>
      </c>
    </row>
    <row r="267" spans="1:15" ht="31.5" hidden="1">
      <c r="A267" s="2" t="s">
        <v>279</v>
      </c>
      <c r="B267" s="90" t="s">
        <v>389</v>
      </c>
      <c r="C267" s="86"/>
      <c r="D267" s="207"/>
      <c r="E267" s="208"/>
      <c r="F267" s="208"/>
      <c r="G267" s="207"/>
      <c r="H267" s="46"/>
      <c r="I267" s="62"/>
      <c r="J267" s="46"/>
      <c r="K267" s="46"/>
      <c r="L267" s="46"/>
      <c r="M267" s="46"/>
      <c r="N267" s="46"/>
      <c r="O267" s="8">
        <f t="shared" si="11"/>
        <v>0</v>
      </c>
    </row>
    <row r="268" spans="1:15" ht="15.75" hidden="1">
      <c r="A268" s="2"/>
      <c r="B268" s="113" t="s">
        <v>390</v>
      </c>
      <c r="C268" s="99"/>
      <c r="D268" s="207"/>
      <c r="E268" s="208"/>
      <c r="F268" s="208"/>
      <c r="G268" s="207"/>
      <c r="H268" s="46"/>
      <c r="I268" s="62"/>
      <c r="J268" s="46"/>
      <c r="K268" s="46"/>
      <c r="L268" s="46"/>
      <c r="M268" s="46"/>
      <c r="N268" s="46"/>
      <c r="O268" s="8">
        <f t="shared" si="11"/>
        <v>0</v>
      </c>
    </row>
    <row r="269" spans="1:15" ht="15.75" hidden="1">
      <c r="A269" s="19">
        <v>250404</v>
      </c>
      <c r="B269" s="11" t="s">
        <v>245</v>
      </c>
      <c r="C269" s="7"/>
      <c r="D269" s="7"/>
      <c r="E269" s="7"/>
      <c r="F269" s="7"/>
      <c r="G269" s="7"/>
      <c r="H269" s="7"/>
      <c r="I269" s="7"/>
      <c r="J269" s="7"/>
      <c r="K269" s="7"/>
      <c r="L269" s="7"/>
      <c r="M269" s="7"/>
      <c r="N269" s="7"/>
      <c r="O269" s="8">
        <f t="shared" si="11"/>
        <v>0</v>
      </c>
    </row>
    <row r="270" spans="1:15" ht="15.75" hidden="1">
      <c r="A270" s="40"/>
      <c r="B270" s="64" t="s">
        <v>396</v>
      </c>
      <c r="C270" s="7"/>
      <c r="D270" s="209"/>
      <c r="E270" s="209"/>
      <c r="F270" s="209"/>
      <c r="G270" s="209"/>
      <c r="H270" s="209"/>
      <c r="I270" s="209"/>
      <c r="J270" s="209"/>
      <c r="K270" s="209"/>
      <c r="L270" s="209"/>
      <c r="M270" s="209"/>
      <c r="N270" s="209"/>
      <c r="O270" s="8">
        <f t="shared" si="11"/>
        <v>0</v>
      </c>
    </row>
    <row r="271" spans="1:15" ht="15.75" hidden="1">
      <c r="A271" s="19">
        <v>250404</v>
      </c>
      <c r="B271" s="11" t="s">
        <v>395</v>
      </c>
      <c r="C271" s="7"/>
      <c r="D271" s="7"/>
      <c r="E271" s="7"/>
      <c r="F271" s="7"/>
      <c r="G271" s="7"/>
      <c r="H271" s="7"/>
      <c r="I271" s="7"/>
      <c r="J271" s="7"/>
      <c r="K271" s="7"/>
      <c r="L271" s="7"/>
      <c r="M271" s="7"/>
      <c r="N271" s="7"/>
      <c r="O271" s="8">
        <f t="shared" si="11"/>
        <v>0</v>
      </c>
    </row>
    <row r="272" spans="1:15" ht="15.75" hidden="1">
      <c r="A272" s="10"/>
      <c r="B272" s="11"/>
      <c r="C272" s="7"/>
      <c r="D272" s="7"/>
      <c r="E272" s="7"/>
      <c r="F272" s="7"/>
      <c r="G272" s="7"/>
      <c r="H272" s="7"/>
      <c r="I272" s="7"/>
      <c r="J272" s="7"/>
      <c r="K272" s="7"/>
      <c r="L272" s="7"/>
      <c r="M272" s="7"/>
      <c r="N272" s="7"/>
      <c r="O272" s="8">
        <f t="shared" si="11"/>
        <v>0</v>
      </c>
    </row>
    <row r="273" spans="1:15" ht="31.5" hidden="1">
      <c r="A273" s="10" t="s">
        <v>379</v>
      </c>
      <c r="B273" s="38" t="s">
        <v>416</v>
      </c>
      <c r="C273" s="7"/>
      <c r="D273" s="7"/>
      <c r="E273" s="7"/>
      <c r="F273" s="7"/>
      <c r="G273" s="7"/>
      <c r="H273" s="7"/>
      <c r="I273" s="7"/>
      <c r="J273" s="7"/>
      <c r="K273" s="7"/>
      <c r="L273" s="7"/>
      <c r="M273" s="7"/>
      <c r="N273" s="7"/>
      <c r="O273" s="8">
        <f t="shared" si="11"/>
        <v>0</v>
      </c>
    </row>
    <row r="274" spans="1:15" ht="15.75" hidden="1">
      <c r="A274" s="10"/>
      <c r="B274" s="38" t="s">
        <v>381</v>
      </c>
      <c r="C274" s="7"/>
      <c r="D274" s="7"/>
      <c r="E274" s="7"/>
      <c r="F274" s="7"/>
      <c r="G274" s="7"/>
      <c r="H274" s="7"/>
      <c r="I274" s="7"/>
      <c r="J274" s="7"/>
      <c r="K274" s="7"/>
      <c r="L274" s="7"/>
      <c r="M274" s="7"/>
      <c r="N274" s="7"/>
      <c r="O274" s="8">
        <f t="shared" si="11"/>
        <v>0</v>
      </c>
    </row>
    <row r="275" spans="1:15" ht="47.25" hidden="1">
      <c r="A275" s="10"/>
      <c r="B275" s="19" t="s">
        <v>382</v>
      </c>
      <c r="C275" s="7"/>
      <c r="D275" s="7"/>
      <c r="E275" s="7"/>
      <c r="F275" s="7"/>
      <c r="G275" s="7"/>
      <c r="H275" s="7"/>
      <c r="I275" s="7"/>
      <c r="J275" s="7"/>
      <c r="K275" s="7"/>
      <c r="L275" s="7"/>
      <c r="M275" s="7"/>
      <c r="N275" s="7"/>
      <c r="O275" s="8">
        <f t="shared" si="11"/>
        <v>0</v>
      </c>
    </row>
    <row r="276" spans="1:15" ht="31.5" hidden="1">
      <c r="A276" s="39"/>
      <c r="B276" s="39" t="s">
        <v>430</v>
      </c>
      <c r="C276" s="7"/>
      <c r="D276" s="7"/>
      <c r="E276" s="7"/>
      <c r="F276" s="7"/>
      <c r="G276" s="7"/>
      <c r="H276" s="7"/>
      <c r="I276" s="7"/>
      <c r="J276" s="7"/>
      <c r="K276" s="7"/>
      <c r="L276" s="7"/>
      <c r="M276" s="7"/>
      <c r="N276" s="7"/>
      <c r="O276" s="8">
        <f t="shared" si="11"/>
        <v>0</v>
      </c>
    </row>
    <row r="277" spans="1:15" ht="15.75">
      <c r="A277" s="39"/>
      <c r="B277" s="42" t="s">
        <v>455</v>
      </c>
      <c r="C277" s="98">
        <v>2</v>
      </c>
      <c r="D277" s="98"/>
      <c r="E277" s="98"/>
      <c r="F277" s="98"/>
      <c r="G277" s="98"/>
      <c r="H277" s="98">
        <v>2</v>
      </c>
      <c r="I277" s="98"/>
      <c r="J277" s="98"/>
      <c r="K277" s="98"/>
      <c r="L277" s="98">
        <v>2</v>
      </c>
      <c r="M277" s="98">
        <v>2</v>
      </c>
      <c r="N277" s="7"/>
      <c r="O277" s="8">
        <f t="shared" si="11"/>
        <v>4</v>
      </c>
    </row>
    <row r="278" spans="1:15" ht="31.5">
      <c r="A278" s="39">
        <v>160903</v>
      </c>
      <c r="B278" s="90" t="s">
        <v>389</v>
      </c>
      <c r="C278" s="7"/>
      <c r="D278" s="7"/>
      <c r="E278" s="7"/>
      <c r="F278" s="7"/>
      <c r="G278" s="7"/>
      <c r="H278" s="7">
        <v>40</v>
      </c>
      <c r="I278" s="7"/>
      <c r="J278" s="7"/>
      <c r="K278" s="7"/>
      <c r="L278" s="7">
        <v>40</v>
      </c>
      <c r="M278" s="7">
        <v>40</v>
      </c>
      <c r="N278" s="7"/>
      <c r="O278" s="8">
        <f t="shared" si="11"/>
        <v>40</v>
      </c>
    </row>
    <row r="279" spans="1:15" ht="15.75">
      <c r="A279" s="39"/>
      <c r="B279" s="105" t="s">
        <v>49</v>
      </c>
      <c r="C279" s="7"/>
      <c r="D279" s="7"/>
      <c r="E279" s="7"/>
      <c r="F279" s="7"/>
      <c r="G279" s="7"/>
      <c r="H279" s="7"/>
      <c r="I279" s="7"/>
      <c r="J279" s="7"/>
      <c r="K279" s="7"/>
      <c r="L279" s="7"/>
      <c r="M279" s="7"/>
      <c r="N279" s="7"/>
      <c r="O279" s="8">
        <f t="shared" si="11"/>
        <v>0</v>
      </c>
    </row>
    <row r="280" spans="1:15" ht="31.5">
      <c r="A280" s="39"/>
      <c r="B280" s="105" t="s">
        <v>314</v>
      </c>
      <c r="C280" s="7"/>
      <c r="D280" s="7"/>
      <c r="E280" s="7"/>
      <c r="F280" s="7"/>
      <c r="G280" s="7"/>
      <c r="H280" s="98">
        <v>40</v>
      </c>
      <c r="I280" s="7"/>
      <c r="J280" s="7"/>
      <c r="K280" s="7"/>
      <c r="L280" s="98">
        <v>40</v>
      </c>
      <c r="M280" s="98">
        <v>40</v>
      </c>
      <c r="N280" s="7"/>
      <c r="O280" s="8">
        <f t="shared" si="11"/>
        <v>40</v>
      </c>
    </row>
    <row r="281" spans="1:15" ht="31.5">
      <c r="A281" s="39">
        <v>210105</v>
      </c>
      <c r="B281" s="90" t="s">
        <v>169</v>
      </c>
      <c r="C281" s="7">
        <v>10</v>
      </c>
      <c r="D281" s="7"/>
      <c r="E281" s="7"/>
      <c r="F281" s="7"/>
      <c r="G281" s="7"/>
      <c r="H281" s="7"/>
      <c r="I281" s="7"/>
      <c r="J281" s="7"/>
      <c r="K281" s="7"/>
      <c r="L281" s="7"/>
      <c r="M281" s="7"/>
      <c r="N281" s="7"/>
      <c r="O281" s="8">
        <f t="shared" si="11"/>
        <v>10</v>
      </c>
    </row>
    <row r="282" spans="1:15" ht="15.75">
      <c r="A282" s="2" t="s">
        <v>42</v>
      </c>
      <c r="B282" s="101" t="s">
        <v>410</v>
      </c>
      <c r="C282" s="8">
        <f>C284+C290+C291+C293+C295+C302+C296+C298+C297+C294+C283+C301+C304+C305+C306+C307+C308+C309</f>
        <v>1091.4109999999998</v>
      </c>
      <c r="D282" s="8"/>
      <c r="E282" s="8">
        <f aca="true" t="shared" si="13" ref="E282:N282">E284+E290+E291+E293+E295+E302+E296+E298+E297+E294+E283+E301+E304+E305+E306+E307+E308+E309</f>
        <v>76.47</v>
      </c>
      <c r="F282" s="8">
        <f t="shared" si="13"/>
        <v>385.07</v>
      </c>
      <c r="G282" s="8">
        <f t="shared" si="13"/>
        <v>0</v>
      </c>
      <c r="H282" s="8">
        <f t="shared" si="13"/>
        <v>10</v>
      </c>
      <c r="I282" s="8">
        <f t="shared" si="13"/>
        <v>0</v>
      </c>
      <c r="J282" s="8">
        <f t="shared" si="13"/>
        <v>0</v>
      </c>
      <c r="K282" s="8">
        <f t="shared" si="13"/>
        <v>0</v>
      </c>
      <c r="L282" s="8">
        <f t="shared" si="13"/>
        <v>10</v>
      </c>
      <c r="M282" s="8">
        <f t="shared" si="13"/>
        <v>10</v>
      </c>
      <c r="N282" s="8">
        <f t="shared" si="13"/>
        <v>0</v>
      </c>
      <c r="O282" s="8">
        <f t="shared" si="11"/>
        <v>1101.4109999999998</v>
      </c>
    </row>
    <row r="283" spans="1:15" ht="15.75" hidden="1">
      <c r="A283" s="10" t="s">
        <v>205</v>
      </c>
      <c r="B283" s="11" t="s">
        <v>417</v>
      </c>
      <c r="C283" s="7"/>
      <c r="D283" s="7"/>
      <c r="E283" s="7"/>
      <c r="F283" s="7"/>
      <c r="G283" s="7"/>
      <c r="H283" s="7"/>
      <c r="I283" s="7"/>
      <c r="J283" s="7"/>
      <c r="K283" s="7"/>
      <c r="L283" s="7"/>
      <c r="M283" s="7"/>
      <c r="N283" s="7"/>
      <c r="O283" s="8">
        <f t="shared" si="11"/>
        <v>0</v>
      </c>
    </row>
    <row r="284" spans="1:15" ht="15.75">
      <c r="A284" s="10" t="s">
        <v>229</v>
      </c>
      <c r="B284" s="11" t="s">
        <v>418</v>
      </c>
      <c r="C284" s="85">
        <v>1056.221</v>
      </c>
      <c r="D284" s="7"/>
      <c r="E284" s="86">
        <v>76.47</v>
      </c>
      <c r="F284" s="86">
        <v>376</v>
      </c>
      <c r="G284" s="86"/>
      <c r="H284" s="86">
        <v>10</v>
      </c>
      <c r="I284" s="86"/>
      <c r="J284" s="86"/>
      <c r="K284" s="86"/>
      <c r="L284" s="7">
        <v>10</v>
      </c>
      <c r="M284" s="7">
        <v>10</v>
      </c>
      <c r="N284" s="7"/>
      <c r="O284" s="8">
        <f t="shared" si="11"/>
        <v>1066.221</v>
      </c>
    </row>
    <row r="285" spans="1:15" ht="15.75">
      <c r="A285" s="10"/>
      <c r="B285" s="26" t="s">
        <v>51</v>
      </c>
      <c r="C285" s="86"/>
      <c r="D285" s="86"/>
      <c r="E285" s="86"/>
      <c r="F285" s="86"/>
      <c r="G285" s="86"/>
      <c r="H285" s="86"/>
      <c r="I285" s="86"/>
      <c r="J285" s="86"/>
      <c r="K285" s="86"/>
      <c r="L285" s="7"/>
      <c r="M285" s="7"/>
      <c r="N285" s="7"/>
      <c r="O285" s="8">
        <f t="shared" si="11"/>
        <v>0</v>
      </c>
    </row>
    <row r="286" spans="1:15" ht="31.5">
      <c r="A286" s="10"/>
      <c r="B286" s="42" t="s">
        <v>454</v>
      </c>
      <c r="C286" s="98">
        <v>376</v>
      </c>
      <c r="D286" s="98"/>
      <c r="E286" s="98"/>
      <c r="F286" s="98">
        <v>376</v>
      </c>
      <c r="G286" s="86"/>
      <c r="H286" s="86"/>
      <c r="I286" s="86"/>
      <c r="J286" s="86"/>
      <c r="K286" s="86"/>
      <c r="L286" s="7"/>
      <c r="M286" s="7"/>
      <c r="N286" s="7"/>
      <c r="O286" s="8">
        <f t="shared" si="11"/>
        <v>376</v>
      </c>
    </row>
    <row r="287" spans="1:15" ht="15.75">
      <c r="A287" s="34"/>
      <c r="B287" s="42" t="s">
        <v>455</v>
      </c>
      <c r="C287" s="98">
        <v>520.791</v>
      </c>
      <c r="D287" s="98"/>
      <c r="E287" s="98">
        <v>76.47</v>
      </c>
      <c r="F287" s="98"/>
      <c r="G287" s="98"/>
      <c r="H287" s="98">
        <v>10</v>
      </c>
      <c r="I287" s="98"/>
      <c r="J287" s="98"/>
      <c r="K287" s="98"/>
      <c r="L287" s="30">
        <v>10</v>
      </c>
      <c r="M287" s="30">
        <v>10</v>
      </c>
      <c r="N287" s="30"/>
      <c r="O287" s="8">
        <f t="shared" si="11"/>
        <v>530.791</v>
      </c>
    </row>
    <row r="288" spans="1:15" ht="31.5" hidden="1">
      <c r="A288" s="10"/>
      <c r="B288" s="26" t="s">
        <v>161</v>
      </c>
      <c r="C288" s="98"/>
      <c r="D288" s="98"/>
      <c r="E288" s="98"/>
      <c r="F288" s="86"/>
      <c r="G288" s="86"/>
      <c r="H288" s="86"/>
      <c r="I288" s="86"/>
      <c r="J288" s="86"/>
      <c r="K288" s="86"/>
      <c r="L288" s="7"/>
      <c r="M288" s="7"/>
      <c r="N288" s="7"/>
      <c r="O288" s="8">
        <f t="shared" si="11"/>
        <v>0</v>
      </c>
    </row>
    <row r="289" spans="1:15" ht="47.25" hidden="1">
      <c r="A289" s="10"/>
      <c r="B289" s="105" t="s">
        <v>162</v>
      </c>
      <c r="C289" s="98"/>
      <c r="D289" s="98"/>
      <c r="E289" s="98"/>
      <c r="F289" s="86"/>
      <c r="G289" s="86"/>
      <c r="H289" s="86"/>
      <c r="I289" s="86"/>
      <c r="J289" s="86"/>
      <c r="K289" s="86"/>
      <c r="L289" s="7"/>
      <c r="M289" s="7"/>
      <c r="N289" s="7"/>
      <c r="O289" s="8">
        <f t="shared" si="11"/>
        <v>0</v>
      </c>
    </row>
    <row r="290" spans="1:15" ht="15.75">
      <c r="A290" s="10" t="s">
        <v>357</v>
      </c>
      <c r="B290" s="11" t="s">
        <v>419</v>
      </c>
      <c r="C290" s="86">
        <v>1.57</v>
      </c>
      <c r="D290" s="86"/>
      <c r="E290" s="86"/>
      <c r="F290" s="86"/>
      <c r="G290" s="86"/>
      <c r="H290" s="86"/>
      <c r="I290" s="86"/>
      <c r="J290" s="86"/>
      <c r="K290" s="86"/>
      <c r="L290" s="7"/>
      <c r="M290" s="7"/>
      <c r="N290" s="7"/>
      <c r="O290" s="8">
        <f t="shared" si="11"/>
        <v>1.57</v>
      </c>
    </row>
    <row r="291" spans="1:15" ht="15.75" hidden="1">
      <c r="A291" s="10" t="s">
        <v>230</v>
      </c>
      <c r="B291" s="11" t="s">
        <v>420</v>
      </c>
      <c r="C291" s="86"/>
      <c r="D291" s="86"/>
      <c r="E291" s="86"/>
      <c r="F291" s="86"/>
      <c r="G291" s="86"/>
      <c r="H291" s="86"/>
      <c r="I291" s="86"/>
      <c r="J291" s="86"/>
      <c r="K291" s="86"/>
      <c r="L291" s="7"/>
      <c r="M291" s="7"/>
      <c r="N291" s="7"/>
      <c r="O291" s="8">
        <f t="shared" si="11"/>
        <v>0</v>
      </c>
    </row>
    <row r="292" spans="1:15" ht="15.75" hidden="1">
      <c r="A292" s="17"/>
      <c r="B292" s="18"/>
      <c r="C292" s="86"/>
      <c r="D292" s="86"/>
      <c r="E292" s="86"/>
      <c r="F292" s="86"/>
      <c r="G292" s="86"/>
      <c r="H292" s="86"/>
      <c r="I292" s="86"/>
      <c r="J292" s="86"/>
      <c r="K292" s="86"/>
      <c r="L292" s="7"/>
      <c r="M292" s="7"/>
      <c r="N292" s="7"/>
      <c r="O292" s="8">
        <f t="shared" si="11"/>
        <v>0</v>
      </c>
    </row>
    <row r="293" spans="1:15" ht="15.75" hidden="1">
      <c r="A293" s="10" t="s">
        <v>231</v>
      </c>
      <c r="B293" s="11" t="s">
        <v>362</v>
      </c>
      <c r="C293" s="86"/>
      <c r="D293" s="86"/>
      <c r="E293" s="86"/>
      <c r="F293" s="86"/>
      <c r="G293" s="85"/>
      <c r="H293" s="86"/>
      <c r="I293" s="86"/>
      <c r="J293" s="86"/>
      <c r="K293" s="86"/>
      <c r="L293" s="7"/>
      <c r="M293" s="7"/>
      <c r="N293" s="7"/>
      <c r="O293" s="8">
        <f t="shared" si="11"/>
        <v>0</v>
      </c>
    </row>
    <row r="294" spans="1:15" ht="15.75">
      <c r="A294" s="10" t="s">
        <v>266</v>
      </c>
      <c r="B294" s="11" t="s">
        <v>421</v>
      </c>
      <c r="C294" s="86">
        <v>5.87</v>
      </c>
      <c r="D294" s="86"/>
      <c r="E294" s="85"/>
      <c r="F294" s="85">
        <v>5.87</v>
      </c>
      <c r="G294" s="85"/>
      <c r="H294" s="86"/>
      <c r="I294" s="86"/>
      <c r="J294" s="86"/>
      <c r="K294" s="86"/>
      <c r="L294" s="7"/>
      <c r="M294" s="7"/>
      <c r="N294" s="7"/>
      <c r="O294" s="8">
        <f t="shared" si="11"/>
        <v>5.87</v>
      </c>
    </row>
    <row r="295" spans="1:15" ht="15.75">
      <c r="A295" s="10" t="s">
        <v>386</v>
      </c>
      <c r="B295" s="11" t="s">
        <v>387</v>
      </c>
      <c r="C295" s="86">
        <v>2</v>
      </c>
      <c r="D295" s="86"/>
      <c r="E295" s="85"/>
      <c r="F295" s="85"/>
      <c r="G295" s="85"/>
      <c r="H295" s="86"/>
      <c r="I295" s="86"/>
      <c r="J295" s="86"/>
      <c r="K295" s="86"/>
      <c r="L295" s="7"/>
      <c r="M295" s="7"/>
      <c r="N295" s="7"/>
      <c r="O295" s="8">
        <f t="shared" si="11"/>
        <v>2</v>
      </c>
    </row>
    <row r="296" spans="1:15" ht="31.5" hidden="1">
      <c r="A296" s="10" t="s">
        <v>372</v>
      </c>
      <c r="B296" s="11" t="s">
        <v>373</v>
      </c>
      <c r="C296" s="86"/>
      <c r="D296" s="86"/>
      <c r="E296" s="85"/>
      <c r="F296" s="85"/>
      <c r="G296" s="86"/>
      <c r="H296" s="86"/>
      <c r="I296" s="86"/>
      <c r="J296" s="86"/>
      <c r="K296" s="86"/>
      <c r="L296" s="7"/>
      <c r="M296" s="7"/>
      <c r="N296" s="7"/>
      <c r="O296" s="8">
        <f t="shared" si="11"/>
        <v>0</v>
      </c>
    </row>
    <row r="297" spans="1:15" ht="15.75" hidden="1">
      <c r="A297" s="10"/>
      <c r="B297" s="11"/>
      <c r="C297" s="86"/>
      <c r="D297" s="86"/>
      <c r="E297" s="86"/>
      <c r="F297" s="86"/>
      <c r="G297" s="86"/>
      <c r="H297" s="86"/>
      <c r="I297" s="86"/>
      <c r="J297" s="86"/>
      <c r="K297" s="86"/>
      <c r="L297" s="7"/>
      <c r="M297" s="7"/>
      <c r="N297" s="7"/>
      <c r="O297" s="8">
        <f t="shared" si="11"/>
        <v>0</v>
      </c>
    </row>
    <row r="298" spans="1:15" ht="15.75" hidden="1">
      <c r="A298" s="10"/>
      <c r="B298" s="11"/>
      <c r="C298" s="86"/>
      <c r="D298" s="86"/>
      <c r="E298" s="86"/>
      <c r="F298" s="86"/>
      <c r="G298" s="86"/>
      <c r="H298" s="86"/>
      <c r="I298" s="86"/>
      <c r="J298" s="86"/>
      <c r="K298" s="86"/>
      <c r="L298" s="7"/>
      <c r="M298" s="7"/>
      <c r="N298" s="7"/>
      <c r="O298" s="8">
        <f t="shared" si="11"/>
        <v>0</v>
      </c>
    </row>
    <row r="299" spans="1:15" ht="15.75" hidden="1">
      <c r="A299" s="10"/>
      <c r="B299" s="11"/>
      <c r="C299" s="86"/>
      <c r="D299" s="86"/>
      <c r="E299" s="86"/>
      <c r="F299" s="86"/>
      <c r="G299" s="86"/>
      <c r="H299" s="86"/>
      <c r="I299" s="86"/>
      <c r="J299" s="86"/>
      <c r="K299" s="86"/>
      <c r="L299" s="7"/>
      <c r="M299" s="7"/>
      <c r="N299" s="7"/>
      <c r="O299" s="8">
        <f t="shared" si="11"/>
        <v>0</v>
      </c>
    </row>
    <row r="300" spans="1:15" ht="15.75" hidden="1">
      <c r="A300" s="10"/>
      <c r="B300" s="11"/>
      <c r="C300" s="86"/>
      <c r="D300" s="86"/>
      <c r="E300" s="86"/>
      <c r="F300" s="86"/>
      <c r="G300" s="86"/>
      <c r="H300" s="86"/>
      <c r="I300" s="86"/>
      <c r="J300" s="86"/>
      <c r="K300" s="86"/>
      <c r="L300" s="7"/>
      <c r="M300" s="7"/>
      <c r="N300" s="7"/>
      <c r="O300" s="8">
        <f t="shared" si="11"/>
        <v>0</v>
      </c>
    </row>
    <row r="301" spans="1:15" ht="15.75" hidden="1">
      <c r="A301" s="10" t="s">
        <v>241</v>
      </c>
      <c r="B301" s="11" t="s">
        <v>434</v>
      </c>
      <c r="C301" s="86"/>
      <c r="D301" s="86"/>
      <c r="E301" s="86"/>
      <c r="F301" s="86"/>
      <c r="G301" s="86"/>
      <c r="H301" s="86"/>
      <c r="I301" s="86"/>
      <c r="J301" s="86"/>
      <c r="K301" s="86"/>
      <c r="L301" s="7"/>
      <c r="M301" s="7"/>
      <c r="N301" s="7"/>
      <c r="O301" s="8">
        <f t="shared" si="11"/>
        <v>0</v>
      </c>
    </row>
    <row r="302" spans="1:15" ht="15.75">
      <c r="A302" s="10" t="s">
        <v>347</v>
      </c>
      <c r="B302" s="11" t="s">
        <v>423</v>
      </c>
      <c r="C302" s="7">
        <v>13.2</v>
      </c>
      <c r="D302" s="7"/>
      <c r="E302" s="7"/>
      <c r="F302" s="7">
        <v>3.2</v>
      </c>
      <c r="G302" s="7"/>
      <c r="H302" s="7"/>
      <c r="I302" s="7"/>
      <c r="J302" s="7"/>
      <c r="K302" s="7"/>
      <c r="L302" s="7"/>
      <c r="M302" s="7"/>
      <c r="N302" s="7"/>
      <c r="O302" s="8">
        <f t="shared" si="11"/>
        <v>13.2</v>
      </c>
    </row>
    <row r="303" spans="1:15" ht="15.75" hidden="1">
      <c r="A303" s="10" t="s">
        <v>206</v>
      </c>
      <c r="B303" s="11" t="s">
        <v>208</v>
      </c>
      <c r="C303" s="7"/>
      <c r="D303" s="7"/>
      <c r="E303" s="7"/>
      <c r="F303" s="7"/>
      <c r="G303" s="7"/>
      <c r="H303" s="7"/>
      <c r="I303" s="7"/>
      <c r="J303" s="7"/>
      <c r="K303" s="7"/>
      <c r="L303" s="7"/>
      <c r="M303" s="7"/>
      <c r="N303" s="7"/>
      <c r="O303" s="8">
        <f t="shared" si="11"/>
        <v>0</v>
      </c>
    </row>
    <row r="304" spans="1:15" ht="15.75" hidden="1">
      <c r="A304" s="10" t="s">
        <v>449</v>
      </c>
      <c r="B304" s="112" t="s">
        <v>245</v>
      </c>
      <c r="C304" s="7"/>
      <c r="D304" s="7"/>
      <c r="E304" s="7"/>
      <c r="F304" s="7"/>
      <c r="G304" s="7"/>
      <c r="H304" s="7"/>
      <c r="I304" s="7"/>
      <c r="J304" s="7"/>
      <c r="K304" s="7"/>
      <c r="L304" s="7"/>
      <c r="M304" s="7"/>
      <c r="N304" s="7"/>
      <c r="O304" s="8">
        <f t="shared" si="11"/>
        <v>0</v>
      </c>
    </row>
    <row r="305" spans="1:15" ht="15.75" hidden="1">
      <c r="A305" s="10" t="s">
        <v>36</v>
      </c>
      <c r="B305" s="11" t="s">
        <v>37</v>
      </c>
      <c r="C305" s="7"/>
      <c r="D305" s="7"/>
      <c r="E305" s="7"/>
      <c r="F305" s="7"/>
      <c r="G305" s="7"/>
      <c r="H305" s="7"/>
      <c r="I305" s="7"/>
      <c r="J305" s="7"/>
      <c r="K305" s="7"/>
      <c r="L305" s="7"/>
      <c r="M305" s="7"/>
      <c r="N305" s="7"/>
      <c r="O305" s="8">
        <f t="shared" si="11"/>
        <v>0</v>
      </c>
    </row>
    <row r="306" spans="1:15" ht="31.5" hidden="1">
      <c r="A306" s="10" t="s">
        <v>367</v>
      </c>
      <c r="B306" s="11" t="s">
        <v>413</v>
      </c>
      <c r="C306" s="7"/>
      <c r="D306" s="7"/>
      <c r="E306" s="7"/>
      <c r="F306" s="7"/>
      <c r="G306" s="7"/>
      <c r="H306" s="7"/>
      <c r="I306" s="7"/>
      <c r="J306" s="7"/>
      <c r="K306" s="7"/>
      <c r="L306" s="7"/>
      <c r="M306" s="7"/>
      <c r="N306" s="7"/>
      <c r="O306" s="8">
        <f t="shared" si="11"/>
        <v>0</v>
      </c>
    </row>
    <row r="307" spans="1:15" ht="31.5">
      <c r="A307" s="10" t="s">
        <v>242</v>
      </c>
      <c r="B307" s="11" t="s">
        <v>365</v>
      </c>
      <c r="C307" s="7">
        <v>12.55</v>
      </c>
      <c r="D307" s="7"/>
      <c r="E307" s="7"/>
      <c r="F307" s="7"/>
      <c r="G307" s="7"/>
      <c r="H307" s="7"/>
      <c r="I307" s="7"/>
      <c r="J307" s="7"/>
      <c r="K307" s="7"/>
      <c r="L307" s="7"/>
      <c r="M307" s="7"/>
      <c r="N307" s="7"/>
      <c r="O307" s="8">
        <f t="shared" si="11"/>
        <v>12.55</v>
      </c>
    </row>
    <row r="308" spans="1:15" ht="31.5" hidden="1">
      <c r="A308" s="10" t="s">
        <v>352</v>
      </c>
      <c r="B308" s="11" t="s">
        <v>414</v>
      </c>
      <c r="C308" s="7"/>
      <c r="D308" s="7"/>
      <c r="E308" s="7"/>
      <c r="F308" s="7"/>
      <c r="G308" s="7"/>
      <c r="H308" s="7"/>
      <c r="I308" s="7"/>
      <c r="J308" s="7"/>
      <c r="K308" s="7"/>
      <c r="L308" s="7"/>
      <c r="M308" s="7"/>
      <c r="N308" s="7"/>
      <c r="O308" s="8">
        <f t="shared" si="11"/>
        <v>0</v>
      </c>
    </row>
    <row r="309" spans="1:15" ht="15.75" hidden="1">
      <c r="A309" s="10" t="s">
        <v>350</v>
      </c>
      <c r="B309" s="11" t="s">
        <v>351</v>
      </c>
      <c r="C309" s="7"/>
      <c r="D309" s="7"/>
      <c r="E309" s="7"/>
      <c r="F309" s="7"/>
      <c r="G309" s="7"/>
      <c r="H309" s="7"/>
      <c r="I309" s="7"/>
      <c r="J309" s="7"/>
      <c r="K309" s="7"/>
      <c r="L309" s="7"/>
      <c r="M309" s="7"/>
      <c r="N309" s="7"/>
      <c r="O309" s="8">
        <f t="shared" si="11"/>
        <v>0</v>
      </c>
    </row>
    <row r="310" spans="1:15" ht="15.75">
      <c r="A310" s="10"/>
      <c r="B310" s="42" t="s">
        <v>455</v>
      </c>
      <c r="C310" s="98">
        <v>12.55</v>
      </c>
      <c r="D310" s="7"/>
      <c r="E310" s="7"/>
      <c r="F310" s="7"/>
      <c r="G310" s="7"/>
      <c r="H310" s="7"/>
      <c r="I310" s="7"/>
      <c r="J310" s="7"/>
      <c r="K310" s="7"/>
      <c r="L310" s="7"/>
      <c r="M310" s="7"/>
      <c r="N310" s="7"/>
      <c r="O310" s="8"/>
    </row>
    <row r="311" spans="1:15" ht="15.75">
      <c r="A311" s="10" t="s">
        <v>44</v>
      </c>
      <c r="B311" s="101" t="s">
        <v>412</v>
      </c>
      <c r="C311" s="8">
        <f>SUM(C312+C314+C316+C318+C347+C350+C353+C355+C357+C360+C362+C364+C366+C368+C370+C372+C374+C376+C378+C380+C382+C384+C386+C388+C390+C391+C393+C394+C395+C398+C401)</f>
        <v>-10</v>
      </c>
      <c r="D311" s="8"/>
      <c r="E311" s="8">
        <f aca="true" t="shared" si="14" ref="E311:N311">SUM(E312+E314+E316+E318+E347+E350+E353+E355+E357+E360+E362+E364+E366+E368+E370+E372+E374+E376+E378+E380+E382+E384+E386+E388+E390+E391+E393+E394+E395+E398+E401)</f>
        <v>0</v>
      </c>
      <c r="F311" s="8">
        <f t="shared" si="14"/>
        <v>0</v>
      </c>
      <c r="G311" s="8">
        <f t="shared" si="14"/>
        <v>0</v>
      </c>
      <c r="H311" s="8">
        <f t="shared" si="14"/>
        <v>25</v>
      </c>
      <c r="I311" s="8">
        <f t="shared" si="14"/>
        <v>0</v>
      </c>
      <c r="J311" s="8">
        <f t="shared" si="14"/>
        <v>0</v>
      </c>
      <c r="K311" s="8">
        <f t="shared" si="14"/>
        <v>0</v>
      </c>
      <c r="L311" s="8">
        <f t="shared" si="14"/>
        <v>25</v>
      </c>
      <c r="M311" s="8">
        <f t="shared" si="14"/>
        <v>25</v>
      </c>
      <c r="N311" s="8">
        <f t="shared" si="14"/>
        <v>25</v>
      </c>
      <c r="O311" s="8">
        <f t="shared" si="11"/>
        <v>15</v>
      </c>
    </row>
    <row r="312" spans="1:15" ht="15.75" hidden="1">
      <c r="A312" s="2" t="s">
        <v>401</v>
      </c>
      <c r="B312" s="90" t="s">
        <v>402</v>
      </c>
      <c r="C312" s="86"/>
      <c r="D312" s="7"/>
      <c r="E312" s="7"/>
      <c r="F312" s="7"/>
      <c r="G312" s="7"/>
      <c r="H312" s="7"/>
      <c r="I312" s="7"/>
      <c r="J312" s="7"/>
      <c r="K312" s="7"/>
      <c r="L312" s="7"/>
      <c r="M312" s="7"/>
      <c r="N312" s="7"/>
      <c r="O312" s="8">
        <f t="shared" si="11"/>
        <v>0</v>
      </c>
    </row>
    <row r="313" spans="1:15" ht="15.75" hidden="1">
      <c r="A313" s="2"/>
      <c r="B313" s="90" t="s">
        <v>441</v>
      </c>
      <c r="C313" s="86"/>
      <c r="D313" s="7"/>
      <c r="E313" s="7"/>
      <c r="F313" s="7"/>
      <c r="G313" s="7"/>
      <c r="H313" s="7"/>
      <c r="I313" s="7"/>
      <c r="J313" s="7"/>
      <c r="K313" s="7"/>
      <c r="L313" s="7"/>
      <c r="M313" s="7"/>
      <c r="N313" s="7"/>
      <c r="O313" s="8">
        <f t="shared" si="11"/>
        <v>0</v>
      </c>
    </row>
    <row r="314" spans="1:15" ht="126" hidden="1">
      <c r="A314" s="2" t="s">
        <v>338</v>
      </c>
      <c r="B314" s="116" t="s">
        <v>52</v>
      </c>
      <c r="C314" s="85"/>
      <c r="D314" s="27"/>
      <c r="E314" s="7"/>
      <c r="F314" s="7"/>
      <c r="G314" s="7"/>
      <c r="H314" s="7"/>
      <c r="I314" s="7"/>
      <c r="J314" s="27"/>
      <c r="K314" s="27"/>
      <c r="L314" s="27"/>
      <c r="M314" s="27"/>
      <c r="N314" s="27"/>
      <c r="O314" s="8">
        <f t="shared" si="11"/>
        <v>0</v>
      </c>
    </row>
    <row r="315" spans="1:15" ht="15.75" hidden="1">
      <c r="A315" s="2"/>
      <c r="B315" s="90" t="s">
        <v>441</v>
      </c>
      <c r="C315" s="85"/>
      <c r="D315" s="27"/>
      <c r="E315" s="7"/>
      <c r="F315" s="7"/>
      <c r="G315" s="7"/>
      <c r="H315" s="7"/>
      <c r="I315" s="7"/>
      <c r="J315" s="27"/>
      <c r="K315" s="27"/>
      <c r="L315" s="27"/>
      <c r="M315" s="27"/>
      <c r="N315" s="27"/>
      <c r="O315" s="8">
        <f aca="true" t="shared" si="15" ref="O315:O378">SUM(H315+C315)</f>
        <v>0</v>
      </c>
    </row>
    <row r="316" spans="1:15" ht="110.25" hidden="1">
      <c r="A316" s="2" t="s">
        <v>339</v>
      </c>
      <c r="B316" s="116" t="s">
        <v>53</v>
      </c>
      <c r="C316" s="85"/>
      <c r="D316" s="27"/>
      <c r="E316" s="27"/>
      <c r="F316" s="27"/>
      <c r="G316" s="27"/>
      <c r="H316" s="27"/>
      <c r="I316" s="27"/>
      <c r="J316" s="27"/>
      <c r="K316" s="27"/>
      <c r="L316" s="27"/>
      <c r="M316" s="27"/>
      <c r="N316" s="27"/>
      <c r="O316" s="8">
        <f t="shared" si="15"/>
        <v>0</v>
      </c>
    </row>
    <row r="317" spans="1:15" ht="15.75" hidden="1">
      <c r="A317" s="2"/>
      <c r="B317" s="90" t="s">
        <v>441</v>
      </c>
      <c r="C317" s="85"/>
      <c r="D317" s="27"/>
      <c r="E317" s="27"/>
      <c r="F317" s="27"/>
      <c r="G317" s="27"/>
      <c r="H317" s="27"/>
      <c r="I317" s="27"/>
      <c r="J317" s="27"/>
      <c r="K317" s="27"/>
      <c r="L317" s="27"/>
      <c r="M317" s="27"/>
      <c r="N317" s="27"/>
      <c r="O317" s="8">
        <f t="shared" si="15"/>
        <v>0</v>
      </c>
    </row>
    <row r="318" spans="1:15" ht="135" customHeight="1">
      <c r="A318" s="2" t="s">
        <v>154</v>
      </c>
      <c r="B318" s="90" t="s">
        <v>54</v>
      </c>
      <c r="C318" s="85">
        <v>-25</v>
      </c>
      <c r="D318" s="27"/>
      <c r="E318" s="27"/>
      <c r="F318" s="27"/>
      <c r="G318" s="27"/>
      <c r="H318" s="27">
        <v>25</v>
      </c>
      <c r="I318" s="27"/>
      <c r="J318" s="27"/>
      <c r="K318" s="27"/>
      <c r="L318" s="27">
        <v>25</v>
      </c>
      <c r="M318" s="27">
        <v>25</v>
      </c>
      <c r="N318" s="27">
        <v>25</v>
      </c>
      <c r="O318" s="8">
        <f t="shared" si="15"/>
        <v>0</v>
      </c>
    </row>
    <row r="319" spans="1:15" ht="15.75">
      <c r="A319" s="2"/>
      <c r="B319" s="90" t="s">
        <v>441</v>
      </c>
      <c r="C319" s="85">
        <v>-25</v>
      </c>
      <c r="D319" s="27"/>
      <c r="E319" s="27"/>
      <c r="F319" s="27"/>
      <c r="G319" s="27"/>
      <c r="H319" s="27">
        <v>25</v>
      </c>
      <c r="I319" s="27"/>
      <c r="J319" s="27"/>
      <c r="K319" s="27"/>
      <c r="L319" s="27">
        <v>25</v>
      </c>
      <c r="M319" s="27">
        <v>25</v>
      </c>
      <c r="N319" s="27">
        <v>25</v>
      </c>
      <c r="O319" s="8">
        <f t="shared" si="15"/>
        <v>0</v>
      </c>
    </row>
    <row r="320" spans="1:15" ht="322.5" customHeight="1">
      <c r="A320" s="2" t="s">
        <v>340</v>
      </c>
      <c r="B320" s="272" t="s">
        <v>300</v>
      </c>
      <c r="C320" s="85">
        <v>-487.1</v>
      </c>
      <c r="D320" s="85"/>
      <c r="E320" s="86"/>
      <c r="F320" s="27"/>
      <c r="G320" s="27"/>
      <c r="H320" s="27"/>
      <c r="I320" s="27"/>
      <c r="J320" s="27"/>
      <c r="K320" s="27"/>
      <c r="L320" s="27"/>
      <c r="M320" s="27"/>
      <c r="N320" s="27"/>
      <c r="O320" s="8">
        <f t="shared" si="15"/>
        <v>-487.1</v>
      </c>
    </row>
    <row r="321" spans="1:15" ht="15.75">
      <c r="A321" s="2"/>
      <c r="B321" s="90" t="s">
        <v>441</v>
      </c>
      <c r="C321" s="86">
        <v>-487.1</v>
      </c>
      <c r="D321" s="86"/>
      <c r="E321" s="85"/>
      <c r="F321" s="27"/>
      <c r="G321" s="27"/>
      <c r="H321" s="27"/>
      <c r="I321" s="27"/>
      <c r="J321" s="27"/>
      <c r="K321" s="27"/>
      <c r="L321" s="27"/>
      <c r="M321" s="27"/>
      <c r="N321" s="27"/>
      <c r="O321" s="8">
        <f t="shared" si="15"/>
        <v>-487.1</v>
      </c>
    </row>
    <row r="322" spans="1:15" ht="324" customHeight="1">
      <c r="A322" s="2" t="s">
        <v>340</v>
      </c>
      <c r="B322" s="273" t="s">
        <v>301</v>
      </c>
      <c r="C322" s="85">
        <v>487.1</v>
      </c>
      <c r="D322" s="85"/>
      <c r="E322" s="85"/>
      <c r="F322" s="27"/>
      <c r="G322" s="27"/>
      <c r="H322" s="27"/>
      <c r="I322" s="27"/>
      <c r="J322" s="27"/>
      <c r="K322" s="27"/>
      <c r="L322" s="27"/>
      <c r="M322" s="27"/>
      <c r="N322" s="27"/>
      <c r="O322" s="8">
        <f t="shared" si="15"/>
        <v>487.1</v>
      </c>
    </row>
    <row r="323" spans="1:15" ht="15.75">
      <c r="A323" s="2"/>
      <c r="B323" s="90" t="s">
        <v>441</v>
      </c>
      <c r="C323" s="85">
        <v>487.1</v>
      </c>
      <c r="D323" s="85"/>
      <c r="E323" s="85"/>
      <c r="F323" s="27"/>
      <c r="G323" s="27"/>
      <c r="H323" s="27"/>
      <c r="I323" s="27"/>
      <c r="J323" s="27"/>
      <c r="K323" s="27"/>
      <c r="L323" s="27"/>
      <c r="M323" s="27"/>
      <c r="N323" s="27"/>
      <c r="O323" s="8">
        <f t="shared" si="15"/>
        <v>487.1</v>
      </c>
    </row>
    <row r="324" spans="1:15" ht="110.25">
      <c r="A324" s="2" t="s">
        <v>376</v>
      </c>
      <c r="B324" s="274" t="s">
        <v>302</v>
      </c>
      <c r="C324" s="85">
        <v>-1208.7</v>
      </c>
      <c r="D324" s="85"/>
      <c r="E324" s="85"/>
      <c r="F324" s="27"/>
      <c r="G324" s="27"/>
      <c r="H324" s="27"/>
      <c r="I324" s="27"/>
      <c r="J324" s="27"/>
      <c r="K324" s="27"/>
      <c r="L324" s="27"/>
      <c r="M324" s="27"/>
      <c r="N324" s="27"/>
      <c r="O324" s="8">
        <f t="shared" si="15"/>
        <v>-1208.7</v>
      </c>
    </row>
    <row r="325" spans="1:15" ht="15.75">
      <c r="A325" s="2"/>
      <c r="B325" s="90" t="s">
        <v>441</v>
      </c>
      <c r="C325" s="85">
        <v>-1208.7</v>
      </c>
      <c r="D325" s="85"/>
      <c r="E325" s="85"/>
      <c r="F325" s="27"/>
      <c r="G325" s="27"/>
      <c r="H325" s="27"/>
      <c r="I325" s="27"/>
      <c r="J325" s="27"/>
      <c r="K325" s="27"/>
      <c r="L325" s="27"/>
      <c r="M325" s="27"/>
      <c r="N325" s="27"/>
      <c r="O325" s="8">
        <f t="shared" si="15"/>
        <v>-1208.7</v>
      </c>
    </row>
    <row r="326" spans="1:15" ht="110.25">
      <c r="A326" s="2" t="s">
        <v>376</v>
      </c>
      <c r="B326" s="116" t="s">
        <v>303</v>
      </c>
      <c r="C326" s="85">
        <v>1208.7</v>
      </c>
      <c r="D326" s="85"/>
      <c r="E326" s="85"/>
      <c r="F326" s="27"/>
      <c r="G326" s="27"/>
      <c r="H326" s="27"/>
      <c r="I326" s="27"/>
      <c r="J326" s="27"/>
      <c r="K326" s="27"/>
      <c r="L326" s="27"/>
      <c r="M326" s="27"/>
      <c r="N326" s="27"/>
      <c r="O326" s="8">
        <f t="shared" si="15"/>
        <v>1208.7</v>
      </c>
    </row>
    <row r="327" spans="1:15" ht="15.75">
      <c r="A327" s="2"/>
      <c r="B327" s="90" t="s">
        <v>441</v>
      </c>
      <c r="C327" s="85">
        <v>1208.7</v>
      </c>
      <c r="D327" s="86"/>
      <c r="E327" s="85"/>
      <c r="F327" s="27"/>
      <c r="G327" s="27"/>
      <c r="H327" s="27"/>
      <c r="I327" s="27"/>
      <c r="J327" s="27"/>
      <c r="K327" s="27"/>
      <c r="L327" s="27"/>
      <c r="M327" s="27"/>
      <c r="N327" s="27"/>
      <c r="O327" s="8">
        <f t="shared" si="15"/>
        <v>1208.7</v>
      </c>
    </row>
    <row r="328" spans="1:15" ht="110.25">
      <c r="A328" s="2" t="s">
        <v>377</v>
      </c>
      <c r="B328" s="90" t="s">
        <v>304</v>
      </c>
      <c r="C328" s="86">
        <v>-181.4</v>
      </c>
      <c r="D328" s="86"/>
      <c r="E328" s="85"/>
      <c r="F328" s="27"/>
      <c r="G328" s="27"/>
      <c r="H328" s="27"/>
      <c r="I328" s="27"/>
      <c r="J328" s="27"/>
      <c r="K328" s="27"/>
      <c r="L328" s="27"/>
      <c r="M328" s="27"/>
      <c r="N328" s="27"/>
      <c r="O328" s="8">
        <f t="shared" si="15"/>
        <v>-181.4</v>
      </c>
    </row>
    <row r="329" spans="1:15" ht="15.75">
      <c r="A329" s="2"/>
      <c r="B329" s="90" t="s">
        <v>441</v>
      </c>
      <c r="C329" s="86">
        <v>-181.4</v>
      </c>
      <c r="D329" s="85"/>
      <c r="E329" s="85"/>
      <c r="F329" s="27"/>
      <c r="G329" s="27"/>
      <c r="H329" s="27"/>
      <c r="I329" s="27"/>
      <c r="J329" s="27"/>
      <c r="K329" s="27"/>
      <c r="L329" s="27"/>
      <c r="M329" s="27"/>
      <c r="N329" s="27"/>
      <c r="O329" s="8">
        <f t="shared" si="15"/>
        <v>-181.4</v>
      </c>
    </row>
    <row r="330" spans="1:15" ht="110.25">
      <c r="A330" s="94" t="s">
        <v>377</v>
      </c>
      <c r="B330" s="90" t="s">
        <v>328</v>
      </c>
      <c r="C330" s="85">
        <v>181.4</v>
      </c>
      <c r="D330" s="85"/>
      <c r="E330" s="85"/>
      <c r="F330" s="27"/>
      <c r="G330" s="27"/>
      <c r="H330" s="27"/>
      <c r="I330" s="27"/>
      <c r="J330" s="27"/>
      <c r="K330" s="27"/>
      <c r="L330" s="27"/>
      <c r="M330" s="27"/>
      <c r="N330" s="27"/>
      <c r="O330" s="8">
        <f t="shared" si="15"/>
        <v>181.4</v>
      </c>
    </row>
    <row r="331" spans="1:15" ht="15.75">
      <c r="A331" s="2"/>
      <c r="B331" s="90" t="s">
        <v>441</v>
      </c>
      <c r="C331" s="85">
        <v>181.4</v>
      </c>
      <c r="D331" s="86"/>
      <c r="E331" s="85"/>
      <c r="F331" s="27"/>
      <c r="G331" s="27"/>
      <c r="H331" s="27"/>
      <c r="I331" s="27"/>
      <c r="J331" s="27"/>
      <c r="K331" s="27"/>
      <c r="L331" s="27"/>
      <c r="M331" s="27"/>
      <c r="N331" s="27"/>
      <c r="O331" s="8">
        <f t="shared" si="15"/>
        <v>181.4</v>
      </c>
    </row>
    <row r="332" spans="1:15" ht="24" customHeight="1">
      <c r="A332" s="94" t="s">
        <v>155</v>
      </c>
      <c r="B332" s="274" t="s">
        <v>329</v>
      </c>
      <c r="C332" s="85">
        <v>-122.4</v>
      </c>
      <c r="D332" s="86"/>
      <c r="E332" s="85"/>
      <c r="F332" s="27"/>
      <c r="G332" s="27"/>
      <c r="H332" s="27"/>
      <c r="I332" s="27"/>
      <c r="J332" s="27"/>
      <c r="K332" s="27"/>
      <c r="L332" s="27"/>
      <c r="M332" s="27"/>
      <c r="N332" s="27"/>
      <c r="O332" s="8">
        <f t="shared" si="15"/>
        <v>-122.4</v>
      </c>
    </row>
    <row r="333" spans="1:15" ht="15.75">
      <c r="A333" s="2"/>
      <c r="B333" s="90" t="s">
        <v>441</v>
      </c>
      <c r="C333" s="85">
        <v>-122.4</v>
      </c>
      <c r="D333" s="86"/>
      <c r="E333" s="85"/>
      <c r="F333" s="27"/>
      <c r="G333" s="27"/>
      <c r="H333" s="27"/>
      <c r="I333" s="27"/>
      <c r="J333" s="27"/>
      <c r="K333" s="27"/>
      <c r="L333" s="27"/>
      <c r="M333" s="27"/>
      <c r="N333" s="27"/>
      <c r="O333" s="8">
        <f t="shared" si="15"/>
        <v>-122.4</v>
      </c>
    </row>
    <row r="334" spans="1:15" ht="63">
      <c r="A334" s="2" t="s">
        <v>155</v>
      </c>
      <c r="B334" s="90" t="s">
        <v>330</v>
      </c>
      <c r="C334" s="85">
        <v>122.4</v>
      </c>
      <c r="D334" s="86"/>
      <c r="E334" s="85"/>
      <c r="F334" s="27"/>
      <c r="G334" s="27"/>
      <c r="H334" s="27"/>
      <c r="I334" s="27"/>
      <c r="J334" s="27"/>
      <c r="K334" s="27"/>
      <c r="L334" s="27"/>
      <c r="M334" s="27"/>
      <c r="N334" s="27"/>
      <c r="O334" s="8">
        <f t="shared" si="15"/>
        <v>122.4</v>
      </c>
    </row>
    <row r="335" spans="1:15" ht="15.75">
      <c r="A335" s="2"/>
      <c r="B335" s="90" t="s">
        <v>441</v>
      </c>
      <c r="C335" s="85">
        <v>122.4</v>
      </c>
      <c r="D335" s="86"/>
      <c r="E335" s="85"/>
      <c r="F335" s="27"/>
      <c r="G335" s="27"/>
      <c r="H335" s="27"/>
      <c r="I335" s="27"/>
      <c r="J335" s="27"/>
      <c r="K335" s="27"/>
      <c r="L335" s="27"/>
      <c r="M335" s="27"/>
      <c r="N335" s="27"/>
      <c r="O335" s="8">
        <f t="shared" si="15"/>
        <v>122.4</v>
      </c>
    </row>
    <row r="336" spans="1:15" ht="27" customHeight="1">
      <c r="A336" s="203" t="s">
        <v>156</v>
      </c>
      <c r="B336" s="274" t="s">
        <v>331</v>
      </c>
      <c r="C336" s="85">
        <v>-117.9</v>
      </c>
      <c r="D336" s="86"/>
      <c r="E336" s="85"/>
      <c r="F336" s="27"/>
      <c r="G336" s="27"/>
      <c r="H336" s="27"/>
      <c r="I336" s="27"/>
      <c r="J336" s="27"/>
      <c r="K336" s="27"/>
      <c r="L336" s="27"/>
      <c r="M336" s="27"/>
      <c r="N336" s="27"/>
      <c r="O336" s="8">
        <f t="shared" si="15"/>
        <v>-117.9</v>
      </c>
    </row>
    <row r="337" spans="1:15" ht="15.75">
      <c r="A337" s="2"/>
      <c r="B337" s="275" t="s">
        <v>441</v>
      </c>
      <c r="C337" s="85">
        <v>-117.9</v>
      </c>
      <c r="D337" s="86"/>
      <c r="E337" s="85"/>
      <c r="F337" s="27"/>
      <c r="G337" s="27"/>
      <c r="H337" s="27"/>
      <c r="I337" s="27"/>
      <c r="J337" s="27"/>
      <c r="K337" s="27"/>
      <c r="L337" s="27"/>
      <c r="M337" s="27"/>
      <c r="N337" s="27"/>
      <c r="O337" s="8">
        <f t="shared" si="15"/>
        <v>-117.9</v>
      </c>
    </row>
    <row r="338" spans="1:15" ht="78.75">
      <c r="A338" s="2" t="s">
        <v>156</v>
      </c>
      <c r="B338" s="274" t="s">
        <v>332</v>
      </c>
      <c r="C338" s="85">
        <v>117.9</v>
      </c>
      <c r="D338" s="86"/>
      <c r="E338" s="85"/>
      <c r="F338" s="27"/>
      <c r="G338" s="27"/>
      <c r="H338" s="27"/>
      <c r="I338" s="27"/>
      <c r="J338" s="27"/>
      <c r="K338" s="27"/>
      <c r="L338" s="27"/>
      <c r="M338" s="27"/>
      <c r="N338" s="27"/>
      <c r="O338" s="8">
        <f t="shared" si="15"/>
        <v>117.9</v>
      </c>
    </row>
    <row r="339" spans="1:15" ht="15.75">
      <c r="A339" s="2"/>
      <c r="B339" s="275" t="s">
        <v>441</v>
      </c>
      <c r="C339" s="85">
        <v>117.9</v>
      </c>
      <c r="D339" s="86"/>
      <c r="E339" s="85"/>
      <c r="F339" s="27"/>
      <c r="G339" s="27"/>
      <c r="H339" s="27"/>
      <c r="I339" s="27"/>
      <c r="J339" s="27"/>
      <c r="K339" s="27"/>
      <c r="L339" s="27"/>
      <c r="M339" s="27"/>
      <c r="N339" s="27"/>
      <c r="O339" s="8">
        <f t="shared" si="15"/>
        <v>117.9</v>
      </c>
    </row>
    <row r="340" spans="1:15" ht="15.75" hidden="1">
      <c r="A340" s="2"/>
      <c r="B340" s="90"/>
      <c r="C340" s="85"/>
      <c r="D340" s="27"/>
      <c r="E340" s="27"/>
      <c r="F340" s="27"/>
      <c r="G340" s="27"/>
      <c r="H340" s="27"/>
      <c r="I340" s="27"/>
      <c r="J340" s="27"/>
      <c r="K340" s="27"/>
      <c r="L340" s="27"/>
      <c r="M340" s="27"/>
      <c r="N340" s="27"/>
      <c r="O340" s="8">
        <f t="shared" si="15"/>
        <v>0</v>
      </c>
    </row>
    <row r="341" spans="1:15" ht="15.75" hidden="1">
      <c r="A341" s="2"/>
      <c r="B341" s="90"/>
      <c r="C341" s="85"/>
      <c r="D341" s="27"/>
      <c r="E341" s="27"/>
      <c r="F341" s="27"/>
      <c r="G341" s="27"/>
      <c r="H341" s="27"/>
      <c r="I341" s="27"/>
      <c r="J341" s="27"/>
      <c r="K341" s="27"/>
      <c r="L341" s="27"/>
      <c r="M341" s="27"/>
      <c r="N341" s="27"/>
      <c r="O341" s="8">
        <f t="shared" si="15"/>
        <v>0</v>
      </c>
    </row>
    <row r="342" spans="1:15" ht="15.75" hidden="1">
      <c r="A342" s="2"/>
      <c r="B342" s="90"/>
      <c r="C342" s="85"/>
      <c r="D342" s="27"/>
      <c r="E342" s="27"/>
      <c r="F342" s="27"/>
      <c r="G342" s="27"/>
      <c r="H342" s="27"/>
      <c r="I342" s="27"/>
      <c r="J342" s="27"/>
      <c r="K342" s="27"/>
      <c r="L342" s="27"/>
      <c r="M342" s="27"/>
      <c r="N342" s="27"/>
      <c r="O342" s="8">
        <f t="shared" si="15"/>
        <v>0</v>
      </c>
    </row>
    <row r="343" spans="1:15" ht="15.75" hidden="1">
      <c r="A343" s="2"/>
      <c r="B343" s="90"/>
      <c r="C343" s="85"/>
      <c r="D343" s="27"/>
      <c r="E343" s="27"/>
      <c r="F343" s="27"/>
      <c r="G343" s="27"/>
      <c r="H343" s="27"/>
      <c r="I343" s="27"/>
      <c r="J343" s="27"/>
      <c r="K343" s="27"/>
      <c r="L343" s="27"/>
      <c r="M343" s="27"/>
      <c r="N343" s="27"/>
      <c r="O343" s="8">
        <f t="shared" si="15"/>
        <v>0</v>
      </c>
    </row>
    <row r="344" spans="1:15" ht="15.75" hidden="1">
      <c r="A344" s="2"/>
      <c r="B344" s="90"/>
      <c r="C344" s="85"/>
      <c r="D344" s="27"/>
      <c r="E344" s="27"/>
      <c r="F344" s="27"/>
      <c r="G344" s="27"/>
      <c r="H344" s="27"/>
      <c r="I344" s="27"/>
      <c r="J344" s="27"/>
      <c r="K344" s="27"/>
      <c r="L344" s="27"/>
      <c r="M344" s="27"/>
      <c r="N344" s="27"/>
      <c r="O344" s="8">
        <f t="shared" si="15"/>
        <v>0</v>
      </c>
    </row>
    <row r="345" spans="1:15" ht="15.75" hidden="1">
      <c r="A345" s="2"/>
      <c r="B345" s="90"/>
      <c r="C345" s="85"/>
      <c r="D345" s="27"/>
      <c r="E345" s="27"/>
      <c r="F345" s="27"/>
      <c r="G345" s="27"/>
      <c r="H345" s="27"/>
      <c r="I345" s="27"/>
      <c r="J345" s="27"/>
      <c r="K345" s="27"/>
      <c r="L345" s="27"/>
      <c r="M345" s="27"/>
      <c r="N345" s="27"/>
      <c r="O345" s="8">
        <f t="shared" si="15"/>
        <v>0</v>
      </c>
    </row>
    <row r="346" spans="1:15" ht="15.75" hidden="1">
      <c r="A346" s="2"/>
      <c r="B346" s="90"/>
      <c r="C346" s="85"/>
      <c r="D346" s="27"/>
      <c r="E346" s="27"/>
      <c r="F346" s="27"/>
      <c r="G346" s="27"/>
      <c r="H346" s="27"/>
      <c r="I346" s="27"/>
      <c r="J346" s="27"/>
      <c r="K346" s="27"/>
      <c r="L346" s="27"/>
      <c r="M346" s="27"/>
      <c r="N346" s="27"/>
      <c r="O346" s="8">
        <f t="shared" si="15"/>
        <v>0</v>
      </c>
    </row>
    <row r="347" spans="1:15" ht="15.75" hidden="1">
      <c r="A347" s="270"/>
      <c r="B347" s="271"/>
      <c r="C347" s="85"/>
      <c r="D347" s="27"/>
      <c r="E347" s="7"/>
      <c r="F347" s="7"/>
      <c r="G347" s="7"/>
      <c r="H347" s="7"/>
      <c r="I347" s="7"/>
      <c r="J347" s="27"/>
      <c r="K347" s="27"/>
      <c r="L347" s="27"/>
      <c r="M347" s="27"/>
      <c r="N347" s="27"/>
      <c r="O347" s="8">
        <f t="shared" si="15"/>
        <v>0</v>
      </c>
    </row>
    <row r="348" spans="1:15" ht="15.75" hidden="1">
      <c r="A348" s="2"/>
      <c r="B348" s="90"/>
      <c r="C348" s="85"/>
      <c r="D348" s="27"/>
      <c r="E348" s="7"/>
      <c r="F348" s="7"/>
      <c r="G348" s="7"/>
      <c r="H348" s="7"/>
      <c r="I348" s="7"/>
      <c r="J348" s="27"/>
      <c r="K348" s="27"/>
      <c r="L348" s="27"/>
      <c r="M348" s="27"/>
      <c r="N348" s="27"/>
      <c r="O348" s="8">
        <f t="shared" si="15"/>
        <v>0</v>
      </c>
    </row>
    <row r="349" spans="1:15" ht="15.75" hidden="1">
      <c r="A349" s="96"/>
      <c r="B349" s="90"/>
      <c r="C349" s="86"/>
      <c r="D349" s="7"/>
      <c r="E349" s="7"/>
      <c r="F349" s="7"/>
      <c r="G349" s="7"/>
      <c r="H349" s="7"/>
      <c r="I349" s="7"/>
      <c r="J349" s="7"/>
      <c r="K349" s="7"/>
      <c r="L349" s="7"/>
      <c r="M349" s="7"/>
      <c r="N349" s="7"/>
      <c r="O349" s="8">
        <f t="shared" si="15"/>
        <v>0</v>
      </c>
    </row>
    <row r="350" spans="1:15" ht="15.75" hidden="1">
      <c r="A350" s="2"/>
      <c r="B350" s="119"/>
      <c r="C350" s="85"/>
      <c r="D350" s="27"/>
      <c r="E350" s="7"/>
      <c r="F350" s="7"/>
      <c r="G350" s="7"/>
      <c r="H350" s="7"/>
      <c r="I350" s="7"/>
      <c r="J350" s="27"/>
      <c r="K350" s="27"/>
      <c r="L350" s="27"/>
      <c r="M350" s="27"/>
      <c r="N350" s="27"/>
      <c r="O350" s="8">
        <f t="shared" si="15"/>
        <v>0</v>
      </c>
    </row>
    <row r="351" spans="1:15" ht="15.75" hidden="1">
      <c r="A351" s="2"/>
      <c r="B351" s="90"/>
      <c r="C351" s="86"/>
      <c r="D351" s="7"/>
      <c r="E351" s="27"/>
      <c r="F351" s="27"/>
      <c r="G351" s="27"/>
      <c r="H351" s="27"/>
      <c r="I351" s="27"/>
      <c r="J351" s="27"/>
      <c r="K351" s="27"/>
      <c r="L351" s="27"/>
      <c r="M351" s="27"/>
      <c r="N351" s="27"/>
      <c r="O351" s="8">
        <f t="shared" si="15"/>
        <v>0</v>
      </c>
    </row>
    <row r="352" spans="1:15" ht="15.75" hidden="1">
      <c r="A352" s="2"/>
      <c r="B352" s="90"/>
      <c r="C352" s="85"/>
      <c r="D352" s="27"/>
      <c r="E352" s="27"/>
      <c r="F352" s="27"/>
      <c r="G352" s="27"/>
      <c r="H352" s="27"/>
      <c r="I352" s="27"/>
      <c r="J352" s="27"/>
      <c r="K352" s="27"/>
      <c r="L352" s="27"/>
      <c r="M352" s="27"/>
      <c r="N352" s="27"/>
      <c r="O352" s="8">
        <f t="shared" si="15"/>
        <v>0</v>
      </c>
    </row>
    <row r="353" spans="1:15" ht="15.75" hidden="1">
      <c r="A353" s="2"/>
      <c r="B353" s="116"/>
      <c r="C353" s="85"/>
      <c r="D353" s="27"/>
      <c r="E353" s="27"/>
      <c r="F353" s="27"/>
      <c r="G353" s="27"/>
      <c r="H353" s="7"/>
      <c r="I353" s="7"/>
      <c r="J353" s="27"/>
      <c r="K353" s="27"/>
      <c r="L353" s="27"/>
      <c r="M353" s="27"/>
      <c r="N353" s="27"/>
      <c r="O353" s="8">
        <f t="shared" si="15"/>
        <v>0</v>
      </c>
    </row>
    <row r="354" spans="1:15" ht="15.75" hidden="1">
      <c r="A354" s="2"/>
      <c r="B354" s="90"/>
      <c r="C354" s="85"/>
      <c r="D354" s="27"/>
      <c r="E354" s="27"/>
      <c r="F354" s="27"/>
      <c r="G354" s="27"/>
      <c r="H354" s="7"/>
      <c r="I354" s="7"/>
      <c r="J354" s="27"/>
      <c r="K354" s="27"/>
      <c r="L354" s="27"/>
      <c r="M354" s="27"/>
      <c r="N354" s="27"/>
      <c r="O354" s="8">
        <f t="shared" si="15"/>
        <v>0</v>
      </c>
    </row>
    <row r="355" spans="1:15" ht="15.75" hidden="1">
      <c r="A355" s="2"/>
      <c r="B355" s="116"/>
      <c r="C355" s="85"/>
      <c r="D355" s="27"/>
      <c r="E355" s="27"/>
      <c r="F355" s="27"/>
      <c r="G355" s="27"/>
      <c r="H355" s="46"/>
      <c r="I355" s="27"/>
      <c r="J355" s="27"/>
      <c r="K355" s="27"/>
      <c r="L355" s="27"/>
      <c r="M355" s="27"/>
      <c r="N355" s="27"/>
      <c r="O355" s="8">
        <f t="shared" si="15"/>
        <v>0</v>
      </c>
    </row>
    <row r="356" spans="1:15" ht="15.75" hidden="1">
      <c r="A356" s="2"/>
      <c r="B356" s="90"/>
      <c r="C356" s="85"/>
      <c r="D356" s="27"/>
      <c r="E356" s="27"/>
      <c r="F356" s="27"/>
      <c r="G356" s="27"/>
      <c r="H356" s="46"/>
      <c r="I356" s="27"/>
      <c r="J356" s="27"/>
      <c r="K356" s="27"/>
      <c r="L356" s="27"/>
      <c r="M356" s="27"/>
      <c r="N356" s="27"/>
      <c r="O356" s="8">
        <f t="shared" si="15"/>
        <v>0</v>
      </c>
    </row>
    <row r="357" spans="1:15" ht="15.75" hidden="1">
      <c r="A357" s="2"/>
      <c r="B357" s="90"/>
      <c r="C357" s="86"/>
      <c r="D357" s="7"/>
      <c r="E357" s="7"/>
      <c r="F357" s="7"/>
      <c r="G357" s="7"/>
      <c r="H357" s="7"/>
      <c r="I357" s="7"/>
      <c r="J357" s="7"/>
      <c r="K357" s="7"/>
      <c r="L357" s="7"/>
      <c r="M357" s="7"/>
      <c r="N357" s="7"/>
      <c r="O357" s="8">
        <f t="shared" si="15"/>
        <v>0</v>
      </c>
    </row>
    <row r="358" spans="1:15" ht="15.75" hidden="1">
      <c r="A358" s="2"/>
      <c r="B358" s="90"/>
      <c r="C358" s="86"/>
      <c r="D358" s="7"/>
      <c r="E358" s="7"/>
      <c r="F358" s="7"/>
      <c r="G358" s="7"/>
      <c r="H358" s="7"/>
      <c r="I358" s="7"/>
      <c r="J358" s="7"/>
      <c r="K358" s="7"/>
      <c r="L358" s="7"/>
      <c r="M358" s="7"/>
      <c r="N358" s="7"/>
      <c r="O358" s="8">
        <f t="shared" si="15"/>
        <v>0</v>
      </c>
    </row>
    <row r="359" spans="1:15" ht="15.75" hidden="1">
      <c r="A359" s="2"/>
      <c r="B359" s="90"/>
      <c r="C359" s="86"/>
      <c r="D359" s="7"/>
      <c r="E359" s="7"/>
      <c r="F359" s="7"/>
      <c r="G359" s="7"/>
      <c r="H359" s="7"/>
      <c r="I359" s="7"/>
      <c r="J359" s="7"/>
      <c r="K359" s="7"/>
      <c r="L359" s="7"/>
      <c r="M359" s="7"/>
      <c r="N359" s="7"/>
      <c r="O359" s="8">
        <f t="shared" si="15"/>
        <v>0</v>
      </c>
    </row>
    <row r="360" spans="1:15" ht="15.75" hidden="1">
      <c r="A360" s="94"/>
      <c r="B360" s="90"/>
      <c r="C360" s="85"/>
      <c r="D360" s="27"/>
      <c r="E360" s="7"/>
      <c r="F360" s="7"/>
      <c r="G360" s="7"/>
      <c r="H360" s="7"/>
      <c r="I360" s="7"/>
      <c r="J360" s="27"/>
      <c r="K360" s="27"/>
      <c r="L360" s="27"/>
      <c r="M360" s="27"/>
      <c r="N360" s="27"/>
      <c r="O360" s="8">
        <f t="shared" si="15"/>
        <v>0</v>
      </c>
    </row>
    <row r="361" spans="1:15" ht="15.75" hidden="1">
      <c r="A361" s="2"/>
      <c r="B361" s="90"/>
      <c r="C361" s="85"/>
      <c r="D361" s="27"/>
      <c r="E361" s="27"/>
      <c r="F361" s="27"/>
      <c r="G361" s="27"/>
      <c r="H361" s="7"/>
      <c r="I361" s="7"/>
      <c r="J361" s="27"/>
      <c r="K361" s="27"/>
      <c r="L361" s="27"/>
      <c r="M361" s="27"/>
      <c r="N361" s="27"/>
      <c r="O361" s="8">
        <f t="shared" si="15"/>
        <v>0</v>
      </c>
    </row>
    <row r="362" spans="1:15" ht="15.75" hidden="1">
      <c r="A362" s="94"/>
      <c r="B362" s="88"/>
      <c r="C362" s="85"/>
      <c r="D362" s="27"/>
      <c r="E362" s="27"/>
      <c r="F362" s="27"/>
      <c r="G362" s="27"/>
      <c r="H362" s="27"/>
      <c r="I362" s="27"/>
      <c r="J362" s="27"/>
      <c r="K362" s="27"/>
      <c r="L362" s="27"/>
      <c r="M362" s="27"/>
      <c r="N362" s="27"/>
      <c r="O362" s="8">
        <f t="shared" si="15"/>
        <v>0</v>
      </c>
    </row>
    <row r="363" spans="1:15" ht="15.75" hidden="1">
      <c r="A363" s="2"/>
      <c r="B363" s="90"/>
      <c r="C363" s="85"/>
      <c r="D363" s="27"/>
      <c r="E363" s="7"/>
      <c r="F363" s="7"/>
      <c r="G363" s="7"/>
      <c r="H363" s="7"/>
      <c r="I363" s="7"/>
      <c r="J363" s="7"/>
      <c r="K363" s="7"/>
      <c r="L363" s="7"/>
      <c r="M363" s="7"/>
      <c r="N363" s="7"/>
      <c r="O363" s="8">
        <f t="shared" si="15"/>
        <v>0</v>
      </c>
    </row>
    <row r="364" spans="1:15" ht="15.75" hidden="1">
      <c r="A364" s="2"/>
      <c r="B364" s="90"/>
      <c r="C364" s="86"/>
      <c r="D364" s="7"/>
      <c r="E364" s="7"/>
      <c r="F364" s="7"/>
      <c r="G364" s="7"/>
      <c r="H364" s="7"/>
      <c r="I364" s="7"/>
      <c r="J364" s="7"/>
      <c r="K364" s="7"/>
      <c r="L364" s="7"/>
      <c r="M364" s="7"/>
      <c r="N364" s="7"/>
      <c r="O364" s="8">
        <f t="shared" si="15"/>
        <v>0</v>
      </c>
    </row>
    <row r="365" spans="1:15" ht="15.75" hidden="1">
      <c r="A365" s="2"/>
      <c r="B365" s="90"/>
      <c r="C365" s="86"/>
      <c r="D365" s="7"/>
      <c r="E365" s="7"/>
      <c r="F365" s="7"/>
      <c r="G365" s="7"/>
      <c r="H365" s="7"/>
      <c r="I365" s="7"/>
      <c r="J365" s="7"/>
      <c r="K365" s="7"/>
      <c r="L365" s="7"/>
      <c r="M365" s="7"/>
      <c r="N365" s="7"/>
      <c r="O365" s="8">
        <f t="shared" si="15"/>
        <v>0</v>
      </c>
    </row>
    <row r="366" spans="1:15" ht="15.75" hidden="1">
      <c r="A366" s="2"/>
      <c r="B366" s="90"/>
      <c r="C366" s="86"/>
      <c r="D366" s="7"/>
      <c r="E366" s="7"/>
      <c r="F366" s="7"/>
      <c r="G366" s="7"/>
      <c r="H366" s="7"/>
      <c r="I366" s="7"/>
      <c r="J366" s="7"/>
      <c r="K366" s="7"/>
      <c r="L366" s="7"/>
      <c r="M366" s="7"/>
      <c r="N366" s="7"/>
      <c r="O366" s="8">
        <f t="shared" si="15"/>
        <v>0</v>
      </c>
    </row>
    <row r="367" spans="1:15" ht="15.75" hidden="1">
      <c r="A367" s="2"/>
      <c r="B367" s="90"/>
      <c r="C367" s="86"/>
      <c r="D367" s="7"/>
      <c r="E367" s="7"/>
      <c r="F367" s="7"/>
      <c r="G367" s="7"/>
      <c r="H367" s="7"/>
      <c r="I367" s="7"/>
      <c r="J367" s="7"/>
      <c r="K367" s="7"/>
      <c r="L367" s="7"/>
      <c r="M367" s="7"/>
      <c r="N367" s="7"/>
      <c r="O367" s="8">
        <f t="shared" si="15"/>
        <v>0</v>
      </c>
    </row>
    <row r="368" spans="1:15" ht="15.75" hidden="1">
      <c r="A368" s="2"/>
      <c r="B368" s="90"/>
      <c r="C368" s="86"/>
      <c r="D368" s="7"/>
      <c r="E368" s="7"/>
      <c r="F368" s="7"/>
      <c r="G368" s="7"/>
      <c r="H368" s="7"/>
      <c r="I368" s="7"/>
      <c r="J368" s="7"/>
      <c r="K368" s="7"/>
      <c r="L368" s="7"/>
      <c r="M368" s="7"/>
      <c r="N368" s="7"/>
      <c r="O368" s="8">
        <f t="shared" si="15"/>
        <v>0</v>
      </c>
    </row>
    <row r="369" spans="1:15" ht="15.75" hidden="1">
      <c r="A369" s="2"/>
      <c r="B369" s="90"/>
      <c r="C369" s="86"/>
      <c r="D369" s="7"/>
      <c r="E369" s="7"/>
      <c r="F369" s="7"/>
      <c r="G369" s="7"/>
      <c r="H369" s="7"/>
      <c r="I369" s="7"/>
      <c r="J369" s="7"/>
      <c r="K369" s="7"/>
      <c r="L369" s="7"/>
      <c r="M369" s="7"/>
      <c r="N369" s="7"/>
      <c r="O369" s="8">
        <f t="shared" si="15"/>
        <v>0</v>
      </c>
    </row>
    <row r="370" spans="1:15" ht="15.75" hidden="1">
      <c r="A370" s="94"/>
      <c r="B370" s="90"/>
      <c r="C370" s="85"/>
      <c r="D370" s="27"/>
      <c r="E370" s="7"/>
      <c r="F370" s="7"/>
      <c r="G370" s="7"/>
      <c r="H370" s="7"/>
      <c r="I370" s="7"/>
      <c r="J370" s="7"/>
      <c r="K370" s="7"/>
      <c r="L370" s="7"/>
      <c r="M370" s="7"/>
      <c r="N370" s="7"/>
      <c r="O370" s="8">
        <f t="shared" si="15"/>
        <v>0</v>
      </c>
    </row>
    <row r="371" spans="1:15" ht="15.75" hidden="1">
      <c r="A371" s="2"/>
      <c r="B371" s="90"/>
      <c r="C371" s="85"/>
      <c r="D371" s="27"/>
      <c r="E371" s="7"/>
      <c r="F371" s="7"/>
      <c r="G371" s="7"/>
      <c r="H371" s="7"/>
      <c r="I371" s="7"/>
      <c r="J371" s="7"/>
      <c r="K371" s="7"/>
      <c r="L371" s="7"/>
      <c r="M371" s="7"/>
      <c r="N371" s="7"/>
      <c r="O371" s="8">
        <f t="shared" si="15"/>
        <v>0</v>
      </c>
    </row>
    <row r="372" spans="1:15" ht="15.75" hidden="1">
      <c r="A372" s="94"/>
      <c r="B372" s="90"/>
      <c r="C372" s="85"/>
      <c r="D372" s="27"/>
      <c r="E372" s="7"/>
      <c r="F372" s="7"/>
      <c r="G372" s="7"/>
      <c r="H372" s="7"/>
      <c r="I372" s="7"/>
      <c r="J372" s="7"/>
      <c r="K372" s="7"/>
      <c r="L372" s="7"/>
      <c r="M372" s="7"/>
      <c r="N372" s="7"/>
      <c r="O372" s="8">
        <f t="shared" si="15"/>
        <v>0</v>
      </c>
    </row>
    <row r="373" spans="1:15" ht="15.75" hidden="1">
      <c r="A373" s="2"/>
      <c r="B373" s="90"/>
      <c r="C373" s="85"/>
      <c r="D373" s="27"/>
      <c r="E373" s="7"/>
      <c r="F373" s="7"/>
      <c r="G373" s="7"/>
      <c r="H373" s="7"/>
      <c r="I373" s="7"/>
      <c r="J373" s="7"/>
      <c r="K373" s="7"/>
      <c r="L373" s="7"/>
      <c r="M373" s="7"/>
      <c r="N373" s="7"/>
      <c r="O373" s="8">
        <f t="shared" si="15"/>
        <v>0</v>
      </c>
    </row>
    <row r="374" spans="1:15" ht="15.75" hidden="1">
      <c r="A374" s="94"/>
      <c r="B374" s="116"/>
      <c r="C374" s="85"/>
      <c r="D374" s="27"/>
      <c r="E374" s="7"/>
      <c r="F374" s="7"/>
      <c r="G374" s="7"/>
      <c r="H374" s="7"/>
      <c r="I374" s="7"/>
      <c r="J374" s="7"/>
      <c r="K374" s="7"/>
      <c r="L374" s="7"/>
      <c r="M374" s="7"/>
      <c r="N374" s="7"/>
      <c r="O374" s="8">
        <f t="shared" si="15"/>
        <v>0</v>
      </c>
    </row>
    <row r="375" spans="1:15" ht="15.75" hidden="1">
      <c r="A375" s="2"/>
      <c r="B375" s="90"/>
      <c r="C375" s="85"/>
      <c r="D375" s="27"/>
      <c r="E375" s="7"/>
      <c r="F375" s="7"/>
      <c r="G375" s="7"/>
      <c r="H375" s="7"/>
      <c r="I375" s="7"/>
      <c r="J375" s="7"/>
      <c r="K375" s="7"/>
      <c r="L375" s="7"/>
      <c r="M375" s="7"/>
      <c r="N375" s="7"/>
      <c r="O375" s="8">
        <f t="shared" si="15"/>
        <v>0</v>
      </c>
    </row>
    <row r="376" spans="1:15" ht="15.75" hidden="1">
      <c r="A376" s="94"/>
      <c r="B376" s="116"/>
      <c r="C376" s="85"/>
      <c r="D376" s="27"/>
      <c r="E376" s="7"/>
      <c r="F376" s="7"/>
      <c r="G376" s="7"/>
      <c r="H376" s="7"/>
      <c r="I376" s="7"/>
      <c r="J376" s="7"/>
      <c r="K376" s="7"/>
      <c r="L376" s="7"/>
      <c r="M376" s="7"/>
      <c r="N376" s="7"/>
      <c r="O376" s="8">
        <f t="shared" si="15"/>
        <v>0</v>
      </c>
    </row>
    <row r="377" spans="1:15" ht="15.75" hidden="1">
      <c r="A377" s="2"/>
      <c r="B377" s="90"/>
      <c r="C377" s="85"/>
      <c r="D377" s="27"/>
      <c r="E377" s="7"/>
      <c r="F377" s="7"/>
      <c r="G377" s="7"/>
      <c r="H377" s="7"/>
      <c r="I377" s="7"/>
      <c r="J377" s="7"/>
      <c r="K377" s="7"/>
      <c r="L377" s="7"/>
      <c r="M377" s="7"/>
      <c r="N377" s="7"/>
      <c r="O377" s="8">
        <f t="shared" si="15"/>
        <v>0</v>
      </c>
    </row>
    <row r="378" spans="1:15" ht="15.75" hidden="1">
      <c r="A378" s="94"/>
      <c r="B378" s="116"/>
      <c r="C378" s="85"/>
      <c r="D378" s="27"/>
      <c r="E378" s="7"/>
      <c r="F378" s="7"/>
      <c r="G378" s="7"/>
      <c r="H378" s="7"/>
      <c r="I378" s="7"/>
      <c r="J378" s="7"/>
      <c r="K378" s="7"/>
      <c r="L378" s="7"/>
      <c r="M378" s="7"/>
      <c r="N378" s="7"/>
      <c r="O378" s="8">
        <f t="shared" si="15"/>
        <v>0</v>
      </c>
    </row>
    <row r="379" spans="1:15" ht="15.75" hidden="1">
      <c r="A379" s="2"/>
      <c r="B379" s="90"/>
      <c r="C379" s="85"/>
      <c r="D379" s="27"/>
      <c r="E379" s="7"/>
      <c r="F379" s="7"/>
      <c r="G379" s="7"/>
      <c r="H379" s="7"/>
      <c r="I379" s="7"/>
      <c r="J379" s="7"/>
      <c r="K379" s="7"/>
      <c r="L379" s="7"/>
      <c r="M379" s="7"/>
      <c r="N379" s="7"/>
      <c r="O379" s="8">
        <f aca="true" t="shared" si="16" ref="O379:O425">SUM(H379+C379)</f>
        <v>0</v>
      </c>
    </row>
    <row r="380" spans="1:15" ht="15.75" hidden="1">
      <c r="A380" s="94"/>
      <c r="B380" s="116"/>
      <c r="C380" s="85"/>
      <c r="D380" s="27"/>
      <c r="E380" s="7"/>
      <c r="F380" s="7"/>
      <c r="G380" s="7"/>
      <c r="H380" s="7"/>
      <c r="I380" s="7"/>
      <c r="J380" s="7"/>
      <c r="K380" s="7"/>
      <c r="L380" s="7"/>
      <c r="M380" s="7"/>
      <c r="N380" s="7"/>
      <c r="O380" s="8">
        <f t="shared" si="16"/>
        <v>0</v>
      </c>
    </row>
    <row r="381" spans="1:15" ht="15.75" hidden="1">
      <c r="A381" s="2"/>
      <c r="B381" s="90"/>
      <c r="C381" s="85"/>
      <c r="D381" s="27"/>
      <c r="E381" s="7"/>
      <c r="F381" s="7"/>
      <c r="G381" s="7"/>
      <c r="H381" s="7"/>
      <c r="I381" s="7"/>
      <c r="J381" s="7"/>
      <c r="K381" s="7"/>
      <c r="L381" s="7"/>
      <c r="M381" s="7"/>
      <c r="N381" s="7"/>
      <c r="O381" s="8">
        <f t="shared" si="16"/>
        <v>0</v>
      </c>
    </row>
    <row r="382" spans="1:15" ht="15.75" hidden="1">
      <c r="A382" s="94"/>
      <c r="B382" s="116"/>
      <c r="C382" s="85"/>
      <c r="D382" s="27"/>
      <c r="E382" s="7"/>
      <c r="F382" s="7"/>
      <c r="G382" s="7"/>
      <c r="H382" s="7"/>
      <c r="I382" s="7"/>
      <c r="J382" s="7"/>
      <c r="K382" s="7"/>
      <c r="L382" s="7"/>
      <c r="M382" s="7"/>
      <c r="N382" s="7"/>
      <c r="O382" s="8">
        <f t="shared" si="16"/>
        <v>0</v>
      </c>
    </row>
    <row r="383" spans="1:15" ht="15.75" hidden="1">
      <c r="A383" s="2"/>
      <c r="B383" s="90"/>
      <c r="C383" s="85"/>
      <c r="D383" s="27"/>
      <c r="E383" s="7"/>
      <c r="F383" s="7"/>
      <c r="G383" s="7"/>
      <c r="H383" s="7"/>
      <c r="I383" s="7"/>
      <c r="J383" s="7"/>
      <c r="K383" s="7"/>
      <c r="L383" s="7"/>
      <c r="M383" s="7"/>
      <c r="N383" s="7"/>
      <c r="O383" s="8">
        <f t="shared" si="16"/>
        <v>0</v>
      </c>
    </row>
    <row r="384" spans="1:15" ht="15.75" hidden="1">
      <c r="A384" s="94"/>
      <c r="B384" s="116"/>
      <c r="C384" s="85"/>
      <c r="D384" s="27"/>
      <c r="E384" s="7"/>
      <c r="F384" s="7"/>
      <c r="G384" s="7"/>
      <c r="H384" s="7"/>
      <c r="I384" s="7"/>
      <c r="J384" s="7"/>
      <c r="K384" s="7"/>
      <c r="L384" s="7"/>
      <c r="M384" s="7"/>
      <c r="N384" s="7"/>
      <c r="O384" s="8">
        <f t="shared" si="16"/>
        <v>0</v>
      </c>
    </row>
    <row r="385" spans="1:15" ht="15.75" hidden="1">
      <c r="A385" s="2"/>
      <c r="B385" s="90"/>
      <c r="C385" s="85"/>
      <c r="D385" s="27"/>
      <c r="E385" s="7"/>
      <c r="F385" s="7"/>
      <c r="G385" s="7"/>
      <c r="H385" s="7"/>
      <c r="I385" s="7"/>
      <c r="J385" s="7"/>
      <c r="K385" s="7"/>
      <c r="L385" s="7"/>
      <c r="M385" s="7"/>
      <c r="N385" s="7"/>
      <c r="O385" s="8">
        <f t="shared" si="16"/>
        <v>0</v>
      </c>
    </row>
    <row r="386" spans="1:15" ht="15.75" hidden="1">
      <c r="A386" s="94"/>
      <c r="B386" s="116"/>
      <c r="C386" s="85"/>
      <c r="D386" s="27"/>
      <c r="E386" s="7"/>
      <c r="F386" s="7"/>
      <c r="G386" s="7"/>
      <c r="H386" s="7"/>
      <c r="I386" s="7"/>
      <c r="J386" s="7"/>
      <c r="K386" s="7"/>
      <c r="L386" s="7"/>
      <c r="M386" s="7"/>
      <c r="N386" s="7"/>
      <c r="O386" s="8">
        <f t="shared" si="16"/>
        <v>0</v>
      </c>
    </row>
    <row r="387" spans="1:15" ht="15.75" hidden="1">
      <c r="A387" s="2"/>
      <c r="B387" s="90"/>
      <c r="C387" s="85"/>
      <c r="D387" s="27"/>
      <c r="E387" s="7"/>
      <c r="F387" s="7"/>
      <c r="G387" s="7"/>
      <c r="H387" s="7"/>
      <c r="I387" s="7"/>
      <c r="J387" s="7"/>
      <c r="K387" s="7"/>
      <c r="L387" s="7"/>
      <c r="M387" s="7"/>
      <c r="N387" s="7"/>
      <c r="O387" s="8">
        <f t="shared" si="16"/>
        <v>0</v>
      </c>
    </row>
    <row r="388" spans="1:15" ht="15.75" hidden="1">
      <c r="A388" s="94"/>
      <c r="B388" s="116"/>
      <c r="C388" s="85"/>
      <c r="D388" s="27"/>
      <c r="E388" s="7"/>
      <c r="F388" s="7"/>
      <c r="G388" s="7"/>
      <c r="H388" s="7"/>
      <c r="I388" s="7"/>
      <c r="J388" s="7"/>
      <c r="K388" s="7"/>
      <c r="L388" s="7"/>
      <c r="M388" s="7"/>
      <c r="N388" s="7"/>
      <c r="O388" s="8">
        <f t="shared" si="16"/>
        <v>0</v>
      </c>
    </row>
    <row r="389" spans="1:15" ht="15.75" hidden="1">
      <c r="A389" s="2"/>
      <c r="B389" s="90"/>
      <c r="C389" s="85"/>
      <c r="D389" s="27"/>
      <c r="E389" s="7"/>
      <c r="F389" s="7"/>
      <c r="G389" s="7"/>
      <c r="H389" s="7"/>
      <c r="I389" s="7"/>
      <c r="J389" s="7"/>
      <c r="K389" s="7"/>
      <c r="L389" s="7"/>
      <c r="M389" s="7"/>
      <c r="N389" s="7"/>
      <c r="O389" s="8">
        <f t="shared" si="16"/>
        <v>0</v>
      </c>
    </row>
    <row r="390" spans="1:15" ht="15.75">
      <c r="A390" s="2" t="s">
        <v>277</v>
      </c>
      <c r="B390" s="90" t="s">
        <v>361</v>
      </c>
      <c r="C390" s="86">
        <v>15</v>
      </c>
      <c r="D390" s="7"/>
      <c r="E390" s="7"/>
      <c r="F390" s="7"/>
      <c r="G390" s="7"/>
      <c r="H390" s="7"/>
      <c r="I390" s="7"/>
      <c r="J390" s="7"/>
      <c r="K390" s="7"/>
      <c r="L390" s="7"/>
      <c r="M390" s="7"/>
      <c r="N390" s="7"/>
      <c r="O390" s="8">
        <f t="shared" si="16"/>
        <v>15</v>
      </c>
    </row>
    <row r="391" spans="1:15" ht="15.75" hidden="1">
      <c r="A391" s="2" t="s">
        <v>190</v>
      </c>
      <c r="B391" s="90" t="s">
        <v>191</v>
      </c>
      <c r="C391" s="86"/>
      <c r="D391" s="7"/>
      <c r="E391" s="7"/>
      <c r="F391" s="7"/>
      <c r="G391" s="7"/>
      <c r="H391" s="7"/>
      <c r="I391" s="7"/>
      <c r="J391" s="7"/>
      <c r="K391" s="7"/>
      <c r="L391" s="7"/>
      <c r="M391" s="7"/>
      <c r="N391" s="7"/>
      <c r="O391" s="8">
        <f t="shared" si="16"/>
        <v>0</v>
      </c>
    </row>
    <row r="392" spans="1:15" ht="15.75" hidden="1">
      <c r="A392" s="2" t="s">
        <v>234</v>
      </c>
      <c r="B392" s="90" t="s">
        <v>424</v>
      </c>
      <c r="C392" s="86"/>
      <c r="D392" s="7"/>
      <c r="E392" s="7"/>
      <c r="F392" s="7"/>
      <c r="G392" s="7"/>
      <c r="H392" s="7"/>
      <c r="I392" s="7"/>
      <c r="J392" s="7"/>
      <c r="K392" s="7"/>
      <c r="L392" s="7"/>
      <c r="M392" s="7"/>
      <c r="N392" s="7"/>
      <c r="O392" s="8">
        <f t="shared" si="16"/>
        <v>0</v>
      </c>
    </row>
    <row r="393" spans="1:15" ht="47.25" hidden="1">
      <c r="A393" s="2" t="s">
        <v>43</v>
      </c>
      <c r="B393" s="90" t="s">
        <v>45</v>
      </c>
      <c r="C393" s="86"/>
      <c r="D393" s="7"/>
      <c r="E393" s="7"/>
      <c r="F393" s="7"/>
      <c r="G393" s="7"/>
      <c r="H393" s="7"/>
      <c r="I393" s="7"/>
      <c r="J393" s="7"/>
      <c r="K393" s="7"/>
      <c r="L393" s="7"/>
      <c r="M393" s="7"/>
      <c r="N393" s="7"/>
      <c r="O393" s="8">
        <f t="shared" si="16"/>
        <v>0</v>
      </c>
    </row>
    <row r="394" spans="1:15" ht="15.75" hidden="1">
      <c r="A394" s="2" t="s">
        <v>235</v>
      </c>
      <c r="B394" s="90" t="s">
        <v>368</v>
      </c>
      <c r="C394" s="86"/>
      <c r="D394" s="7"/>
      <c r="E394" s="7"/>
      <c r="F394" s="7"/>
      <c r="G394" s="7"/>
      <c r="H394" s="7"/>
      <c r="I394" s="7"/>
      <c r="J394" s="7"/>
      <c r="K394" s="7"/>
      <c r="L394" s="7"/>
      <c r="M394" s="7"/>
      <c r="N394" s="7"/>
      <c r="O394" s="8">
        <f t="shared" si="16"/>
        <v>0</v>
      </c>
    </row>
    <row r="395" spans="1:15" ht="15.75" hidden="1">
      <c r="A395" s="2" t="s">
        <v>260</v>
      </c>
      <c r="B395" s="118" t="s">
        <v>189</v>
      </c>
      <c r="C395" s="85"/>
      <c r="D395" s="27"/>
      <c r="E395" s="7"/>
      <c r="F395" s="7"/>
      <c r="G395" s="7"/>
      <c r="H395" s="7"/>
      <c r="I395" s="7"/>
      <c r="J395" s="7"/>
      <c r="K395" s="7"/>
      <c r="L395" s="7"/>
      <c r="M395" s="7"/>
      <c r="N395" s="7"/>
      <c r="O395" s="8">
        <f t="shared" si="16"/>
        <v>0</v>
      </c>
    </row>
    <row r="396" spans="1:15" ht="15.75" hidden="1">
      <c r="A396" s="2"/>
      <c r="B396" s="118"/>
      <c r="C396" s="85"/>
      <c r="D396" s="27"/>
      <c r="E396" s="7"/>
      <c r="F396" s="7"/>
      <c r="G396" s="7"/>
      <c r="H396" s="7"/>
      <c r="I396" s="7"/>
      <c r="J396" s="7"/>
      <c r="K396" s="7"/>
      <c r="L396" s="7"/>
      <c r="M396" s="7"/>
      <c r="N396" s="7"/>
      <c r="O396" s="8">
        <f t="shared" si="16"/>
        <v>0</v>
      </c>
    </row>
    <row r="397" spans="1:15" ht="15.75" hidden="1">
      <c r="A397" s="2"/>
      <c r="B397" s="90" t="s">
        <v>441</v>
      </c>
      <c r="C397" s="85"/>
      <c r="D397" s="27"/>
      <c r="E397" s="7"/>
      <c r="F397" s="7"/>
      <c r="G397" s="7"/>
      <c r="H397" s="7"/>
      <c r="I397" s="7"/>
      <c r="J397" s="7"/>
      <c r="K397" s="7"/>
      <c r="L397" s="7"/>
      <c r="M397" s="7"/>
      <c r="N397" s="7"/>
      <c r="O397" s="8">
        <f t="shared" si="16"/>
        <v>0</v>
      </c>
    </row>
    <row r="398" spans="1:15" ht="31.5" hidden="1">
      <c r="A398" s="2" t="s">
        <v>259</v>
      </c>
      <c r="B398" s="90" t="s">
        <v>404</v>
      </c>
      <c r="C398" s="194"/>
      <c r="D398" s="7"/>
      <c r="E398" s="7"/>
      <c r="F398" s="7"/>
      <c r="G398" s="7"/>
      <c r="H398" s="7"/>
      <c r="I398" s="7"/>
      <c r="J398" s="7"/>
      <c r="K398" s="7"/>
      <c r="L398" s="7"/>
      <c r="M398" s="7"/>
      <c r="N398" s="7"/>
      <c r="O398" s="8">
        <f t="shared" si="16"/>
        <v>0</v>
      </c>
    </row>
    <row r="399" spans="1:15" ht="31.5" hidden="1">
      <c r="A399" s="2" t="s">
        <v>344</v>
      </c>
      <c r="B399" s="90" t="s">
        <v>433</v>
      </c>
      <c r="C399" s="86"/>
      <c r="D399" s="7"/>
      <c r="E399" s="7"/>
      <c r="F399" s="7"/>
      <c r="G399" s="7"/>
      <c r="H399" s="7"/>
      <c r="I399" s="7"/>
      <c r="J399" s="7"/>
      <c r="K399" s="7"/>
      <c r="L399" s="7"/>
      <c r="M399" s="7"/>
      <c r="N399" s="7"/>
      <c r="O399" s="8">
        <f t="shared" si="16"/>
        <v>0</v>
      </c>
    </row>
    <row r="400" spans="1:15" ht="15.75" hidden="1">
      <c r="A400" s="2"/>
      <c r="B400" s="90" t="s">
        <v>441</v>
      </c>
      <c r="C400" s="86"/>
      <c r="D400" s="7"/>
      <c r="E400" s="7"/>
      <c r="F400" s="7"/>
      <c r="G400" s="7"/>
      <c r="H400" s="7"/>
      <c r="I400" s="7"/>
      <c r="J400" s="7"/>
      <c r="K400" s="7"/>
      <c r="L400" s="7"/>
      <c r="M400" s="7"/>
      <c r="N400" s="7"/>
      <c r="O400" s="8">
        <f t="shared" si="16"/>
        <v>0</v>
      </c>
    </row>
    <row r="401" spans="1:15" ht="31.5" hidden="1">
      <c r="A401" s="94" t="s">
        <v>344</v>
      </c>
      <c r="B401" s="90" t="s">
        <v>433</v>
      </c>
      <c r="C401" s="86"/>
      <c r="D401" s="7"/>
      <c r="E401" s="7"/>
      <c r="F401" s="7"/>
      <c r="G401" s="7"/>
      <c r="H401" s="7"/>
      <c r="I401" s="7"/>
      <c r="J401" s="7"/>
      <c r="K401" s="7"/>
      <c r="L401" s="7"/>
      <c r="M401" s="7"/>
      <c r="N401" s="7"/>
      <c r="O401" s="8">
        <f t="shared" si="16"/>
        <v>0</v>
      </c>
    </row>
    <row r="402" spans="1:15" ht="15.75" hidden="1">
      <c r="A402" s="94"/>
      <c r="B402" s="90" t="s">
        <v>441</v>
      </c>
      <c r="C402" s="86"/>
      <c r="D402" s="7"/>
      <c r="E402" s="7"/>
      <c r="F402" s="7"/>
      <c r="G402" s="7"/>
      <c r="H402" s="7"/>
      <c r="I402" s="7"/>
      <c r="J402" s="7"/>
      <c r="K402" s="7"/>
      <c r="L402" s="7"/>
      <c r="M402" s="7"/>
      <c r="N402" s="7"/>
      <c r="O402" s="8">
        <f t="shared" si="16"/>
        <v>0</v>
      </c>
    </row>
    <row r="403" spans="1:15" ht="15.75">
      <c r="A403" s="3">
        <v>24</v>
      </c>
      <c r="B403" s="101" t="s">
        <v>411</v>
      </c>
      <c r="C403" s="8">
        <f>SUM(C404+C405+C406+C407+C410+C408)</f>
        <v>0</v>
      </c>
      <c r="D403" s="8"/>
      <c r="E403" s="8">
        <f aca="true" t="shared" si="17" ref="E403:N403">SUM(E404+E405+E406+E407+E410+E408)</f>
        <v>0</v>
      </c>
      <c r="F403" s="8">
        <f t="shared" si="17"/>
        <v>0</v>
      </c>
      <c r="G403" s="8">
        <f t="shared" si="17"/>
        <v>0</v>
      </c>
      <c r="H403" s="8">
        <f t="shared" si="17"/>
        <v>41</v>
      </c>
      <c r="I403" s="8">
        <f t="shared" si="17"/>
        <v>0</v>
      </c>
      <c r="J403" s="8">
        <f t="shared" si="17"/>
        <v>0</v>
      </c>
      <c r="K403" s="8">
        <f t="shared" si="17"/>
        <v>0</v>
      </c>
      <c r="L403" s="8">
        <f t="shared" si="17"/>
        <v>41</v>
      </c>
      <c r="M403" s="8">
        <f t="shared" si="17"/>
        <v>41</v>
      </c>
      <c r="N403" s="8">
        <f t="shared" si="17"/>
        <v>41</v>
      </c>
      <c r="O403" s="8">
        <f t="shared" si="16"/>
        <v>41</v>
      </c>
    </row>
    <row r="404" spans="1:15" ht="15.75" hidden="1">
      <c r="A404" s="10" t="s">
        <v>236</v>
      </c>
      <c r="B404" s="11" t="s">
        <v>237</v>
      </c>
      <c r="C404" s="46"/>
      <c r="D404" s="27"/>
      <c r="E404" s="27"/>
      <c r="F404" s="27"/>
      <c r="G404" s="27"/>
      <c r="H404" s="24">
        <f aca="true" t="shared" si="18" ref="H404:H410">SUM(I404+L404)</f>
        <v>0</v>
      </c>
      <c r="I404" s="27"/>
      <c r="J404" s="27"/>
      <c r="K404" s="27"/>
      <c r="L404" s="27"/>
      <c r="M404" s="27"/>
      <c r="N404" s="27"/>
      <c r="O404" s="8">
        <f t="shared" si="16"/>
        <v>0</v>
      </c>
    </row>
    <row r="405" spans="1:15" ht="15.75">
      <c r="A405" s="10" t="s">
        <v>238</v>
      </c>
      <c r="B405" s="11" t="s">
        <v>425</v>
      </c>
      <c r="C405" s="46"/>
      <c r="D405" s="27"/>
      <c r="E405" s="27"/>
      <c r="F405" s="27"/>
      <c r="G405" s="27"/>
      <c r="H405" s="24">
        <f t="shared" si="18"/>
        <v>3.8</v>
      </c>
      <c r="I405" s="27"/>
      <c r="J405" s="27"/>
      <c r="K405" s="27"/>
      <c r="L405" s="27">
        <v>3.8</v>
      </c>
      <c r="M405" s="27">
        <v>3.8</v>
      </c>
      <c r="N405" s="27">
        <v>3.8</v>
      </c>
      <c r="O405" s="8">
        <f t="shared" si="16"/>
        <v>3.8</v>
      </c>
    </row>
    <row r="406" spans="1:15" ht="15.75">
      <c r="A406" s="10" t="s">
        <v>239</v>
      </c>
      <c r="B406" s="11" t="s">
        <v>426</v>
      </c>
      <c r="C406" s="46"/>
      <c r="D406" s="27"/>
      <c r="E406" s="27"/>
      <c r="F406" s="27"/>
      <c r="G406" s="27"/>
      <c r="H406" s="24">
        <f t="shared" si="18"/>
        <v>36</v>
      </c>
      <c r="I406" s="27"/>
      <c r="J406" s="27"/>
      <c r="K406" s="27"/>
      <c r="L406" s="27">
        <v>36</v>
      </c>
      <c r="M406" s="27">
        <v>36</v>
      </c>
      <c r="N406" s="27">
        <v>36</v>
      </c>
      <c r="O406" s="8">
        <f t="shared" si="16"/>
        <v>36</v>
      </c>
    </row>
    <row r="407" spans="1:15" ht="15.75">
      <c r="A407" s="10" t="s">
        <v>240</v>
      </c>
      <c r="B407" s="11" t="s">
        <v>459</v>
      </c>
      <c r="C407" s="46"/>
      <c r="D407" s="27"/>
      <c r="E407" s="27"/>
      <c r="F407" s="27"/>
      <c r="G407" s="27"/>
      <c r="H407" s="24">
        <f t="shared" si="18"/>
        <v>1.2</v>
      </c>
      <c r="I407" s="27"/>
      <c r="J407" s="27"/>
      <c r="K407" s="27"/>
      <c r="L407" s="27">
        <v>1.2</v>
      </c>
      <c r="M407" s="27">
        <v>1.2</v>
      </c>
      <c r="N407" s="27">
        <v>1.2</v>
      </c>
      <c r="O407" s="8">
        <f t="shared" si="16"/>
        <v>1.2</v>
      </c>
    </row>
    <row r="408" spans="1:15" ht="15.75" hidden="1">
      <c r="A408" s="10"/>
      <c r="B408" s="11"/>
      <c r="C408" s="7"/>
      <c r="D408" s="7"/>
      <c r="E408" s="7"/>
      <c r="F408" s="7"/>
      <c r="G408" s="7"/>
      <c r="H408" s="24">
        <f t="shared" si="18"/>
        <v>0</v>
      </c>
      <c r="I408" s="7"/>
      <c r="J408" s="7"/>
      <c r="K408" s="7"/>
      <c r="L408" s="7"/>
      <c r="M408" s="7"/>
      <c r="N408" s="7"/>
      <c r="O408" s="8">
        <f t="shared" si="16"/>
        <v>0</v>
      </c>
    </row>
    <row r="409" spans="1:15" ht="15.75" hidden="1">
      <c r="A409" s="10"/>
      <c r="B409" s="11"/>
      <c r="C409" s="7"/>
      <c r="D409" s="7"/>
      <c r="E409" s="7"/>
      <c r="F409" s="7"/>
      <c r="G409" s="7"/>
      <c r="H409" s="24">
        <f t="shared" si="18"/>
        <v>0</v>
      </c>
      <c r="I409" s="7"/>
      <c r="J409" s="7"/>
      <c r="K409" s="7"/>
      <c r="L409" s="7"/>
      <c r="M409" s="7"/>
      <c r="N409" s="7"/>
      <c r="O409" s="8">
        <f t="shared" si="16"/>
        <v>0</v>
      </c>
    </row>
    <row r="410" spans="1:15" ht="15.75" hidden="1">
      <c r="A410" s="10" t="s">
        <v>267</v>
      </c>
      <c r="B410" s="11" t="s">
        <v>291</v>
      </c>
      <c r="C410" s="46"/>
      <c r="D410" s="27"/>
      <c r="E410" s="27"/>
      <c r="F410" s="7"/>
      <c r="G410" s="7"/>
      <c r="H410" s="24">
        <f t="shared" si="18"/>
        <v>0</v>
      </c>
      <c r="I410" s="7"/>
      <c r="J410" s="7"/>
      <c r="K410" s="7"/>
      <c r="L410" s="7"/>
      <c r="M410" s="7"/>
      <c r="N410" s="7"/>
      <c r="O410" s="8">
        <f t="shared" si="16"/>
        <v>0</v>
      </c>
    </row>
    <row r="411" spans="1:15" ht="15.75" hidden="1">
      <c r="A411" s="18"/>
      <c r="B411" s="13"/>
      <c r="C411" s="7"/>
      <c r="D411" s="7"/>
      <c r="E411" s="7"/>
      <c r="F411" s="7"/>
      <c r="G411" s="7"/>
      <c r="H411" s="7"/>
      <c r="I411" s="7"/>
      <c r="J411" s="7"/>
      <c r="K411" s="7"/>
      <c r="L411" s="7"/>
      <c r="M411" s="7"/>
      <c r="N411" s="7"/>
      <c r="O411" s="8">
        <f t="shared" si="16"/>
        <v>0</v>
      </c>
    </row>
    <row r="412" spans="1:15" ht="15.75" hidden="1">
      <c r="A412" s="19"/>
      <c r="B412" s="11"/>
      <c r="C412" s="7"/>
      <c r="D412" s="7"/>
      <c r="E412" s="7"/>
      <c r="F412" s="7"/>
      <c r="G412" s="7"/>
      <c r="H412" s="7"/>
      <c r="I412" s="7"/>
      <c r="J412" s="7"/>
      <c r="K412" s="7"/>
      <c r="L412" s="7"/>
      <c r="M412" s="7"/>
      <c r="N412" s="7"/>
      <c r="O412" s="8">
        <f t="shared" si="16"/>
        <v>0</v>
      </c>
    </row>
    <row r="413" spans="1:15" ht="15.75">
      <c r="A413" s="14">
        <v>75</v>
      </c>
      <c r="B413" s="101" t="s">
        <v>427</v>
      </c>
      <c r="C413" s="8">
        <f>C415+C416+C417+C414+C418+C424</f>
        <v>0</v>
      </c>
      <c r="D413" s="8"/>
      <c r="E413" s="8">
        <f>E415+E416+E417+E414+E418+E424</f>
        <v>0</v>
      </c>
      <c r="F413" s="8">
        <f>F415+F416+F417+F414+F418+F424</f>
        <v>0</v>
      </c>
      <c r="G413" s="8">
        <f>G415+G416+G417+G414+G418+G424</f>
        <v>0</v>
      </c>
      <c r="H413" s="125">
        <f>H415+H416+H417+H414+H418+H424+H425</f>
        <v>78.5316</v>
      </c>
      <c r="I413" s="125">
        <f aca="true" t="shared" si="19" ref="I413:N413">I415+I416+I417+I414+I418+I424+I425</f>
        <v>27.9156</v>
      </c>
      <c r="J413" s="8">
        <f t="shared" si="19"/>
        <v>0</v>
      </c>
      <c r="K413" s="8">
        <f t="shared" si="19"/>
        <v>0</v>
      </c>
      <c r="L413" s="8">
        <f t="shared" si="19"/>
        <v>50.616</v>
      </c>
      <c r="M413" s="8">
        <f t="shared" si="19"/>
        <v>40</v>
      </c>
      <c r="N413" s="8">
        <f t="shared" si="19"/>
        <v>20</v>
      </c>
      <c r="O413" s="125">
        <f t="shared" si="16"/>
        <v>78.5316</v>
      </c>
    </row>
    <row r="414" spans="1:15" ht="31.5" hidden="1">
      <c r="A414" s="19">
        <v>250306</v>
      </c>
      <c r="B414" s="11" t="s">
        <v>428</v>
      </c>
      <c r="C414" s="7"/>
      <c r="D414" s="7"/>
      <c r="E414" s="7"/>
      <c r="F414" s="7"/>
      <c r="G414" s="7"/>
      <c r="H414" s="7"/>
      <c r="I414" s="7"/>
      <c r="J414" s="7"/>
      <c r="K414" s="7"/>
      <c r="L414" s="7"/>
      <c r="M414" s="7"/>
      <c r="N414" s="7"/>
      <c r="O414" s="8">
        <f t="shared" si="16"/>
        <v>0</v>
      </c>
    </row>
    <row r="415" spans="1:15" ht="15.75" hidden="1">
      <c r="A415" s="19">
        <v>250311</v>
      </c>
      <c r="B415" s="11" t="s">
        <v>429</v>
      </c>
      <c r="C415" s="7"/>
      <c r="D415" s="7"/>
      <c r="E415" s="7"/>
      <c r="F415" s="7"/>
      <c r="G415" s="7"/>
      <c r="H415" s="7"/>
      <c r="I415" s="7"/>
      <c r="J415" s="7"/>
      <c r="K415" s="7"/>
      <c r="L415" s="7"/>
      <c r="M415" s="7"/>
      <c r="N415" s="7"/>
      <c r="O415" s="8">
        <f t="shared" si="16"/>
        <v>0</v>
      </c>
    </row>
    <row r="416" spans="1:15" ht="15.75" hidden="1">
      <c r="A416" s="41"/>
      <c r="B416" s="67"/>
      <c r="C416" s="24"/>
      <c r="D416" s="24"/>
      <c r="E416" s="24"/>
      <c r="F416" s="24"/>
      <c r="G416" s="24"/>
      <c r="H416" s="24"/>
      <c r="I416" s="24"/>
      <c r="J416" s="24"/>
      <c r="K416" s="24"/>
      <c r="L416" s="24"/>
      <c r="M416" s="24"/>
      <c r="N416" s="24"/>
      <c r="O416" s="8">
        <f t="shared" si="16"/>
        <v>0</v>
      </c>
    </row>
    <row r="417" spans="1:15" ht="63" hidden="1">
      <c r="A417" s="41">
        <v>250343</v>
      </c>
      <c r="B417" s="68" t="s">
        <v>407</v>
      </c>
      <c r="C417" s="24"/>
      <c r="D417" s="24"/>
      <c r="E417" s="24"/>
      <c r="F417" s="24"/>
      <c r="G417" s="24"/>
      <c r="H417" s="24"/>
      <c r="I417" s="24"/>
      <c r="J417" s="24"/>
      <c r="K417" s="24"/>
      <c r="L417" s="24"/>
      <c r="M417" s="24"/>
      <c r="N417" s="24"/>
      <c r="O417" s="8">
        <f t="shared" si="16"/>
        <v>0</v>
      </c>
    </row>
    <row r="418" spans="1:15" ht="15.75">
      <c r="A418" s="3">
        <v>250324</v>
      </c>
      <c r="B418" s="152" t="s">
        <v>295</v>
      </c>
      <c r="C418" s="7"/>
      <c r="D418" s="24"/>
      <c r="E418" s="24"/>
      <c r="F418" s="24"/>
      <c r="G418" s="24"/>
      <c r="H418" s="24">
        <v>40</v>
      </c>
      <c r="I418" s="24"/>
      <c r="J418" s="24"/>
      <c r="K418" s="24"/>
      <c r="L418" s="24">
        <v>40</v>
      </c>
      <c r="M418" s="24">
        <v>40</v>
      </c>
      <c r="N418" s="24">
        <v>20</v>
      </c>
      <c r="O418" s="8">
        <f t="shared" si="16"/>
        <v>40</v>
      </c>
    </row>
    <row r="419" spans="1:15" ht="15.75">
      <c r="A419" s="19"/>
      <c r="B419" s="70" t="s">
        <v>49</v>
      </c>
      <c r="C419" s="7"/>
      <c r="D419" s="24"/>
      <c r="E419" s="24"/>
      <c r="F419" s="24"/>
      <c r="G419" s="24"/>
      <c r="H419" s="24"/>
      <c r="I419" s="24"/>
      <c r="J419" s="24"/>
      <c r="K419" s="24"/>
      <c r="L419" s="24"/>
      <c r="M419" s="24"/>
      <c r="N419" s="24"/>
      <c r="O419" s="8">
        <f t="shared" si="16"/>
        <v>0</v>
      </c>
    </row>
    <row r="420" spans="1:15" ht="31.5">
      <c r="A420" s="19"/>
      <c r="B420" s="105" t="s">
        <v>314</v>
      </c>
      <c r="C420" s="7"/>
      <c r="D420" s="24"/>
      <c r="E420" s="24"/>
      <c r="F420" s="24"/>
      <c r="G420" s="24"/>
      <c r="H420" s="277">
        <v>20</v>
      </c>
      <c r="I420" s="277"/>
      <c r="J420" s="277"/>
      <c r="K420" s="277"/>
      <c r="L420" s="277">
        <v>20</v>
      </c>
      <c r="M420" s="277">
        <v>20</v>
      </c>
      <c r="N420" s="276"/>
      <c r="O420" s="8">
        <f t="shared" si="16"/>
        <v>20</v>
      </c>
    </row>
    <row r="421" spans="1:15" ht="18.75" hidden="1">
      <c r="A421" s="19"/>
      <c r="B421" s="106"/>
      <c r="C421" s="7"/>
      <c r="D421" s="24"/>
      <c r="E421" s="24"/>
      <c r="F421" s="24"/>
      <c r="G421" s="24"/>
      <c r="H421" s="277"/>
      <c r="I421" s="277"/>
      <c r="J421" s="277"/>
      <c r="K421" s="277"/>
      <c r="L421" s="277"/>
      <c r="M421" s="277"/>
      <c r="N421" s="276"/>
      <c r="O421" s="8">
        <f t="shared" si="16"/>
        <v>0</v>
      </c>
    </row>
    <row r="422" spans="1:15" ht="47.25" hidden="1">
      <c r="A422" s="19"/>
      <c r="B422" s="41" t="s">
        <v>160</v>
      </c>
      <c r="C422" s="7"/>
      <c r="D422" s="24"/>
      <c r="E422" s="24"/>
      <c r="F422" s="24"/>
      <c r="G422" s="24"/>
      <c r="H422" s="277"/>
      <c r="I422" s="277"/>
      <c r="J422" s="277"/>
      <c r="K422" s="277"/>
      <c r="L422" s="277"/>
      <c r="M422" s="277"/>
      <c r="N422" s="276"/>
      <c r="O422" s="8">
        <f t="shared" si="16"/>
        <v>0</v>
      </c>
    </row>
    <row r="423" spans="1:15" ht="18.75" hidden="1">
      <c r="A423" s="19"/>
      <c r="B423" s="11"/>
      <c r="C423" s="7"/>
      <c r="D423" s="24"/>
      <c r="E423" s="24"/>
      <c r="F423" s="24"/>
      <c r="G423" s="24"/>
      <c r="H423" s="277"/>
      <c r="I423" s="277"/>
      <c r="J423" s="277"/>
      <c r="K423" s="277"/>
      <c r="L423" s="277"/>
      <c r="M423" s="277"/>
      <c r="N423" s="276"/>
      <c r="O423" s="8">
        <f t="shared" si="16"/>
        <v>0</v>
      </c>
    </row>
    <row r="424" spans="1:15" ht="63" hidden="1">
      <c r="A424" s="19"/>
      <c r="B424" s="11" t="s">
        <v>442</v>
      </c>
      <c r="C424" s="7"/>
      <c r="D424" s="24"/>
      <c r="E424" s="24"/>
      <c r="F424" s="24"/>
      <c r="G424" s="24"/>
      <c r="H424" s="277"/>
      <c r="I424" s="277"/>
      <c r="J424" s="277"/>
      <c r="K424" s="277"/>
      <c r="L424" s="277"/>
      <c r="M424" s="277"/>
      <c r="N424" s="276"/>
      <c r="O424" s="8">
        <f t="shared" si="16"/>
        <v>0</v>
      </c>
    </row>
    <row r="425" spans="1:15" ht="18.75">
      <c r="A425" s="19">
        <v>250380</v>
      </c>
      <c r="B425" s="11" t="s">
        <v>358</v>
      </c>
      <c r="C425" s="7"/>
      <c r="D425" s="24"/>
      <c r="E425" s="24"/>
      <c r="F425" s="24"/>
      <c r="G425" s="24"/>
      <c r="H425" s="278">
        <v>38.5316</v>
      </c>
      <c r="I425" s="278">
        <v>27.9156</v>
      </c>
      <c r="J425" s="277"/>
      <c r="K425" s="277"/>
      <c r="L425" s="277">
        <v>10.616</v>
      </c>
      <c r="M425" s="277"/>
      <c r="N425" s="276"/>
      <c r="O425" s="125">
        <f t="shared" si="16"/>
        <v>38.5316</v>
      </c>
    </row>
    <row r="426" spans="1:15" ht="18.75">
      <c r="A426" s="14">
        <v>76</v>
      </c>
      <c r="B426" s="101" t="s">
        <v>46</v>
      </c>
      <c r="C426" s="8">
        <f>C427</f>
        <v>-10</v>
      </c>
      <c r="D426" s="24"/>
      <c r="E426" s="24"/>
      <c r="F426" s="24"/>
      <c r="G426" s="24"/>
      <c r="H426" s="277"/>
      <c r="I426" s="277"/>
      <c r="J426" s="277"/>
      <c r="K426" s="277"/>
      <c r="L426" s="277"/>
      <c r="M426" s="277"/>
      <c r="N426" s="276"/>
      <c r="O426" s="8">
        <f>SUM(H426+C426)</f>
        <v>-10</v>
      </c>
    </row>
    <row r="427" spans="1:15" ht="15.75">
      <c r="A427" s="19">
        <v>250102</v>
      </c>
      <c r="B427" s="69" t="s">
        <v>244</v>
      </c>
      <c r="C427" s="7">
        <v>-10</v>
      </c>
      <c r="D427" s="24"/>
      <c r="E427" s="24"/>
      <c r="F427" s="24"/>
      <c r="G427" s="24"/>
      <c r="H427" s="24"/>
      <c r="I427" s="24"/>
      <c r="J427" s="24"/>
      <c r="K427" s="24"/>
      <c r="L427" s="24"/>
      <c r="M427" s="24"/>
      <c r="N427" s="24"/>
      <c r="O427" s="8">
        <f>SUM(H427+C427)</f>
        <v>-10</v>
      </c>
    </row>
    <row r="428" spans="1:15" ht="16.5" thickBot="1">
      <c r="A428" s="71"/>
      <c r="B428" s="367" t="s">
        <v>217</v>
      </c>
      <c r="C428" s="211">
        <f>SUM(C413+C403+C311+C282+C232+C225)+C426</f>
        <v>1045.2109999999998</v>
      </c>
      <c r="D428" s="211"/>
      <c r="E428" s="211">
        <f aca="true" t="shared" si="20" ref="E428:N428">SUM(E413+E403+E311+E282+E232+E225)+E426</f>
        <v>35.47</v>
      </c>
      <c r="F428" s="211">
        <f>SUM(F413+F403+F311+F282+F232+F225)+F426</f>
        <v>385.07</v>
      </c>
      <c r="G428" s="211"/>
      <c r="H428" s="269">
        <f>SUM(H413+H403+H311+H282+H232+H225)+H426</f>
        <v>609.0316</v>
      </c>
      <c r="I428" s="269">
        <f>SUM(I413+I403+I311+I282+I232+I225)+I426</f>
        <v>27.9156</v>
      </c>
      <c r="J428" s="211">
        <f t="shared" si="20"/>
        <v>0</v>
      </c>
      <c r="K428" s="211">
        <f t="shared" si="20"/>
        <v>0</v>
      </c>
      <c r="L428" s="211">
        <f t="shared" si="20"/>
        <v>581.116</v>
      </c>
      <c r="M428" s="211">
        <f t="shared" si="20"/>
        <v>570.5</v>
      </c>
      <c r="N428" s="211">
        <f t="shared" si="20"/>
        <v>133</v>
      </c>
      <c r="O428" s="125">
        <f>SUM(H428+C428)</f>
        <v>1654.2425999999998</v>
      </c>
    </row>
  </sheetData>
  <mergeCells count="21">
    <mergeCell ref="O13:O17"/>
    <mergeCell ref="H14:H17"/>
    <mergeCell ref="I14:I17"/>
    <mergeCell ref="J14:K14"/>
    <mergeCell ref="J15:J17"/>
    <mergeCell ref="K15:K17"/>
    <mergeCell ref="M14:N14"/>
    <mergeCell ref="E15:E17"/>
    <mergeCell ref="F15:F17"/>
    <mergeCell ref="G14:G17"/>
    <mergeCell ref="E14:F14"/>
    <mergeCell ref="B14:B17"/>
    <mergeCell ref="A14:A17"/>
    <mergeCell ref="C14:C17"/>
    <mergeCell ref="H3:L3"/>
    <mergeCell ref="H5:L5"/>
    <mergeCell ref="H13:N13"/>
    <mergeCell ref="L14:L17"/>
    <mergeCell ref="M15:M16"/>
    <mergeCell ref="C13:G13"/>
    <mergeCell ref="D14:D17"/>
  </mergeCells>
  <printOptions/>
  <pageMargins left="0.2" right="0.2" top="0.45" bottom="0.17" header="0.45" footer="0.36"/>
  <pageSetup fitToHeight="6" fitToWidth="6" horizontalDpi="120" verticalDpi="12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B28" sqref="B28"/>
    </sheetView>
  </sheetViews>
  <sheetFormatPr defaultColWidth="9.00390625" defaultRowHeight="12.75"/>
  <cols>
    <col min="1" max="1" width="9.125" style="1" customWidth="1"/>
    <col min="2" max="2" width="43.75390625" style="1" customWidth="1"/>
    <col min="3" max="3" width="13.375" style="1" customWidth="1"/>
    <col min="4" max="4" width="12.875" style="1" customWidth="1"/>
    <col min="5" max="5" width="14.375" style="1" customWidth="1"/>
    <col min="6" max="6" width="14.00390625" style="1" customWidth="1"/>
    <col min="7" max="16384" width="9.125" style="1" customWidth="1"/>
  </cols>
  <sheetData>
    <row r="1" spans="4:8" ht="15.75">
      <c r="D1" s="387" t="s">
        <v>16</v>
      </c>
      <c r="E1" s="387"/>
      <c r="F1" s="387"/>
      <c r="G1" s="387"/>
      <c r="H1" s="110"/>
    </row>
    <row r="2" ht="15.75">
      <c r="C2" s="1" t="s">
        <v>17</v>
      </c>
    </row>
    <row r="3" spans="3:7" ht="45.75" customHeight="1">
      <c r="C3" s="390" t="s">
        <v>463</v>
      </c>
      <c r="D3" s="390"/>
      <c r="E3" s="390"/>
      <c r="F3" s="390"/>
      <c r="G3" s="135"/>
    </row>
    <row r="4" spans="6:8" ht="15.75">
      <c r="F4" s="4"/>
      <c r="G4" s="4"/>
      <c r="H4" s="4"/>
    </row>
    <row r="5" spans="1:8" ht="27" customHeight="1">
      <c r="A5" s="417" t="s">
        <v>32</v>
      </c>
      <c r="B5" s="417"/>
      <c r="C5" s="417"/>
      <c r="D5" s="417"/>
      <c r="E5" s="417"/>
      <c r="F5" s="417"/>
      <c r="G5" s="4"/>
      <c r="H5" s="4"/>
    </row>
    <row r="7" ht="15.75">
      <c r="E7" s="1" t="s">
        <v>220</v>
      </c>
    </row>
    <row r="8" spans="1:6" ht="25.5" customHeight="1">
      <c r="A8" s="388" t="s">
        <v>408</v>
      </c>
      <c r="B8" s="388" t="s">
        <v>18</v>
      </c>
      <c r="C8" s="389" t="s">
        <v>282</v>
      </c>
      <c r="D8" s="388" t="s">
        <v>348</v>
      </c>
      <c r="E8" s="388"/>
      <c r="F8" s="388" t="s">
        <v>224</v>
      </c>
    </row>
    <row r="9" spans="1:6" ht="31.5">
      <c r="A9" s="388"/>
      <c r="B9" s="388"/>
      <c r="C9" s="389"/>
      <c r="D9" s="5" t="s">
        <v>224</v>
      </c>
      <c r="E9" s="6" t="s">
        <v>19</v>
      </c>
      <c r="F9" s="388"/>
    </row>
    <row r="10" spans="1:6" ht="15.75">
      <c r="A10" s="5">
        <v>1</v>
      </c>
      <c r="B10" s="5">
        <v>2</v>
      </c>
      <c r="C10" s="5">
        <v>3</v>
      </c>
      <c r="D10" s="5">
        <v>4</v>
      </c>
      <c r="E10" s="5">
        <v>5</v>
      </c>
      <c r="F10" s="5">
        <v>6</v>
      </c>
    </row>
    <row r="11" spans="1:6" ht="15.75">
      <c r="A11" s="6">
        <v>200000</v>
      </c>
      <c r="B11" s="6" t="s">
        <v>20</v>
      </c>
      <c r="C11" s="136">
        <f>SUM(C12)</f>
        <v>1210.55899</v>
      </c>
      <c r="D11" s="136">
        <f>SUM(D12)</f>
        <v>626.7137700000001</v>
      </c>
      <c r="E11" s="136">
        <f>SUM(E12)</f>
        <v>612.08217</v>
      </c>
      <c r="F11" s="137">
        <f>SUM(C11+D11)</f>
        <v>1837.27276</v>
      </c>
    </row>
    <row r="12" spans="1:6" ht="31.5">
      <c r="A12" s="6">
        <v>208000</v>
      </c>
      <c r="B12" s="6" t="s">
        <v>21</v>
      </c>
      <c r="C12" s="136">
        <f>SUM(C13-C14)+C16</f>
        <v>1210.55899</v>
      </c>
      <c r="D12" s="136">
        <f>SUM(D13-D14)+D16</f>
        <v>626.7137700000001</v>
      </c>
      <c r="E12" s="136">
        <f>SUM(E13-E14)+E16</f>
        <v>612.08217</v>
      </c>
      <c r="F12" s="137">
        <f aca="true" t="shared" si="0" ref="F12:F24">SUM(C12+D12)</f>
        <v>1837.27276</v>
      </c>
    </row>
    <row r="13" spans="1:6" ht="18" customHeight="1">
      <c r="A13" s="6">
        <v>208100</v>
      </c>
      <c r="B13" s="6" t="s">
        <v>22</v>
      </c>
      <c r="C13" s="136">
        <v>2239.47549</v>
      </c>
      <c r="D13" s="136">
        <v>352.52927</v>
      </c>
      <c r="E13" s="136">
        <v>336.53767</v>
      </c>
      <c r="F13" s="137">
        <f t="shared" si="0"/>
        <v>2592.00476</v>
      </c>
    </row>
    <row r="14" spans="1:6" ht="15.75">
      <c r="A14" s="6">
        <v>208200</v>
      </c>
      <c r="B14" s="6" t="s">
        <v>23</v>
      </c>
      <c r="C14" s="136">
        <f>SUM(C13)-C15</f>
        <v>734.9164999999998</v>
      </c>
      <c r="D14" s="136">
        <f>SUM(D13)-D15</f>
        <v>19.815499999999986</v>
      </c>
      <c r="E14" s="136">
        <f>SUM(E13)-E15</f>
        <v>18.455499999999972</v>
      </c>
      <c r="F14" s="137">
        <f t="shared" si="0"/>
        <v>754.7319999999997</v>
      </c>
    </row>
    <row r="15" spans="1:6" ht="15.75">
      <c r="A15" s="6"/>
      <c r="B15" s="6" t="s">
        <v>24</v>
      </c>
      <c r="C15" s="136">
        <v>1504.55899</v>
      </c>
      <c r="D15" s="137">
        <v>332.71377</v>
      </c>
      <c r="E15" s="137">
        <v>318.08217</v>
      </c>
      <c r="F15" s="137">
        <f t="shared" si="0"/>
        <v>1837.27276</v>
      </c>
    </row>
    <row r="16" spans="1:6" ht="47.25">
      <c r="A16" s="6">
        <v>208400</v>
      </c>
      <c r="B16" s="6" t="s">
        <v>25</v>
      </c>
      <c r="C16" s="136">
        <v>-294</v>
      </c>
      <c r="D16" s="136">
        <v>294</v>
      </c>
      <c r="E16" s="136">
        <v>294</v>
      </c>
      <c r="F16" s="137">
        <f t="shared" si="0"/>
        <v>0</v>
      </c>
    </row>
    <row r="17" spans="1:6" ht="15.75">
      <c r="A17" s="5"/>
      <c r="B17" s="6" t="s">
        <v>26</v>
      </c>
      <c r="C17" s="136">
        <f>SUM(C11)</f>
        <v>1210.55899</v>
      </c>
      <c r="D17" s="136">
        <f>SUM(D11)</f>
        <v>626.7137700000001</v>
      </c>
      <c r="E17" s="136">
        <f>SUM(E11)</f>
        <v>612.08217</v>
      </c>
      <c r="F17" s="137">
        <f>SUM(C17+D17)</f>
        <v>1837.27276</v>
      </c>
    </row>
    <row r="18" spans="1:6" ht="15.75">
      <c r="A18" s="6">
        <v>600000</v>
      </c>
      <c r="B18" s="6" t="s">
        <v>27</v>
      </c>
      <c r="C18" s="136">
        <f aca="true" t="shared" si="1" ref="C18:E19">SUM(C17)</f>
        <v>1210.55899</v>
      </c>
      <c r="D18" s="136">
        <f t="shared" si="1"/>
        <v>626.7137700000001</v>
      </c>
      <c r="E18" s="136">
        <f t="shared" si="1"/>
        <v>612.08217</v>
      </c>
      <c r="F18" s="137">
        <f>SUM(C18+D18)</f>
        <v>1837.27276</v>
      </c>
    </row>
    <row r="19" spans="1:6" ht="15.75">
      <c r="A19" s="6">
        <v>602000</v>
      </c>
      <c r="B19" s="6" t="s">
        <v>28</v>
      </c>
      <c r="C19" s="136">
        <f t="shared" si="1"/>
        <v>1210.55899</v>
      </c>
      <c r="D19" s="136">
        <f t="shared" si="1"/>
        <v>626.7137700000001</v>
      </c>
      <c r="E19" s="136">
        <f t="shared" si="1"/>
        <v>612.08217</v>
      </c>
      <c r="F19" s="137">
        <f>SUM(C19+D19)</f>
        <v>1837.27276</v>
      </c>
    </row>
    <row r="20" spans="1:6" ht="15.75">
      <c r="A20" s="6">
        <v>602100</v>
      </c>
      <c r="B20" s="6" t="s">
        <v>22</v>
      </c>
      <c r="C20" s="136">
        <v>2239.47549</v>
      </c>
      <c r="D20" s="136">
        <v>352.52927</v>
      </c>
      <c r="E20" s="136">
        <v>336.53767</v>
      </c>
      <c r="F20" s="137">
        <f t="shared" si="0"/>
        <v>2592.00476</v>
      </c>
    </row>
    <row r="21" spans="1:6" ht="15.75">
      <c r="A21" s="6">
        <v>602200</v>
      </c>
      <c r="B21" s="6" t="s">
        <v>23</v>
      </c>
      <c r="C21" s="136">
        <v>734.9164999999998</v>
      </c>
      <c r="D21" s="136">
        <v>19.815499999999986</v>
      </c>
      <c r="E21" s="136">
        <v>18.455499999999972</v>
      </c>
      <c r="F21" s="137">
        <f t="shared" si="0"/>
        <v>754.7319999999997</v>
      </c>
    </row>
    <row r="22" spans="1:6" ht="47.25">
      <c r="A22" s="6">
        <v>602400</v>
      </c>
      <c r="B22" s="6" t="s">
        <v>25</v>
      </c>
      <c r="C22" s="136">
        <v>-294</v>
      </c>
      <c r="D22" s="136">
        <v>294</v>
      </c>
      <c r="E22" s="136">
        <v>294</v>
      </c>
      <c r="F22" s="137">
        <f>SUM(C22+D22)</f>
        <v>0</v>
      </c>
    </row>
    <row r="23" spans="1:6" ht="15.75" hidden="1">
      <c r="A23" s="6">
        <v>604100</v>
      </c>
      <c r="B23" s="6" t="s">
        <v>29</v>
      </c>
      <c r="C23" s="136"/>
      <c r="D23" s="136"/>
      <c r="E23" s="137"/>
      <c r="F23" s="137">
        <f t="shared" si="0"/>
        <v>0</v>
      </c>
    </row>
    <row r="24" spans="1:6" ht="15.75" hidden="1">
      <c r="A24" s="6">
        <v>604200</v>
      </c>
      <c r="B24" s="6" t="s">
        <v>30</v>
      </c>
      <c r="C24" s="136"/>
      <c r="D24" s="136"/>
      <c r="E24" s="137"/>
      <c r="F24" s="137">
        <f t="shared" si="0"/>
        <v>0</v>
      </c>
    </row>
    <row r="25" spans="1:6" ht="15.75">
      <c r="A25" s="6"/>
      <c r="B25" s="111" t="s">
        <v>31</v>
      </c>
      <c r="C25" s="136">
        <f>SUM(C11)</f>
        <v>1210.55899</v>
      </c>
      <c r="D25" s="136">
        <f>SUM(D11)</f>
        <v>626.7137700000001</v>
      </c>
      <c r="E25" s="136">
        <f>SUM(E11)</f>
        <v>612.08217</v>
      </c>
      <c r="F25" s="137">
        <f>SUM(C25+D25)</f>
        <v>1837.27276</v>
      </c>
    </row>
    <row r="26" spans="1:4" ht="15.75">
      <c r="A26" s="88"/>
      <c r="B26" s="88"/>
      <c r="C26" s="88"/>
      <c r="D26" s="88"/>
    </row>
  </sheetData>
  <mergeCells count="8">
    <mergeCell ref="D1:G1"/>
    <mergeCell ref="A5:F5"/>
    <mergeCell ref="A8:A9"/>
    <mergeCell ref="B8:B9"/>
    <mergeCell ref="C8:C9"/>
    <mergeCell ref="D8:E8"/>
    <mergeCell ref="F8:F9"/>
    <mergeCell ref="C3:F3"/>
  </mergeCells>
  <printOptions/>
  <pageMargins left="0.26" right="0.19" top="0.27" bottom="1"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BJ51"/>
  <sheetViews>
    <sheetView workbookViewId="0" topLeftCell="T4">
      <selection activeCell="AN14" sqref="AN14:AN17"/>
    </sheetView>
  </sheetViews>
  <sheetFormatPr defaultColWidth="9.00390625" defaultRowHeight="12.75"/>
  <cols>
    <col min="1" max="1" width="6.00390625" style="1" hidden="1" customWidth="1"/>
    <col min="2" max="2" width="9.125" style="1" hidden="1" customWidth="1"/>
    <col min="3" max="3" width="29.625" style="1" customWidth="1"/>
    <col min="4" max="4" width="12.125" style="1" hidden="1" customWidth="1"/>
    <col min="5" max="5" width="12.00390625" style="1" hidden="1" customWidth="1"/>
    <col min="6" max="6" width="9.875" style="1" hidden="1" customWidth="1"/>
    <col min="7" max="7" width="11.625" style="1" hidden="1" customWidth="1"/>
    <col min="8" max="8" width="17.875" style="1" hidden="1" customWidth="1"/>
    <col min="9" max="9" width="0.12890625" style="1" customWidth="1"/>
    <col min="10" max="10" width="12.625" style="1" customWidth="1"/>
    <col min="11" max="11" width="17.875" style="1" hidden="1" customWidth="1"/>
    <col min="12" max="12" width="22.75390625" style="1" customWidth="1"/>
    <col min="13" max="13" width="9.125" style="1" customWidth="1"/>
    <col min="14" max="14" width="16.00390625" style="1" customWidth="1"/>
    <col min="15" max="15" width="15.00390625" style="1" customWidth="1"/>
    <col min="16" max="16" width="15.125" style="1" customWidth="1"/>
    <col min="17" max="17" width="18.375" style="1" customWidth="1"/>
    <col min="18" max="18" width="18.875" style="1" customWidth="1"/>
    <col min="19" max="19" width="16.375" style="1" customWidth="1"/>
    <col min="20" max="20" width="18.25390625" style="1" customWidth="1"/>
    <col min="21" max="21" width="18.375" style="1" hidden="1" customWidth="1"/>
    <col min="22" max="25" width="23.125" style="1" hidden="1" customWidth="1"/>
    <col min="26" max="26" width="20.25390625" style="1" hidden="1" customWidth="1"/>
    <col min="27" max="28" width="9.125" style="1" hidden="1" customWidth="1"/>
    <col min="29" max="29" width="23.375" style="1" hidden="1" customWidth="1"/>
    <col min="30" max="30" width="16.625" style="1" customWidth="1"/>
    <col min="31" max="31" width="6.75390625" style="1" hidden="1" customWidth="1"/>
    <col min="32" max="32" width="10.25390625" style="1" hidden="1" customWidth="1"/>
    <col min="33" max="33" width="10.375" style="1" hidden="1" customWidth="1"/>
    <col min="34" max="34" width="23.375" style="1" hidden="1" customWidth="1"/>
    <col min="35" max="35" width="17.125" style="1" customWidth="1"/>
    <col min="36" max="36" width="14.875" style="1" customWidth="1"/>
    <col min="37" max="37" width="24.625" style="1" customWidth="1"/>
    <col min="38" max="38" width="21.625" style="1" customWidth="1"/>
    <col min="39" max="39" width="16.875" style="1" customWidth="1"/>
    <col min="40" max="40" width="20.125" style="1" customWidth="1"/>
    <col min="41" max="41" width="18.25390625" style="1" customWidth="1"/>
    <col min="42" max="42" width="19.125" style="1" customWidth="1"/>
    <col min="43" max="43" width="23.375" style="1" hidden="1" customWidth="1"/>
    <col min="44" max="44" width="16.25390625" style="1" customWidth="1"/>
    <col min="45" max="45" width="15.625" style="1" customWidth="1"/>
    <col min="46" max="46" width="19.875" style="1" customWidth="1"/>
    <col min="47" max="47" width="18.375" style="1" customWidth="1"/>
    <col min="48" max="48" width="16.875" style="1" customWidth="1"/>
    <col min="49" max="50" width="15.375" style="1" customWidth="1"/>
    <col min="51" max="16384" width="9.125" style="1" customWidth="1"/>
  </cols>
  <sheetData>
    <row r="1" spans="8:48" ht="18.75" hidden="1">
      <c r="H1" s="452" t="s">
        <v>58</v>
      </c>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2"/>
      <c r="AV1" s="452"/>
    </row>
    <row r="2" spans="8:49" ht="18.75" hidden="1">
      <c r="H2" s="452" t="s">
        <v>9</v>
      </c>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row>
    <row r="3" spans="8:48" ht="18.75" hidden="1">
      <c r="H3" s="452" t="s">
        <v>485</v>
      </c>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row>
    <row r="4" spans="8:52" ht="18.75">
      <c r="H4" s="9"/>
      <c r="I4" s="9"/>
      <c r="J4" s="9"/>
      <c r="K4" s="280"/>
      <c r="L4" s="280"/>
      <c r="M4" s="280"/>
      <c r="N4" s="280"/>
      <c r="O4" s="280"/>
      <c r="P4" s="280"/>
      <c r="Q4" s="280"/>
      <c r="R4" s="280"/>
      <c r="T4" s="280"/>
      <c r="X4" s="9"/>
      <c r="Y4" s="9"/>
      <c r="Z4" s="9"/>
      <c r="AA4" s="280" t="s">
        <v>58</v>
      </c>
      <c r="AB4" s="280"/>
      <c r="AC4" s="280"/>
      <c r="AD4" s="280"/>
      <c r="AE4" s="280"/>
      <c r="AF4" s="280"/>
      <c r="AG4" s="280"/>
      <c r="AH4" s="280"/>
      <c r="AI4" s="280" t="s">
        <v>58</v>
      </c>
      <c r="AJ4" s="280"/>
      <c r="AK4" s="280"/>
      <c r="AL4" s="280"/>
      <c r="AM4" s="280"/>
      <c r="AN4" s="280"/>
      <c r="AO4" s="280"/>
      <c r="AP4" s="280"/>
      <c r="AQ4" s="280"/>
      <c r="AR4" s="280"/>
      <c r="AS4" s="280"/>
      <c r="AT4" s="280"/>
      <c r="AU4" s="280"/>
      <c r="AV4" s="280"/>
      <c r="AW4" s="280"/>
      <c r="AX4" s="280"/>
      <c r="AY4" s="280"/>
      <c r="AZ4" s="301"/>
    </row>
    <row r="5" spans="11:52" ht="18.75">
      <c r="K5" s="280"/>
      <c r="L5" s="280"/>
      <c r="M5" s="280"/>
      <c r="N5" s="280"/>
      <c r="O5" s="280"/>
      <c r="P5" s="280"/>
      <c r="Q5" s="280"/>
      <c r="R5" s="280"/>
      <c r="T5" s="280"/>
      <c r="AA5" s="280" t="s">
        <v>9</v>
      </c>
      <c r="AB5" s="280"/>
      <c r="AC5" s="280"/>
      <c r="AD5" s="280"/>
      <c r="AE5" s="280"/>
      <c r="AF5" s="280"/>
      <c r="AG5" s="280"/>
      <c r="AH5" s="280"/>
      <c r="AI5" s="280" t="s">
        <v>9</v>
      </c>
      <c r="AJ5" s="280"/>
      <c r="AK5" s="280"/>
      <c r="AL5" s="280"/>
      <c r="AM5" s="280"/>
      <c r="AN5" s="280"/>
      <c r="AO5" s="280"/>
      <c r="AP5" s="280"/>
      <c r="AQ5" s="280"/>
      <c r="AR5" s="280"/>
      <c r="AS5" s="280"/>
      <c r="AT5" s="280"/>
      <c r="AU5" s="280"/>
      <c r="AV5" s="280"/>
      <c r="AW5" s="280"/>
      <c r="AX5" s="280"/>
      <c r="AY5" s="280"/>
      <c r="AZ5" s="280"/>
    </row>
    <row r="6" spans="11:52" ht="18.75">
      <c r="K6" s="280"/>
      <c r="L6" s="280"/>
      <c r="M6" s="280"/>
      <c r="N6" s="280"/>
      <c r="O6" s="280"/>
      <c r="P6" s="280"/>
      <c r="Q6" s="280"/>
      <c r="R6" s="280"/>
      <c r="S6" s="280"/>
      <c r="AA6" s="280" t="s">
        <v>485</v>
      </c>
      <c r="AB6" s="280"/>
      <c r="AC6" s="280"/>
      <c r="AD6" s="280"/>
      <c r="AE6" s="280"/>
      <c r="AF6" s="280"/>
      <c r="AG6" s="280"/>
      <c r="AH6" s="280"/>
      <c r="AI6" s="280" t="s">
        <v>193</v>
      </c>
      <c r="AJ6" s="280"/>
      <c r="AK6" s="280"/>
      <c r="AL6" s="280"/>
      <c r="AM6" s="280"/>
      <c r="AN6" s="280"/>
      <c r="AO6" s="280"/>
      <c r="AP6" s="280"/>
      <c r="AQ6" s="280"/>
      <c r="AR6" s="280"/>
      <c r="AS6" s="280"/>
      <c r="AT6" s="280"/>
      <c r="AU6" s="280"/>
      <c r="AV6" s="280"/>
      <c r="AW6" s="280"/>
      <c r="AX6" s="280"/>
      <c r="AY6" s="280"/>
      <c r="AZ6" s="301"/>
    </row>
    <row r="7" spans="1:51" ht="19.5" customHeight="1">
      <c r="A7" s="299" t="s">
        <v>10</v>
      </c>
      <c r="B7" s="299"/>
      <c r="C7" s="417" t="s">
        <v>10</v>
      </c>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279"/>
      <c r="AL7" s="299"/>
      <c r="AM7" s="299"/>
      <c r="AN7" s="299"/>
      <c r="AO7" s="299"/>
      <c r="AP7" s="299"/>
      <c r="AQ7" s="299"/>
      <c r="AR7" s="299"/>
      <c r="AS7" s="299"/>
      <c r="AT7" s="299"/>
      <c r="AU7" s="299"/>
      <c r="AV7" s="299"/>
      <c r="AW7" s="299"/>
      <c r="AX7" s="299"/>
      <c r="AY7" s="299"/>
    </row>
    <row r="8" spans="1:50" ht="18.75">
      <c r="A8" s="300" t="s">
        <v>484</v>
      </c>
      <c r="B8" s="300"/>
      <c r="C8" s="391" t="s">
        <v>484</v>
      </c>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281"/>
      <c r="AL8" s="300"/>
      <c r="AM8" s="300"/>
      <c r="AN8" s="300"/>
      <c r="AO8" s="300"/>
      <c r="AP8" s="300"/>
      <c r="AQ8" s="300"/>
      <c r="AR8" s="300"/>
      <c r="AS8" s="300"/>
      <c r="AT8" s="300"/>
      <c r="AU8" s="300"/>
      <c r="AV8" s="300"/>
      <c r="AW8" s="300"/>
      <c r="AX8" s="300"/>
    </row>
    <row r="9" spans="1:51" ht="37.5" customHeight="1">
      <c r="A9" s="282" t="s">
        <v>452</v>
      </c>
      <c r="B9" s="282"/>
      <c r="C9" s="435" t="s">
        <v>452</v>
      </c>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282"/>
      <c r="AL9" s="282"/>
      <c r="AM9" s="282"/>
      <c r="AN9" s="282"/>
      <c r="AO9" s="282"/>
      <c r="AP9" s="282"/>
      <c r="AQ9" s="282"/>
      <c r="AR9" s="282"/>
      <c r="AS9" s="282"/>
      <c r="AT9" s="282"/>
      <c r="AU9" s="282"/>
      <c r="AV9" s="282"/>
      <c r="AW9" s="282"/>
      <c r="AX9" s="282"/>
      <c r="AY9" s="282"/>
    </row>
    <row r="10" spans="1:49" ht="18.75" hidden="1">
      <c r="A10" s="9"/>
      <c r="B10" s="9"/>
      <c r="C10" s="186"/>
      <c r="D10" s="186"/>
      <c r="E10" s="186"/>
      <c r="F10" s="186"/>
      <c r="G10" s="186"/>
      <c r="H10" s="186"/>
      <c r="I10" s="186"/>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3:48" ht="15.75">
      <c r="C11" s="187"/>
      <c r="D11" s="187"/>
      <c r="E11" s="187"/>
      <c r="F11" s="187"/>
      <c r="G11" s="187"/>
      <c r="H11" s="187"/>
      <c r="I11" s="187"/>
      <c r="AB11" s="1" t="s">
        <v>553</v>
      </c>
      <c r="AI11" s="1" t="s">
        <v>440</v>
      </c>
      <c r="AV11" s="1" t="s">
        <v>509</v>
      </c>
    </row>
    <row r="12" spans="1:50" ht="15.75" customHeight="1">
      <c r="A12" s="392" t="s">
        <v>554</v>
      </c>
      <c r="B12" s="5"/>
      <c r="C12" s="380" t="s">
        <v>555</v>
      </c>
      <c r="D12" s="284" t="s">
        <v>216</v>
      </c>
      <c r="E12" s="285"/>
      <c r="F12" s="285"/>
      <c r="G12" s="285"/>
      <c r="H12" s="285"/>
      <c r="I12" s="285"/>
      <c r="J12" s="395" t="s">
        <v>216</v>
      </c>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04"/>
      <c r="AL12" s="383"/>
      <c r="AM12" s="433"/>
      <c r="AN12" s="433"/>
      <c r="AO12" s="433"/>
      <c r="AP12" s="433"/>
      <c r="AQ12" s="433"/>
      <c r="AR12" s="433"/>
      <c r="AS12" s="433"/>
      <c r="AT12" s="433"/>
      <c r="AU12" s="433"/>
      <c r="AV12" s="433"/>
      <c r="AW12" s="433"/>
      <c r="AX12" s="434"/>
    </row>
    <row r="13" spans="1:52" ht="15.75" customHeight="1">
      <c r="A13" s="393"/>
      <c r="B13" s="5"/>
      <c r="C13" s="382"/>
      <c r="D13" s="284" t="s">
        <v>282</v>
      </c>
      <c r="E13" s="285"/>
      <c r="F13" s="285"/>
      <c r="G13" s="285"/>
      <c r="H13" s="285"/>
      <c r="I13" s="285"/>
      <c r="J13" s="395" t="s">
        <v>282</v>
      </c>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05"/>
      <c r="AL13" s="436" t="s">
        <v>348</v>
      </c>
      <c r="AM13" s="436"/>
      <c r="AN13" s="436"/>
      <c r="AO13" s="436"/>
      <c r="AP13" s="436"/>
      <c r="AQ13" s="436"/>
      <c r="AR13" s="436"/>
      <c r="AS13" s="436"/>
      <c r="AT13" s="436"/>
      <c r="AU13" s="436"/>
      <c r="AV13" s="437"/>
      <c r="AW13" s="377" t="s">
        <v>323</v>
      </c>
      <c r="AX13" s="377" t="s">
        <v>325</v>
      </c>
      <c r="AY13" s="28"/>
      <c r="AZ13" s="28"/>
    </row>
    <row r="14" spans="1:52" ht="33" customHeight="1">
      <c r="A14" s="393"/>
      <c r="B14" s="5"/>
      <c r="C14" s="382"/>
      <c r="D14" s="396" t="s">
        <v>556</v>
      </c>
      <c r="E14" s="398"/>
      <c r="F14" s="441" t="s">
        <v>557</v>
      </c>
      <c r="G14" s="443"/>
      <c r="H14" s="380" t="s">
        <v>558</v>
      </c>
      <c r="I14" s="294"/>
      <c r="J14" s="451" t="s">
        <v>11</v>
      </c>
      <c r="K14" s="451"/>
      <c r="L14" s="451"/>
      <c r="M14" s="451"/>
      <c r="N14" s="451"/>
      <c r="O14" s="451"/>
      <c r="P14" s="451"/>
      <c r="Q14" s="451"/>
      <c r="R14" s="451"/>
      <c r="S14" s="451"/>
      <c r="T14" s="451"/>
      <c r="U14" s="451"/>
      <c r="V14" s="380"/>
      <c r="W14" s="380" t="s">
        <v>559</v>
      </c>
      <c r="X14" s="288"/>
      <c r="Y14" s="288"/>
      <c r="Z14" s="380"/>
      <c r="AA14" s="450"/>
      <c r="AB14" s="450"/>
      <c r="AC14" s="380"/>
      <c r="AD14" s="441" t="s">
        <v>305</v>
      </c>
      <c r="AE14" s="442"/>
      <c r="AF14" s="442"/>
      <c r="AG14" s="443"/>
      <c r="AH14" s="288"/>
      <c r="AI14" s="380" t="s">
        <v>15</v>
      </c>
      <c r="AJ14" s="377" t="s">
        <v>324</v>
      </c>
      <c r="AK14" s="286"/>
      <c r="AL14" s="438" t="s">
        <v>312</v>
      </c>
      <c r="AM14" s="438" t="s">
        <v>326</v>
      </c>
      <c r="AN14" s="438" t="s">
        <v>192</v>
      </c>
      <c r="AO14" s="438" t="s">
        <v>327</v>
      </c>
      <c r="AP14" s="438" t="s">
        <v>310</v>
      </c>
      <c r="AQ14" s="291"/>
      <c r="AR14" s="438" t="s">
        <v>316</v>
      </c>
      <c r="AS14" s="438" t="s">
        <v>307</v>
      </c>
      <c r="AT14" s="438" t="s">
        <v>308</v>
      </c>
      <c r="AU14" s="438" t="s">
        <v>309</v>
      </c>
      <c r="AV14" s="438" t="s">
        <v>306</v>
      </c>
      <c r="AW14" s="378"/>
      <c r="AX14" s="378"/>
      <c r="AY14" s="28"/>
      <c r="AZ14" s="28"/>
    </row>
    <row r="15" spans="1:52" ht="21.75" customHeight="1">
      <c r="A15" s="393"/>
      <c r="B15" s="5"/>
      <c r="C15" s="382"/>
      <c r="D15" s="450" t="s">
        <v>560</v>
      </c>
      <c r="E15" s="451" t="s">
        <v>561</v>
      </c>
      <c r="F15" s="450" t="s">
        <v>560</v>
      </c>
      <c r="G15" s="451" t="s">
        <v>562</v>
      </c>
      <c r="H15" s="382"/>
      <c r="I15" s="294"/>
      <c r="J15" s="380" t="s">
        <v>563</v>
      </c>
      <c r="K15" s="290"/>
      <c r="L15" s="396" t="s">
        <v>49</v>
      </c>
      <c r="M15" s="397"/>
      <c r="N15" s="397"/>
      <c r="O15" s="397"/>
      <c r="P15" s="397"/>
      <c r="Q15" s="397"/>
      <c r="R15" s="397"/>
      <c r="S15" s="397"/>
      <c r="T15" s="397"/>
      <c r="U15" s="398"/>
      <c r="V15" s="382"/>
      <c r="W15" s="382"/>
      <c r="X15" s="289"/>
      <c r="Y15" s="289"/>
      <c r="Z15" s="382"/>
      <c r="AA15" s="450"/>
      <c r="AB15" s="450"/>
      <c r="AC15" s="382"/>
      <c r="AD15" s="444"/>
      <c r="AE15" s="445"/>
      <c r="AF15" s="445"/>
      <c r="AG15" s="446"/>
      <c r="AH15" s="289"/>
      <c r="AI15" s="382"/>
      <c r="AJ15" s="378"/>
      <c r="AK15" s="302"/>
      <c r="AL15" s="439"/>
      <c r="AM15" s="439"/>
      <c r="AN15" s="439"/>
      <c r="AO15" s="439"/>
      <c r="AP15" s="439"/>
      <c r="AQ15" s="292"/>
      <c r="AR15" s="439"/>
      <c r="AS15" s="439"/>
      <c r="AT15" s="439"/>
      <c r="AU15" s="439"/>
      <c r="AV15" s="439"/>
      <c r="AW15" s="378"/>
      <c r="AX15" s="378"/>
      <c r="AY15" s="28"/>
      <c r="AZ15" s="28"/>
    </row>
    <row r="16" spans="1:52" ht="273" customHeight="1">
      <c r="A16" s="393"/>
      <c r="B16" s="5"/>
      <c r="C16" s="382"/>
      <c r="D16" s="450"/>
      <c r="E16" s="451"/>
      <c r="F16" s="450"/>
      <c r="G16" s="451"/>
      <c r="H16" s="381"/>
      <c r="I16" s="294"/>
      <c r="J16" s="382"/>
      <c r="K16" s="290" t="s">
        <v>564</v>
      </c>
      <c r="L16" s="380" t="s">
        <v>14</v>
      </c>
      <c r="M16" s="396" t="s">
        <v>506</v>
      </c>
      <c r="N16" s="397"/>
      <c r="O16" s="398"/>
      <c r="P16" s="380" t="s">
        <v>12</v>
      </c>
      <c r="Q16" s="380" t="s">
        <v>13</v>
      </c>
      <c r="R16" s="380" t="s">
        <v>319</v>
      </c>
      <c r="S16" s="380" t="s">
        <v>317</v>
      </c>
      <c r="T16" s="380" t="s">
        <v>318</v>
      </c>
      <c r="U16" s="287"/>
      <c r="V16" s="381"/>
      <c r="W16" s="381"/>
      <c r="X16" s="287"/>
      <c r="Y16" s="287"/>
      <c r="Z16" s="381"/>
      <c r="AA16" s="450"/>
      <c r="AB16" s="450"/>
      <c r="AC16" s="381"/>
      <c r="AD16" s="444"/>
      <c r="AE16" s="445"/>
      <c r="AF16" s="445"/>
      <c r="AG16" s="446"/>
      <c r="AH16" s="287"/>
      <c r="AI16" s="382"/>
      <c r="AJ16" s="378"/>
      <c r="AK16" s="302"/>
      <c r="AL16" s="439"/>
      <c r="AM16" s="439"/>
      <c r="AN16" s="439"/>
      <c r="AO16" s="439"/>
      <c r="AP16" s="439"/>
      <c r="AQ16" s="293"/>
      <c r="AR16" s="439"/>
      <c r="AS16" s="439"/>
      <c r="AT16" s="439"/>
      <c r="AU16" s="439"/>
      <c r="AV16" s="439"/>
      <c r="AW16" s="378"/>
      <c r="AX16" s="378"/>
      <c r="AY16" s="28"/>
      <c r="AZ16" s="28"/>
    </row>
    <row r="17" spans="1:52" ht="167.25" customHeight="1">
      <c r="A17" s="394"/>
      <c r="B17" s="5"/>
      <c r="C17" s="381"/>
      <c r="D17" s="294"/>
      <c r="E17" s="290"/>
      <c r="F17" s="294"/>
      <c r="G17" s="290"/>
      <c r="H17" s="287"/>
      <c r="I17" s="294"/>
      <c r="J17" s="381"/>
      <c r="K17" s="287"/>
      <c r="L17" s="381"/>
      <c r="M17" s="287" t="s">
        <v>320</v>
      </c>
      <c r="N17" s="287" t="s">
        <v>321</v>
      </c>
      <c r="O17" s="287" t="s">
        <v>322</v>
      </c>
      <c r="P17" s="381"/>
      <c r="Q17" s="381"/>
      <c r="R17" s="381"/>
      <c r="S17" s="381"/>
      <c r="T17" s="381"/>
      <c r="U17" s="287"/>
      <c r="V17" s="287"/>
      <c r="W17" s="287"/>
      <c r="X17" s="287"/>
      <c r="Y17" s="287"/>
      <c r="Z17" s="287"/>
      <c r="AA17" s="294"/>
      <c r="AB17" s="294"/>
      <c r="AC17" s="287"/>
      <c r="AD17" s="447"/>
      <c r="AE17" s="448"/>
      <c r="AF17" s="448"/>
      <c r="AG17" s="449"/>
      <c r="AH17" s="287"/>
      <c r="AI17" s="381"/>
      <c r="AJ17" s="379"/>
      <c r="AK17" s="303"/>
      <c r="AL17" s="440"/>
      <c r="AM17" s="440"/>
      <c r="AN17" s="440"/>
      <c r="AO17" s="440"/>
      <c r="AP17" s="440"/>
      <c r="AQ17" s="293"/>
      <c r="AR17" s="440"/>
      <c r="AS17" s="440"/>
      <c r="AT17" s="440"/>
      <c r="AU17" s="440"/>
      <c r="AV17" s="440"/>
      <c r="AW17" s="379"/>
      <c r="AX17" s="379"/>
      <c r="AY17" s="28"/>
      <c r="AZ17" s="28"/>
    </row>
    <row r="18" spans="1:52" ht="21" customHeight="1">
      <c r="A18" s="144"/>
      <c r="B18" s="5"/>
      <c r="C18" s="287" t="s">
        <v>311</v>
      </c>
      <c r="D18" s="164"/>
      <c r="E18" s="3"/>
      <c r="F18" s="164"/>
      <c r="G18" s="3"/>
      <c r="H18" s="201"/>
      <c r="I18" s="121"/>
      <c r="J18" s="93">
        <f>SUM(P18+Q18+R18+S18+U18)+T18</f>
        <v>0</v>
      </c>
      <c r="K18" s="287"/>
      <c r="L18" s="287"/>
      <c r="M18" s="287"/>
      <c r="N18" s="287"/>
      <c r="O18" s="287"/>
      <c r="P18" s="287"/>
      <c r="Q18" s="290"/>
      <c r="R18" s="287"/>
      <c r="S18" s="287"/>
      <c r="T18" s="287"/>
      <c r="U18" s="287"/>
      <c r="V18" s="287"/>
      <c r="W18" s="287"/>
      <c r="X18" s="287"/>
      <c r="Y18" s="287"/>
      <c r="Z18" s="287"/>
      <c r="AA18" s="294"/>
      <c r="AB18" s="294"/>
      <c r="AC18" s="287"/>
      <c r="AD18" s="287"/>
      <c r="AE18" s="287"/>
      <c r="AF18" s="287"/>
      <c r="AG18" s="287"/>
      <c r="AH18" s="287"/>
      <c r="AI18" s="287"/>
      <c r="AJ18" s="295">
        <f>SUM(AI18+AD18+J18)</f>
        <v>0</v>
      </c>
      <c r="AK18" s="287" t="s">
        <v>311</v>
      </c>
      <c r="AL18" s="287">
        <v>305.5</v>
      </c>
      <c r="AM18" s="295">
        <v>80</v>
      </c>
      <c r="AN18" s="287"/>
      <c r="AO18" s="287"/>
      <c r="AP18" s="287"/>
      <c r="AQ18" s="287"/>
      <c r="AR18" s="287"/>
      <c r="AS18" s="287"/>
      <c r="AT18" s="287"/>
      <c r="AU18" s="287"/>
      <c r="AV18" s="287"/>
      <c r="AW18" s="93">
        <f>SUM(AV18+AU18+AT18+AS18+AR18+AP18+AO18+AN18+AM18+AL18)</f>
        <v>385.5</v>
      </c>
      <c r="AX18" s="93">
        <f>SUM(AW18+AJ18)</f>
        <v>385.5</v>
      </c>
      <c r="AY18" s="28"/>
      <c r="AZ18" s="28"/>
    </row>
    <row r="19" spans="1:50" ht="18.75">
      <c r="A19" s="5"/>
      <c r="B19" s="5"/>
      <c r="C19" s="298" t="s">
        <v>566</v>
      </c>
      <c r="D19" s="188"/>
      <c r="E19" s="162"/>
      <c r="F19" s="162"/>
      <c r="G19" s="189"/>
      <c r="H19" s="162"/>
      <c r="I19" s="162"/>
      <c r="J19" s="93">
        <f>SUM(P19+Q19+R19+S19+U19)+T19</f>
        <v>0</v>
      </c>
      <c r="K19" s="295"/>
      <c r="L19" s="295"/>
      <c r="M19" s="295"/>
      <c r="N19" s="295"/>
      <c r="O19" s="93"/>
      <c r="P19" s="93"/>
      <c r="Q19" s="93"/>
      <c r="R19" s="93"/>
      <c r="S19" s="93"/>
      <c r="T19" s="93"/>
      <c r="U19" s="93"/>
      <c r="V19" s="93"/>
      <c r="W19" s="93"/>
      <c r="X19" s="93"/>
      <c r="Y19" s="93"/>
      <c r="Z19" s="93"/>
      <c r="AA19" s="93"/>
      <c r="AB19" s="93"/>
      <c r="AC19" s="93"/>
      <c r="AD19" s="93"/>
      <c r="AE19" s="93"/>
      <c r="AF19" s="93"/>
      <c r="AG19" s="93"/>
      <c r="AH19" s="93"/>
      <c r="AI19" s="93"/>
      <c r="AJ19" s="295">
        <f aca="true" t="shared" si="0" ref="AJ19:AJ42">SUM(AI19+AD19+J19)</f>
        <v>0</v>
      </c>
      <c r="AK19" s="298" t="s">
        <v>566</v>
      </c>
      <c r="AL19" s="93"/>
      <c r="AM19" s="93"/>
      <c r="AN19" s="93"/>
      <c r="AO19" s="296">
        <v>27.9156</v>
      </c>
      <c r="AP19" s="93"/>
      <c r="AQ19" s="93"/>
      <c r="AR19" s="93"/>
      <c r="AS19" s="93"/>
      <c r="AT19" s="93"/>
      <c r="AU19" s="93"/>
      <c r="AV19" s="93"/>
      <c r="AW19" s="296">
        <f aca="true" t="shared" si="1" ref="AW19:AW42">SUM(AV19+AU19+AT19+AS19+AR19+AP19+AO19+AN19+AM19+AL19)</f>
        <v>27.9156</v>
      </c>
      <c r="AX19" s="296">
        <f aca="true" t="shared" si="2" ref="AX19:AX43">SUM(AW19+AJ19)</f>
        <v>27.9156</v>
      </c>
    </row>
    <row r="20" spans="1:50" ht="18.75">
      <c r="A20" s="5"/>
      <c r="B20" s="5"/>
      <c r="C20" s="298" t="s">
        <v>567</v>
      </c>
      <c r="D20" s="162"/>
      <c r="E20" s="189"/>
      <c r="F20" s="162"/>
      <c r="G20" s="189"/>
      <c r="H20" s="162"/>
      <c r="I20" s="162"/>
      <c r="J20" s="93">
        <f>SUM(L20+P20+Q20+R20+S20+T20)</f>
        <v>35.659</v>
      </c>
      <c r="K20" s="93"/>
      <c r="L20" s="93"/>
      <c r="M20" s="93"/>
      <c r="N20" s="93"/>
      <c r="O20" s="93"/>
      <c r="P20" s="93"/>
      <c r="Q20" s="93">
        <v>5.659</v>
      </c>
      <c r="R20" s="93">
        <v>30</v>
      </c>
      <c r="S20" s="93"/>
      <c r="T20" s="93"/>
      <c r="U20" s="93"/>
      <c r="V20" s="93"/>
      <c r="W20" s="93"/>
      <c r="X20" s="93"/>
      <c r="Y20" s="93"/>
      <c r="Z20" s="93"/>
      <c r="AA20" s="93"/>
      <c r="AB20" s="93"/>
      <c r="AC20" s="93"/>
      <c r="AD20" s="93"/>
      <c r="AE20" s="93"/>
      <c r="AF20" s="93"/>
      <c r="AG20" s="93"/>
      <c r="AH20" s="93"/>
      <c r="AI20" s="93">
        <v>3.55</v>
      </c>
      <c r="AJ20" s="295">
        <f t="shared" si="0"/>
        <v>39.208999999999996</v>
      </c>
      <c r="AK20" s="298" t="s">
        <v>567</v>
      </c>
      <c r="AL20" s="93"/>
      <c r="AM20" s="93"/>
      <c r="AN20" s="93">
        <v>40</v>
      </c>
      <c r="AO20" s="93"/>
      <c r="AP20" s="93"/>
      <c r="AQ20" s="93"/>
      <c r="AR20" s="93"/>
      <c r="AS20" s="93"/>
      <c r="AT20" s="93"/>
      <c r="AU20" s="93"/>
      <c r="AV20" s="93"/>
      <c r="AW20" s="93">
        <f t="shared" si="1"/>
        <v>40</v>
      </c>
      <c r="AX20" s="93">
        <f t="shared" si="2"/>
        <v>79.209</v>
      </c>
    </row>
    <row r="21" spans="1:50" ht="18.75">
      <c r="A21" s="5"/>
      <c r="B21" s="5"/>
      <c r="C21" s="298" t="s">
        <v>568</v>
      </c>
      <c r="D21" s="162"/>
      <c r="E21" s="189"/>
      <c r="F21" s="162"/>
      <c r="G21" s="189"/>
      <c r="H21" s="162"/>
      <c r="I21" s="162"/>
      <c r="J21" s="93">
        <f aca="true" t="shared" si="3" ref="J21:J43">SUM(L21+P21+Q21+R21+S21+T21)</f>
        <v>136.6</v>
      </c>
      <c r="K21" s="93"/>
      <c r="L21" s="93">
        <f>SUM(M21:O21)</f>
        <v>102.72</v>
      </c>
      <c r="M21" s="93">
        <v>48.22</v>
      </c>
      <c r="N21" s="93">
        <v>17.5</v>
      </c>
      <c r="O21" s="93">
        <v>37</v>
      </c>
      <c r="P21" s="93"/>
      <c r="Q21" s="93">
        <v>3.88</v>
      </c>
      <c r="R21" s="93"/>
      <c r="S21" s="93"/>
      <c r="T21" s="93">
        <v>30</v>
      </c>
      <c r="U21" s="93"/>
      <c r="V21" s="93"/>
      <c r="W21" s="93"/>
      <c r="X21" s="93"/>
      <c r="Y21" s="93"/>
      <c r="Z21" s="93"/>
      <c r="AA21" s="93"/>
      <c r="AB21" s="93"/>
      <c r="AC21" s="93"/>
      <c r="AD21" s="93"/>
      <c r="AE21" s="93"/>
      <c r="AF21" s="93"/>
      <c r="AG21" s="93"/>
      <c r="AH21" s="93"/>
      <c r="AI21" s="93"/>
      <c r="AJ21" s="295">
        <f t="shared" si="0"/>
        <v>136.6</v>
      </c>
      <c r="AK21" s="298" t="s">
        <v>568</v>
      </c>
      <c r="AL21" s="93"/>
      <c r="AM21" s="93"/>
      <c r="AN21" s="93"/>
      <c r="AO21" s="93"/>
      <c r="AP21" s="93"/>
      <c r="AQ21" s="93"/>
      <c r="AR21" s="93">
        <v>10.616</v>
      </c>
      <c r="AS21" s="93"/>
      <c r="AT21" s="93"/>
      <c r="AU21" s="93"/>
      <c r="AV21" s="93"/>
      <c r="AW21" s="93">
        <f t="shared" si="1"/>
        <v>10.616</v>
      </c>
      <c r="AX21" s="93">
        <f t="shared" si="2"/>
        <v>147.216</v>
      </c>
    </row>
    <row r="22" spans="1:50" ht="18.75" hidden="1">
      <c r="A22" s="5"/>
      <c r="B22" s="5"/>
      <c r="C22" s="298" t="s">
        <v>569</v>
      </c>
      <c r="D22" s="162"/>
      <c r="E22" s="189"/>
      <c r="F22" s="162"/>
      <c r="G22" s="162"/>
      <c r="H22" s="162"/>
      <c r="I22" s="162"/>
      <c r="J22" s="93">
        <f t="shared" si="3"/>
        <v>0</v>
      </c>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295">
        <f t="shared" si="0"/>
        <v>0</v>
      </c>
      <c r="AK22" s="298" t="s">
        <v>569</v>
      </c>
      <c r="AL22" s="93"/>
      <c r="AM22" s="93"/>
      <c r="AN22" s="93"/>
      <c r="AO22" s="93"/>
      <c r="AP22" s="93"/>
      <c r="AQ22" s="93"/>
      <c r="AR22" s="93"/>
      <c r="AS22" s="93"/>
      <c r="AT22" s="93"/>
      <c r="AU22" s="93"/>
      <c r="AV22" s="93"/>
      <c r="AW22" s="93">
        <f t="shared" si="1"/>
        <v>0</v>
      </c>
      <c r="AX22" s="93">
        <f t="shared" si="2"/>
        <v>0</v>
      </c>
    </row>
    <row r="23" spans="1:50" ht="18.75">
      <c r="A23" s="5"/>
      <c r="B23" s="5"/>
      <c r="C23" s="298" t="s">
        <v>570</v>
      </c>
      <c r="D23" s="162"/>
      <c r="E23" s="189"/>
      <c r="F23" s="162"/>
      <c r="G23" s="162"/>
      <c r="H23" s="162"/>
      <c r="I23" s="162"/>
      <c r="J23" s="93">
        <f t="shared" si="3"/>
        <v>10</v>
      </c>
      <c r="K23" s="93"/>
      <c r="L23" s="93"/>
      <c r="M23" s="93"/>
      <c r="N23" s="93"/>
      <c r="O23" s="93"/>
      <c r="P23" s="93"/>
      <c r="Q23" s="93"/>
      <c r="R23" s="93">
        <v>10</v>
      </c>
      <c r="S23" s="93"/>
      <c r="T23" s="93"/>
      <c r="U23" s="93"/>
      <c r="V23" s="93"/>
      <c r="W23" s="93"/>
      <c r="X23" s="93"/>
      <c r="Y23" s="93"/>
      <c r="Z23" s="93"/>
      <c r="AA23" s="93"/>
      <c r="AB23" s="93"/>
      <c r="AC23" s="93"/>
      <c r="AD23" s="93">
        <v>2</v>
      </c>
      <c r="AE23" s="93"/>
      <c r="AF23" s="93"/>
      <c r="AG23" s="93"/>
      <c r="AH23" s="93"/>
      <c r="AI23" s="93"/>
      <c r="AJ23" s="295">
        <f t="shared" si="0"/>
        <v>12</v>
      </c>
      <c r="AK23" s="298" t="s">
        <v>570</v>
      </c>
      <c r="AL23" s="93"/>
      <c r="AM23" s="93"/>
      <c r="AN23" s="93"/>
      <c r="AO23" s="93"/>
      <c r="AP23" s="93"/>
      <c r="AQ23" s="93"/>
      <c r="AR23" s="93"/>
      <c r="AS23" s="93">
        <v>2</v>
      </c>
      <c r="AT23" s="93"/>
      <c r="AU23" s="93"/>
      <c r="AV23" s="93"/>
      <c r="AW23" s="93">
        <f t="shared" si="1"/>
        <v>2</v>
      </c>
      <c r="AX23" s="93">
        <f t="shared" si="2"/>
        <v>14</v>
      </c>
    </row>
    <row r="24" spans="1:50" ht="18.75">
      <c r="A24" s="5"/>
      <c r="B24" s="5"/>
      <c r="C24" s="298" t="s">
        <v>571</v>
      </c>
      <c r="D24" s="162"/>
      <c r="E24" s="189"/>
      <c r="F24" s="162"/>
      <c r="G24" s="162"/>
      <c r="H24" s="162"/>
      <c r="I24" s="162"/>
      <c r="J24" s="93">
        <f t="shared" si="3"/>
        <v>10.341999999999999</v>
      </c>
      <c r="K24" s="93"/>
      <c r="L24" s="93"/>
      <c r="M24" s="93"/>
      <c r="N24" s="93"/>
      <c r="O24" s="93"/>
      <c r="P24" s="93">
        <v>8.725</v>
      </c>
      <c r="Q24" s="93">
        <v>1.617</v>
      </c>
      <c r="R24" s="93"/>
      <c r="S24" s="93"/>
      <c r="T24" s="93"/>
      <c r="U24" s="93"/>
      <c r="V24" s="93"/>
      <c r="W24" s="93"/>
      <c r="X24" s="93"/>
      <c r="Y24" s="93"/>
      <c r="Z24" s="93"/>
      <c r="AA24" s="93"/>
      <c r="AB24" s="93"/>
      <c r="AC24" s="93"/>
      <c r="AD24" s="93"/>
      <c r="AE24" s="93"/>
      <c r="AF24" s="93"/>
      <c r="AG24" s="93"/>
      <c r="AH24" s="93"/>
      <c r="AI24" s="93"/>
      <c r="AJ24" s="295">
        <f t="shared" si="0"/>
        <v>10.341999999999999</v>
      </c>
      <c r="AK24" s="298" t="s">
        <v>571</v>
      </c>
      <c r="AL24" s="93"/>
      <c r="AM24" s="93"/>
      <c r="AN24" s="93"/>
      <c r="AO24" s="93"/>
      <c r="AP24" s="93"/>
      <c r="AQ24" s="93"/>
      <c r="AR24" s="93"/>
      <c r="AS24" s="93"/>
      <c r="AT24" s="93"/>
      <c r="AU24" s="93"/>
      <c r="AV24" s="93"/>
      <c r="AW24" s="93">
        <f t="shared" si="1"/>
        <v>0</v>
      </c>
      <c r="AX24" s="93">
        <f t="shared" si="2"/>
        <v>10.341999999999999</v>
      </c>
    </row>
    <row r="25" spans="1:50" ht="18.75">
      <c r="A25" s="5"/>
      <c r="B25" s="5"/>
      <c r="C25" s="298" t="s">
        <v>572</v>
      </c>
      <c r="D25" s="162"/>
      <c r="E25" s="189"/>
      <c r="F25" s="162"/>
      <c r="G25" s="162"/>
      <c r="H25" s="162"/>
      <c r="I25" s="162"/>
      <c r="J25" s="93">
        <f t="shared" si="3"/>
        <v>44.099999999999994</v>
      </c>
      <c r="K25" s="93"/>
      <c r="L25" s="93"/>
      <c r="M25" s="93"/>
      <c r="N25" s="93"/>
      <c r="O25" s="93"/>
      <c r="P25" s="93">
        <v>36.756</v>
      </c>
      <c r="Q25" s="93">
        <v>1.617</v>
      </c>
      <c r="R25" s="93"/>
      <c r="S25" s="93"/>
      <c r="T25" s="93">
        <v>5.727</v>
      </c>
      <c r="U25" s="93"/>
      <c r="V25" s="93"/>
      <c r="W25" s="93"/>
      <c r="X25" s="93"/>
      <c r="Y25" s="93"/>
      <c r="Z25" s="93"/>
      <c r="AA25" s="93"/>
      <c r="AB25" s="93"/>
      <c r="AC25" s="93"/>
      <c r="AD25" s="93"/>
      <c r="AE25" s="93"/>
      <c r="AF25" s="93"/>
      <c r="AG25" s="93"/>
      <c r="AH25" s="93"/>
      <c r="AI25" s="93"/>
      <c r="AJ25" s="295">
        <f t="shared" si="0"/>
        <v>44.099999999999994</v>
      </c>
      <c r="AK25" s="298" t="s">
        <v>572</v>
      </c>
      <c r="AL25" s="93"/>
      <c r="AM25" s="93"/>
      <c r="AN25" s="93"/>
      <c r="AO25" s="93"/>
      <c r="AP25" s="93">
        <v>21.9</v>
      </c>
      <c r="AQ25" s="93"/>
      <c r="AR25" s="93"/>
      <c r="AS25" s="93"/>
      <c r="AT25" s="93"/>
      <c r="AU25" s="93"/>
      <c r="AV25" s="93"/>
      <c r="AW25" s="93">
        <f t="shared" si="1"/>
        <v>21.9</v>
      </c>
      <c r="AX25" s="93">
        <f t="shared" si="2"/>
        <v>66</v>
      </c>
    </row>
    <row r="26" spans="1:50" ht="18.75">
      <c r="A26" s="5"/>
      <c r="B26" s="5"/>
      <c r="C26" s="298" t="s">
        <v>573</v>
      </c>
      <c r="D26" s="162"/>
      <c r="E26" s="189"/>
      <c r="F26" s="162"/>
      <c r="G26" s="162"/>
      <c r="H26" s="162"/>
      <c r="I26" s="162"/>
      <c r="J26" s="93">
        <f t="shared" si="3"/>
        <v>24</v>
      </c>
      <c r="K26" s="93"/>
      <c r="L26" s="93"/>
      <c r="M26" s="93"/>
      <c r="N26" s="93"/>
      <c r="O26" s="93"/>
      <c r="P26" s="93">
        <v>5</v>
      </c>
      <c r="Q26" s="93">
        <v>4</v>
      </c>
      <c r="R26" s="93">
        <v>15</v>
      </c>
      <c r="S26" s="93"/>
      <c r="T26" s="93"/>
      <c r="U26" s="93"/>
      <c r="V26" s="93"/>
      <c r="W26" s="93"/>
      <c r="X26" s="93"/>
      <c r="Y26" s="93"/>
      <c r="Z26" s="93"/>
      <c r="AA26" s="93"/>
      <c r="AB26" s="93"/>
      <c r="AC26" s="93"/>
      <c r="AD26" s="93"/>
      <c r="AE26" s="93"/>
      <c r="AF26" s="93"/>
      <c r="AG26" s="93"/>
      <c r="AH26" s="93"/>
      <c r="AI26" s="93"/>
      <c r="AJ26" s="295">
        <f t="shared" si="0"/>
        <v>24</v>
      </c>
      <c r="AK26" s="298" t="s">
        <v>573</v>
      </c>
      <c r="AL26" s="93"/>
      <c r="AM26" s="93"/>
      <c r="AN26" s="93"/>
      <c r="AO26" s="93"/>
      <c r="AP26" s="93"/>
      <c r="AQ26" s="93"/>
      <c r="AR26" s="93"/>
      <c r="AS26" s="93"/>
      <c r="AT26" s="93"/>
      <c r="AU26" s="93"/>
      <c r="AV26" s="93">
        <v>10</v>
      </c>
      <c r="AW26" s="93">
        <f t="shared" si="1"/>
        <v>10</v>
      </c>
      <c r="AX26" s="93">
        <f t="shared" si="2"/>
        <v>34</v>
      </c>
    </row>
    <row r="27" spans="1:50" ht="18.75">
      <c r="A27" s="5"/>
      <c r="B27" s="5"/>
      <c r="C27" s="298" t="s">
        <v>574</v>
      </c>
      <c r="D27" s="162"/>
      <c r="E27" s="189"/>
      <c r="F27" s="162"/>
      <c r="G27" s="162"/>
      <c r="H27" s="162"/>
      <c r="I27" s="162"/>
      <c r="J27" s="93">
        <f t="shared" si="3"/>
        <v>48</v>
      </c>
      <c r="K27" s="93"/>
      <c r="L27" s="93"/>
      <c r="M27" s="93"/>
      <c r="N27" s="93"/>
      <c r="O27" s="93"/>
      <c r="P27" s="93"/>
      <c r="Q27" s="93"/>
      <c r="R27" s="93">
        <v>45</v>
      </c>
      <c r="S27" s="93"/>
      <c r="T27" s="93">
        <v>3</v>
      </c>
      <c r="U27" s="93"/>
      <c r="V27" s="93"/>
      <c r="W27" s="93"/>
      <c r="X27" s="93"/>
      <c r="Y27" s="93"/>
      <c r="Z27" s="93"/>
      <c r="AA27" s="93"/>
      <c r="AB27" s="93"/>
      <c r="AC27" s="93"/>
      <c r="AD27" s="93"/>
      <c r="AE27" s="93"/>
      <c r="AF27" s="93"/>
      <c r="AG27" s="93"/>
      <c r="AH27" s="93"/>
      <c r="AI27" s="93"/>
      <c r="AJ27" s="295">
        <f t="shared" si="0"/>
        <v>48</v>
      </c>
      <c r="AK27" s="298" t="s">
        <v>574</v>
      </c>
      <c r="AL27" s="93"/>
      <c r="AM27" s="93"/>
      <c r="AN27" s="93"/>
      <c r="AO27" s="93"/>
      <c r="AP27" s="93"/>
      <c r="AQ27" s="93"/>
      <c r="AR27" s="93"/>
      <c r="AS27" s="93"/>
      <c r="AT27" s="93"/>
      <c r="AU27" s="93"/>
      <c r="AV27" s="93"/>
      <c r="AW27" s="93">
        <f t="shared" si="1"/>
        <v>0</v>
      </c>
      <c r="AX27" s="93">
        <f t="shared" si="2"/>
        <v>48</v>
      </c>
    </row>
    <row r="28" spans="1:50" ht="18.75">
      <c r="A28" s="5"/>
      <c r="B28" s="5"/>
      <c r="C28" s="298" t="s">
        <v>575</v>
      </c>
      <c r="D28" s="162"/>
      <c r="E28" s="189"/>
      <c r="F28" s="162"/>
      <c r="G28" s="162"/>
      <c r="H28" s="162"/>
      <c r="I28" s="162"/>
      <c r="J28" s="93">
        <f t="shared" si="3"/>
        <v>19.64</v>
      </c>
      <c r="K28" s="93"/>
      <c r="L28" s="93"/>
      <c r="M28" s="93"/>
      <c r="N28" s="93"/>
      <c r="O28" s="93"/>
      <c r="P28" s="287">
        <v>15.194</v>
      </c>
      <c r="Q28" s="290">
        <v>4.446</v>
      </c>
      <c r="R28" s="93"/>
      <c r="S28" s="93"/>
      <c r="T28" s="93"/>
      <c r="U28" s="93"/>
      <c r="V28" s="93"/>
      <c r="W28" s="93"/>
      <c r="X28" s="93"/>
      <c r="Y28" s="93"/>
      <c r="Z28" s="93"/>
      <c r="AA28" s="93"/>
      <c r="AB28" s="93"/>
      <c r="AC28" s="93"/>
      <c r="AD28" s="93"/>
      <c r="AE28" s="93"/>
      <c r="AF28" s="93"/>
      <c r="AG28" s="93"/>
      <c r="AH28" s="93"/>
      <c r="AI28" s="93"/>
      <c r="AJ28" s="295">
        <f t="shared" si="0"/>
        <v>19.64</v>
      </c>
      <c r="AK28" s="298" t="s">
        <v>575</v>
      </c>
      <c r="AL28" s="93"/>
      <c r="AM28" s="93"/>
      <c r="AN28" s="93"/>
      <c r="AO28" s="93"/>
      <c r="AP28" s="93"/>
      <c r="AQ28" s="93"/>
      <c r="AR28" s="93"/>
      <c r="AS28" s="93"/>
      <c r="AT28" s="93"/>
      <c r="AU28" s="93"/>
      <c r="AV28" s="93"/>
      <c r="AW28" s="93">
        <f t="shared" si="1"/>
        <v>0</v>
      </c>
      <c r="AX28" s="93">
        <f t="shared" si="2"/>
        <v>19.64</v>
      </c>
    </row>
    <row r="29" spans="1:50" ht="18.75">
      <c r="A29" s="5"/>
      <c r="B29" s="5"/>
      <c r="C29" s="298" t="s">
        <v>576</v>
      </c>
      <c r="D29" s="162"/>
      <c r="E29" s="189"/>
      <c r="F29" s="162"/>
      <c r="G29" s="162"/>
      <c r="H29" s="162"/>
      <c r="I29" s="162"/>
      <c r="J29" s="93">
        <f t="shared" si="3"/>
        <v>0</v>
      </c>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295">
        <f t="shared" si="0"/>
        <v>0</v>
      </c>
      <c r="AK29" s="298" t="s">
        <v>576</v>
      </c>
      <c r="AL29" s="93"/>
      <c r="AM29" s="93"/>
      <c r="AN29" s="93"/>
      <c r="AO29" s="93"/>
      <c r="AP29" s="93"/>
      <c r="AQ29" s="93"/>
      <c r="AR29" s="93"/>
      <c r="AS29" s="93"/>
      <c r="AT29" s="93"/>
      <c r="AU29" s="93"/>
      <c r="AV29" s="93"/>
      <c r="AW29" s="93">
        <f t="shared" si="1"/>
        <v>0</v>
      </c>
      <c r="AX29" s="93">
        <f t="shared" si="2"/>
        <v>0</v>
      </c>
    </row>
    <row r="30" spans="1:50" ht="18.75">
      <c r="A30" s="5"/>
      <c r="B30" s="5"/>
      <c r="C30" s="298" t="s">
        <v>577</v>
      </c>
      <c r="D30" s="162"/>
      <c r="E30" s="189"/>
      <c r="F30" s="162"/>
      <c r="G30" s="162"/>
      <c r="H30" s="162"/>
      <c r="I30" s="162"/>
      <c r="J30" s="93">
        <f t="shared" si="3"/>
        <v>30.5</v>
      </c>
      <c r="K30" s="93"/>
      <c r="L30" s="93"/>
      <c r="M30" s="93"/>
      <c r="N30" s="93"/>
      <c r="O30" s="93"/>
      <c r="P30" s="93"/>
      <c r="Q30" s="93"/>
      <c r="R30" s="93">
        <v>30</v>
      </c>
      <c r="S30" s="93">
        <v>0.5</v>
      </c>
      <c r="T30" s="93"/>
      <c r="U30" s="93"/>
      <c r="V30" s="93"/>
      <c r="W30" s="93"/>
      <c r="X30" s="93"/>
      <c r="Y30" s="93"/>
      <c r="Z30" s="93"/>
      <c r="AA30" s="93"/>
      <c r="AB30" s="93"/>
      <c r="AC30" s="93"/>
      <c r="AD30" s="93"/>
      <c r="AE30" s="93"/>
      <c r="AF30" s="93"/>
      <c r="AG30" s="93"/>
      <c r="AH30" s="93"/>
      <c r="AI30" s="93"/>
      <c r="AJ30" s="295">
        <f t="shared" si="0"/>
        <v>30.5</v>
      </c>
      <c r="AK30" s="298" t="s">
        <v>577</v>
      </c>
      <c r="AL30" s="93"/>
      <c r="AM30" s="93"/>
      <c r="AN30" s="93"/>
      <c r="AO30" s="93"/>
      <c r="AP30" s="93"/>
      <c r="AQ30" s="93"/>
      <c r="AR30" s="93"/>
      <c r="AS30" s="93"/>
      <c r="AT30" s="93">
        <v>32</v>
      </c>
      <c r="AU30" s="93">
        <v>8</v>
      </c>
      <c r="AV30" s="93"/>
      <c r="AW30" s="93">
        <f t="shared" si="1"/>
        <v>40</v>
      </c>
      <c r="AX30" s="93">
        <f t="shared" si="2"/>
        <v>70.5</v>
      </c>
    </row>
    <row r="31" spans="1:50" ht="18.75">
      <c r="A31" s="5"/>
      <c r="B31" s="5"/>
      <c r="C31" s="298" t="s">
        <v>578</v>
      </c>
      <c r="D31" s="162"/>
      <c r="E31" s="189"/>
      <c r="F31" s="162"/>
      <c r="G31" s="162"/>
      <c r="H31" s="162"/>
      <c r="I31" s="162"/>
      <c r="J31" s="93">
        <f t="shared" si="3"/>
        <v>9</v>
      </c>
      <c r="K31" s="93"/>
      <c r="L31" s="93"/>
      <c r="M31" s="93"/>
      <c r="N31" s="93"/>
      <c r="O31" s="93"/>
      <c r="P31" s="93"/>
      <c r="Q31" s="93">
        <v>9</v>
      </c>
      <c r="R31" s="93"/>
      <c r="S31" s="93"/>
      <c r="T31" s="93"/>
      <c r="U31" s="93"/>
      <c r="V31" s="93"/>
      <c r="W31" s="93"/>
      <c r="X31" s="93"/>
      <c r="Y31" s="93"/>
      <c r="Z31" s="93"/>
      <c r="AA31" s="93"/>
      <c r="AB31" s="93"/>
      <c r="AC31" s="93"/>
      <c r="AD31" s="93"/>
      <c r="AE31" s="93"/>
      <c r="AF31" s="93"/>
      <c r="AG31" s="93"/>
      <c r="AH31" s="93"/>
      <c r="AI31" s="93"/>
      <c r="AJ31" s="295">
        <f t="shared" si="0"/>
        <v>9</v>
      </c>
      <c r="AK31" s="298" t="s">
        <v>578</v>
      </c>
      <c r="AL31" s="93"/>
      <c r="AM31" s="93"/>
      <c r="AN31" s="93"/>
      <c r="AO31" s="93"/>
      <c r="AP31" s="93"/>
      <c r="AQ31" s="93"/>
      <c r="AR31" s="93"/>
      <c r="AS31" s="93"/>
      <c r="AT31" s="93"/>
      <c r="AU31" s="93"/>
      <c r="AV31" s="93"/>
      <c r="AW31" s="93">
        <f t="shared" si="1"/>
        <v>0</v>
      </c>
      <c r="AX31" s="93">
        <f t="shared" si="2"/>
        <v>9</v>
      </c>
    </row>
    <row r="32" spans="1:50" ht="18.75" hidden="1">
      <c r="A32" s="5"/>
      <c r="B32" s="5"/>
      <c r="C32" s="298" t="s">
        <v>579</v>
      </c>
      <c r="D32" s="162"/>
      <c r="E32" s="189"/>
      <c r="F32" s="162"/>
      <c r="G32" s="162"/>
      <c r="H32" s="162"/>
      <c r="I32" s="162"/>
      <c r="J32" s="93">
        <f t="shared" si="3"/>
        <v>0</v>
      </c>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295">
        <f t="shared" si="0"/>
        <v>0</v>
      </c>
      <c r="AK32" s="298" t="s">
        <v>579</v>
      </c>
      <c r="AL32" s="93"/>
      <c r="AM32" s="93"/>
      <c r="AN32" s="93"/>
      <c r="AO32" s="93"/>
      <c r="AP32" s="93"/>
      <c r="AQ32" s="93"/>
      <c r="AR32" s="93"/>
      <c r="AS32" s="93"/>
      <c r="AT32" s="93"/>
      <c r="AU32" s="93"/>
      <c r="AV32" s="93"/>
      <c r="AW32" s="93">
        <f t="shared" si="1"/>
        <v>0</v>
      </c>
      <c r="AX32" s="93">
        <f t="shared" si="2"/>
        <v>0</v>
      </c>
    </row>
    <row r="33" spans="1:50" ht="18.75" hidden="1">
      <c r="A33" s="5"/>
      <c r="B33" s="5"/>
      <c r="C33" s="298" t="s">
        <v>580</v>
      </c>
      <c r="D33" s="162"/>
      <c r="E33" s="189"/>
      <c r="F33" s="162"/>
      <c r="G33" s="162"/>
      <c r="H33" s="162"/>
      <c r="I33" s="162"/>
      <c r="J33" s="93">
        <f t="shared" si="3"/>
        <v>0</v>
      </c>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295">
        <f t="shared" si="0"/>
        <v>0</v>
      </c>
      <c r="AK33" s="298" t="s">
        <v>580</v>
      </c>
      <c r="AL33" s="93"/>
      <c r="AM33" s="93"/>
      <c r="AN33" s="93"/>
      <c r="AO33" s="93"/>
      <c r="AP33" s="93"/>
      <c r="AQ33" s="93"/>
      <c r="AR33" s="93"/>
      <c r="AS33" s="93"/>
      <c r="AT33" s="93"/>
      <c r="AU33" s="93"/>
      <c r="AV33" s="93"/>
      <c r="AW33" s="93">
        <f t="shared" si="1"/>
        <v>0</v>
      </c>
      <c r="AX33" s="93">
        <f t="shared" si="2"/>
        <v>0</v>
      </c>
    </row>
    <row r="34" spans="1:50" ht="18.75" hidden="1">
      <c r="A34" s="5"/>
      <c r="B34" s="5"/>
      <c r="C34" s="298" t="s">
        <v>581</v>
      </c>
      <c r="D34" s="162"/>
      <c r="E34" s="189"/>
      <c r="F34" s="162"/>
      <c r="G34" s="162"/>
      <c r="H34" s="162"/>
      <c r="I34" s="162"/>
      <c r="J34" s="93">
        <f t="shared" si="3"/>
        <v>0</v>
      </c>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295">
        <f t="shared" si="0"/>
        <v>0</v>
      </c>
      <c r="AK34" s="298" t="s">
        <v>581</v>
      </c>
      <c r="AL34" s="93"/>
      <c r="AM34" s="93"/>
      <c r="AN34" s="93"/>
      <c r="AO34" s="93"/>
      <c r="AP34" s="93"/>
      <c r="AQ34" s="93"/>
      <c r="AR34" s="93"/>
      <c r="AS34" s="93"/>
      <c r="AT34" s="93"/>
      <c r="AU34" s="93"/>
      <c r="AV34" s="93"/>
      <c r="AW34" s="93">
        <f t="shared" si="1"/>
        <v>0</v>
      </c>
      <c r="AX34" s="93">
        <f t="shared" si="2"/>
        <v>0</v>
      </c>
    </row>
    <row r="35" spans="1:50" ht="18.75">
      <c r="A35" s="5"/>
      <c r="B35" s="5"/>
      <c r="C35" s="298" t="s">
        <v>582</v>
      </c>
      <c r="D35" s="162"/>
      <c r="E35" s="189"/>
      <c r="F35" s="162"/>
      <c r="G35" s="162"/>
      <c r="H35" s="162"/>
      <c r="I35" s="162"/>
      <c r="J35" s="93">
        <f t="shared" si="3"/>
        <v>1</v>
      </c>
      <c r="K35" s="93"/>
      <c r="L35" s="93"/>
      <c r="M35" s="93"/>
      <c r="N35" s="93"/>
      <c r="O35" s="93"/>
      <c r="P35" s="93"/>
      <c r="Q35" s="93">
        <v>1</v>
      </c>
      <c r="R35" s="93"/>
      <c r="S35" s="93"/>
      <c r="T35" s="93"/>
      <c r="U35" s="93"/>
      <c r="V35" s="93"/>
      <c r="W35" s="93"/>
      <c r="X35" s="93"/>
      <c r="Y35" s="93"/>
      <c r="Z35" s="93"/>
      <c r="AA35" s="93"/>
      <c r="AB35" s="93"/>
      <c r="AC35" s="93"/>
      <c r="AD35" s="93"/>
      <c r="AE35" s="93"/>
      <c r="AF35" s="93"/>
      <c r="AG35" s="93"/>
      <c r="AH35" s="93"/>
      <c r="AI35" s="93"/>
      <c r="AJ35" s="295">
        <f t="shared" si="0"/>
        <v>1</v>
      </c>
      <c r="AK35" s="298" t="s">
        <v>582</v>
      </c>
      <c r="AL35" s="93"/>
      <c r="AM35" s="93"/>
      <c r="AN35" s="93"/>
      <c r="AO35" s="93"/>
      <c r="AP35" s="93"/>
      <c r="AQ35" s="93"/>
      <c r="AR35" s="93"/>
      <c r="AS35" s="93"/>
      <c r="AT35" s="93"/>
      <c r="AU35" s="93"/>
      <c r="AV35" s="93"/>
      <c r="AW35" s="93">
        <f t="shared" si="1"/>
        <v>0</v>
      </c>
      <c r="AX35" s="93">
        <f t="shared" si="2"/>
        <v>1</v>
      </c>
    </row>
    <row r="36" spans="1:50" ht="18.75" hidden="1">
      <c r="A36" s="5"/>
      <c r="B36" s="5"/>
      <c r="C36" s="298" t="s">
        <v>583</v>
      </c>
      <c r="D36" s="162"/>
      <c r="E36" s="189"/>
      <c r="F36" s="162"/>
      <c r="G36" s="162"/>
      <c r="H36" s="162"/>
      <c r="I36" s="162"/>
      <c r="J36" s="93">
        <f t="shared" si="3"/>
        <v>0</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295">
        <f t="shared" si="0"/>
        <v>0</v>
      </c>
      <c r="AK36" s="298" t="s">
        <v>583</v>
      </c>
      <c r="AL36" s="93"/>
      <c r="AM36" s="93"/>
      <c r="AN36" s="93"/>
      <c r="AO36" s="93"/>
      <c r="AP36" s="93"/>
      <c r="AQ36" s="93"/>
      <c r="AR36" s="93"/>
      <c r="AS36" s="93"/>
      <c r="AT36" s="93"/>
      <c r="AU36" s="93"/>
      <c r="AV36" s="93"/>
      <c r="AW36" s="93">
        <f t="shared" si="1"/>
        <v>0</v>
      </c>
      <c r="AX36" s="93">
        <f t="shared" si="2"/>
        <v>0</v>
      </c>
    </row>
    <row r="37" spans="1:50" ht="18.75">
      <c r="A37" s="5"/>
      <c r="B37" s="5"/>
      <c r="C37" s="298" t="s">
        <v>584</v>
      </c>
      <c r="D37" s="162"/>
      <c r="E37" s="189"/>
      <c r="F37" s="162"/>
      <c r="G37" s="162"/>
      <c r="H37" s="162"/>
      <c r="I37" s="162"/>
      <c r="J37" s="93">
        <f t="shared" si="3"/>
        <v>0.5</v>
      </c>
      <c r="K37" s="93"/>
      <c r="L37" s="93"/>
      <c r="M37" s="93"/>
      <c r="N37" s="93"/>
      <c r="O37" s="93"/>
      <c r="P37" s="93"/>
      <c r="Q37" s="93">
        <v>0.5</v>
      </c>
      <c r="R37" s="93"/>
      <c r="S37" s="93"/>
      <c r="T37" s="93"/>
      <c r="U37" s="93"/>
      <c r="V37" s="93"/>
      <c r="W37" s="93"/>
      <c r="X37" s="93"/>
      <c r="Y37" s="93"/>
      <c r="Z37" s="93"/>
      <c r="AA37" s="93"/>
      <c r="AB37" s="93"/>
      <c r="AC37" s="93"/>
      <c r="AD37" s="93"/>
      <c r="AE37" s="93"/>
      <c r="AF37" s="93"/>
      <c r="AG37" s="93"/>
      <c r="AH37" s="93"/>
      <c r="AI37" s="93"/>
      <c r="AJ37" s="295">
        <f t="shared" si="0"/>
        <v>0.5</v>
      </c>
      <c r="AK37" s="298" t="s">
        <v>584</v>
      </c>
      <c r="AL37" s="93"/>
      <c r="AM37" s="93"/>
      <c r="AN37" s="93"/>
      <c r="AO37" s="93"/>
      <c r="AP37" s="93">
        <v>2</v>
      </c>
      <c r="AQ37" s="93"/>
      <c r="AR37" s="93"/>
      <c r="AS37" s="93"/>
      <c r="AT37" s="93"/>
      <c r="AU37" s="93"/>
      <c r="AV37" s="93"/>
      <c r="AW37" s="93">
        <f t="shared" si="1"/>
        <v>2</v>
      </c>
      <c r="AX37" s="93">
        <f t="shared" si="2"/>
        <v>2.5</v>
      </c>
    </row>
    <row r="38" spans="1:50" ht="18.75">
      <c r="A38" s="5"/>
      <c r="B38" s="5"/>
      <c r="C38" s="298" t="s">
        <v>585</v>
      </c>
      <c r="D38" s="162"/>
      <c r="E38" s="189"/>
      <c r="F38" s="162"/>
      <c r="G38" s="162"/>
      <c r="H38" s="162"/>
      <c r="I38" s="162"/>
      <c r="J38" s="93">
        <f t="shared" si="3"/>
        <v>50</v>
      </c>
      <c r="K38" s="93"/>
      <c r="L38" s="93"/>
      <c r="M38" s="93"/>
      <c r="N38" s="93"/>
      <c r="O38" s="93"/>
      <c r="P38" s="93"/>
      <c r="Q38" s="93"/>
      <c r="R38" s="93">
        <v>20</v>
      </c>
      <c r="S38" s="93"/>
      <c r="T38" s="93">
        <v>30</v>
      </c>
      <c r="U38" s="93"/>
      <c r="V38" s="297"/>
      <c r="W38" s="297"/>
      <c r="X38" s="297"/>
      <c r="Y38" s="297"/>
      <c r="Z38" s="297"/>
      <c r="AA38" s="297"/>
      <c r="AB38" s="297"/>
      <c r="AC38" s="297"/>
      <c r="AD38" s="297"/>
      <c r="AE38" s="297"/>
      <c r="AF38" s="297"/>
      <c r="AG38" s="297"/>
      <c r="AH38" s="297"/>
      <c r="AI38" s="93">
        <v>9</v>
      </c>
      <c r="AJ38" s="295">
        <f t="shared" si="0"/>
        <v>59</v>
      </c>
      <c r="AK38" s="298" t="s">
        <v>585</v>
      </c>
      <c r="AL38" s="297"/>
      <c r="AM38" s="297"/>
      <c r="AN38" s="297"/>
      <c r="AO38" s="297"/>
      <c r="AP38" s="297"/>
      <c r="AQ38" s="297"/>
      <c r="AR38" s="297"/>
      <c r="AS38" s="93"/>
      <c r="AT38" s="93"/>
      <c r="AU38" s="93"/>
      <c r="AV38" s="93"/>
      <c r="AW38" s="93">
        <f t="shared" si="1"/>
        <v>0</v>
      </c>
      <c r="AX38" s="93">
        <f t="shared" si="2"/>
        <v>59</v>
      </c>
    </row>
    <row r="39" spans="1:50" ht="18.75">
      <c r="A39" s="5"/>
      <c r="B39" s="5"/>
      <c r="C39" s="298" t="s">
        <v>586</v>
      </c>
      <c r="D39" s="162"/>
      <c r="E39" s="189"/>
      <c r="F39" s="162"/>
      <c r="G39" s="162"/>
      <c r="H39" s="162"/>
      <c r="I39" s="162"/>
      <c r="J39" s="93">
        <f t="shared" si="3"/>
        <v>16.15</v>
      </c>
      <c r="K39" s="93"/>
      <c r="L39" s="93"/>
      <c r="M39" s="93"/>
      <c r="N39" s="93"/>
      <c r="O39" s="93"/>
      <c r="P39" s="93"/>
      <c r="Q39" s="93">
        <v>1.15</v>
      </c>
      <c r="R39" s="93">
        <v>15</v>
      </c>
      <c r="S39" s="93"/>
      <c r="T39" s="93"/>
      <c r="U39" s="93"/>
      <c r="V39" s="93"/>
      <c r="W39" s="93"/>
      <c r="X39" s="93"/>
      <c r="Y39" s="93"/>
      <c r="Z39" s="93"/>
      <c r="AA39" s="93"/>
      <c r="AB39" s="93"/>
      <c r="AC39" s="93"/>
      <c r="AD39" s="93"/>
      <c r="AE39" s="93"/>
      <c r="AF39" s="93"/>
      <c r="AG39" s="93"/>
      <c r="AH39" s="93"/>
      <c r="AI39" s="93"/>
      <c r="AJ39" s="295">
        <f t="shared" si="0"/>
        <v>16.15</v>
      </c>
      <c r="AK39" s="298" t="s">
        <v>586</v>
      </c>
      <c r="AL39" s="93"/>
      <c r="AM39" s="93"/>
      <c r="AN39" s="93"/>
      <c r="AO39" s="93"/>
      <c r="AP39" s="93"/>
      <c r="AQ39" s="93"/>
      <c r="AR39" s="93"/>
      <c r="AS39" s="93"/>
      <c r="AT39" s="93"/>
      <c r="AU39" s="93"/>
      <c r="AV39" s="93"/>
      <c r="AW39" s="93">
        <f t="shared" si="1"/>
        <v>0</v>
      </c>
      <c r="AX39" s="93">
        <f t="shared" si="2"/>
        <v>16.15</v>
      </c>
    </row>
    <row r="40" spans="1:50" ht="18.75">
      <c r="A40" s="5"/>
      <c r="B40" s="5"/>
      <c r="C40" s="298" t="s">
        <v>587</v>
      </c>
      <c r="D40" s="162"/>
      <c r="E40" s="189"/>
      <c r="F40" s="162"/>
      <c r="G40" s="162"/>
      <c r="H40" s="162"/>
      <c r="I40" s="162"/>
      <c r="J40" s="93">
        <f t="shared" si="3"/>
        <v>85.3</v>
      </c>
      <c r="K40" s="93"/>
      <c r="L40" s="93">
        <f>SUM(M40:O40)</f>
        <v>61.1</v>
      </c>
      <c r="M40" s="93">
        <v>28.25</v>
      </c>
      <c r="N40" s="93">
        <v>8.25</v>
      </c>
      <c r="O40" s="93">
        <v>24.6</v>
      </c>
      <c r="P40" s="93"/>
      <c r="Q40" s="93">
        <v>4.2</v>
      </c>
      <c r="R40" s="93">
        <v>20</v>
      </c>
      <c r="S40" s="93"/>
      <c r="T40" s="93"/>
      <c r="U40" s="93"/>
      <c r="V40" s="93"/>
      <c r="W40" s="93"/>
      <c r="X40" s="93"/>
      <c r="Y40" s="93"/>
      <c r="Z40" s="93"/>
      <c r="AA40" s="93"/>
      <c r="AB40" s="93"/>
      <c r="AC40" s="93"/>
      <c r="AD40" s="93"/>
      <c r="AE40" s="93"/>
      <c r="AF40" s="93"/>
      <c r="AG40" s="93"/>
      <c r="AH40" s="93"/>
      <c r="AI40" s="93"/>
      <c r="AJ40" s="295">
        <f t="shared" si="0"/>
        <v>85.3</v>
      </c>
      <c r="AK40" s="298" t="s">
        <v>587</v>
      </c>
      <c r="AL40" s="93"/>
      <c r="AM40" s="93"/>
      <c r="AN40" s="93"/>
      <c r="AO40" s="93"/>
      <c r="AP40" s="93"/>
      <c r="AQ40" s="93"/>
      <c r="AR40" s="93"/>
      <c r="AS40" s="93"/>
      <c r="AT40" s="93"/>
      <c r="AU40" s="93"/>
      <c r="AV40" s="93"/>
      <c r="AW40" s="93">
        <f t="shared" si="1"/>
        <v>0</v>
      </c>
      <c r="AX40" s="93">
        <f t="shared" si="2"/>
        <v>85.3</v>
      </c>
    </row>
    <row r="41" spans="1:50" ht="18.75" hidden="1">
      <c r="A41" s="5"/>
      <c r="B41" s="5"/>
      <c r="C41" s="298" t="s">
        <v>588</v>
      </c>
      <c r="D41" s="162"/>
      <c r="E41" s="189"/>
      <c r="F41" s="162"/>
      <c r="G41" s="189"/>
      <c r="H41" s="162"/>
      <c r="I41" s="162"/>
      <c r="J41" s="93">
        <f t="shared" si="3"/>
        <v>0</v>
      </c>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295">
        <f t="shared" si="0"/>
        <v>0</v>
      </c>
      <c r="AK41" s="298" t="s">
        <v>588</v>
      </c>
      <c r="AL41" s="93"/>
      <c r="AM41" s="93"/>
      <c r="AN41" s="93"/>
      <c r="AO41" s="93"/>
      <c r="AP41" s="93"/>
      <c r="AQ41" s="93"/>
      <c r="AR41" s="93"/>
      <c r="AS41" s="93"/>
      <c r="AT41" s="93"/>
      <c r="AU41" s="93"/>
      <c r="AV41" s="93"/>
      <c r="AW41" s="294">
        <f t="shared" si="1"/>
        <v>0</v>
      </c>
      <c r="AX41" s="93">
        <f t="shared" si="2"/>
        <v>0</v>
      </c>
    </row>
    <row r="42" spans="1:50" ht="18.75" hidden="1">
      <c r="A42" s="5"/>
      <c r="B42" s="5"/>
      <c r="C42" s="298"/>
      <c r="D42" s="190"/>
      <c r="E42" s="191"/>
      <c r="F42" s="190"/>
      <c r="G42" s="190"/>
      <c r="H42" s="162"/>
      <c r="I42" s="162"/>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295">
        <f t="shared" si="0"/>
        <v>0</v>
      </c>
      <c r="AK42" s="298"/>
      <c r="AL42" s="93"/>
      <c r="AM42" s="93"/>
      <c r="AN42" s="93"/>
      <c r="AO42" s="93"/>
      <c r="AP42" s="93"/>
      <c r="AQ42" s="93"/>
      <c r="AR42" s="93"/>
      <c r="AS42" s="93"/>
      <c r="AT42" s="93"/>
      <c r="AU42" s="93"/>
      <c r="AV42" s="93"/>
      <c r="AW42" s="294">
        <f t="shared" si="1"/>
        <v>0</v>
      </c>
      <c r="AX42" s="93">
        <f t="shared" si="2"/>
        <v>0</v>
      </c>
    </row>
    <row r="43" spans="1:50" ht="18.75">
      <c r="A43" s="5"/>
      <c r="B43" s="5"/>
      <c r="C43" s="298" t="s">
        <v>589</v>
      </c>
      <c r="D43" s="190"/>
      <c r="E43" s="190"/>
      <c r="F43" s="190"/>
      <c r="G43" s="190"/>
      <c r="H43" s="190"/>
      <c r="I43" s="162">
        <f>SUM(I20:I41)</f>
        <v>0</v>
      </c>
      <c r="J43" s="93">
        <f t="shared" si="3"/>
        <v>520.791</v>
      </c>
      <c r="K43" s="93">
        <f aca="true" t="shared" si="4" ref="K43:Q43">SUM(K19:K41)</f>
        <v>0</v>
      </c>
      <c r="L43" s="93">
        <f t="shared" si="4"/>
        <v>163.82</v>
      </c>
      <c r="M43" s="93">
        <f t="shared" si="4"/>
        <v>76.47</v>
      </c>
      <c r="N43" s="93">
        <f t="shared" si="4"/>
        <v>25.75</v>
      </c>
      <c r="O43" s="93">
        <f t="shared" si="4"/>
        <v>61.6</v>
      </c>
      <c r="P43" s="93">
        <f t="shared" si="4"/>
        <v>65.675</v>
      </c>
      <c r="Q43" s="93">
        <f t="shared" si="4"/>
        <v>37.069</v>
      </c>
      <c r="R43" s="93">
        <f>SUM(R18:R41)</f>
        <v>185</v>
      </c>
      <c r="S43" s="93">
        <f aca="true" t="shared" si="5" ref="S43:AW43">SUM(S18:S41)</f>
        <v>0.5</v>
      </c>
      <c r="T43" s="93">
        <f t="shared" si="5"/>
        <v>68.727</v>
      </c>
      <c r="U43" s="93">
        <f t="shared" si="5"/>
        <v>0</v>
      </c>
      <c r="V43" s="93">
        <f t="shared" si="5"/>
        <v>0</v>
      </c>
      <c r="W43" s="93">
        <f t="shared" si="5"/>
        <v>0</v>
      </c>
      <c r="X43" s="93">
        <f t="shared" si="5"/>
        <v>0</v>
      </c>
      <c r="Y43" s="93">
        <f t="shared" si="5"/>
        <v>0</v>
      </c>
      <c r="Z43" s="93">
        <f t="shared" si="5"/>
        <v>0</v>
      </c>
      <c r="AA43" s="93">
        <f t="shared" si="5"/>
        <v>0</v>
      </c>
      <c r="AB43" s="93">
        <f t="shared" si="5"/>
        <v>0</v>
      </c>
      <c r="AC43" s="93">
        <f t="shared" si="5"/>
        <v>0</v>
      </c>
      <c r="AD43" s="93">
        <f t="shared" si="5"/>
        <v>2</v>
      </c>
      <c r="AE43" s="93">
        <f t="shared" si="5"/>
        <v>0</v>
      </c>
      <c r="AF43" s="93">
        <f t="shared" si="5"/>
        <v>0</v>
      </c>
      <c r="AG43" s="93">
        <f t="shared" si="5"/>
        <v>0</v>
      </c>
      <c r="AH43" s="93">
        <f t="shared" si="5"/>
        <v>0</v>
      </c>
      <c r="AI43" s="93">
        <f t="shared" si="5"/>
        <v>12.55</v>
      </c>
      <c r="AJ43" s="93">
        <f t="shared" si="5"/>
        <v>535.3409999999999</v>
      </c>
      <c r="AK43" s="298" t="s">
        <v>589</v>
      </c>
      <c r="AL43" s="93">
        <f t="shared" si="5"/>
        <v>305.5</v>
      </c>
      <c r="AM43" s="93">
        <f t="shared" si="5"/>
        <v>80</v>
      </c>
      <c r="AN43" s="93">
        <f t="shared" si="5"/>
        <v>40</v>
      </c>
      <c r="AO43" s="296">
        <f t="shared" si="5"/>
        <v>27.9156</v>
      </c>
      <c r="AP43" s="93">
        <f t="shared" si="5"/>
        <v>23.9</v>
      </c>
      <c r="AQ43" s="93">
        <f t="shared" si="5"/>
        <v>0</v>
      </c>
      <c r="AR43" s="93">
        <f t="shared" si="5"/>
        <v>10.616</v>
      </c>
      <c r="AS43" s="93">
        <f t="shared" si="5"/>
        <v>2</v>
      </c>
      <c r="AT43" s="93">
        <f t="shared" si="5"/>
        <v>32</v>
      </c>
      <c r="AU43" s="93">
        <f t="shared" si="5"/>
        <v>8</v>
      </c>
      <c r="AV43" s="93">
        <f t="shared" si="5"/>
        <v>10</v>
      </c>
      <c r="AW43" s="296">
        <f t="shared" si="5"/>
        <v>539.9315999999999</v>
      </c>
      <c r="AX43" s="296">
        <f t="shared" si="2"/>
        <v>1075.2725999999998</v>
      </c>
    </row>
    <row r="44" spans="1:50" ht="15.75" hidden="1">
      <c r="A44" s="5"/>
      <c r="B44" s="5"/>
      <c r="C44" s="5" t="s">
        <v>0</v>
      </c>
      <c r="D44" s="188"/>
      <c r="E44" s="162"/>
      <c r="F44" s="162"/>
      <c r="G44" s="162"/>
      <c r="H44" s="190"/>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88"/>
      <c r="AX44" s="162">
        <f>SUM(AV44+AC44+W44+V44+J44+H44+F44+D44)</f>
        <v>0</v>
      </c>
    </row>
    <row r="45" spans="1:50" ht="15.75" hidden="1">
      <c r="A45" s="5"/>
      <c r="B45" s="5"/>
      <c r="C45" s="5" t="s">
        <v>1</v>
      </c>
      <c r="D45" s="162">
        <f>SUM(D43:D44)</f>
        <v>0</v>
      </c>
      <c r="E45" s="162"/>
      <c r="F45" s="162">
        <f>SUM(F43:F44)</f>
        <v>0</v>
      </c>
      <c r="G45" s="162"/>
      <c r="H45" s="162">
        <f aca="true" t="shared" si="6" ref="H45:AV45">SUM(H43:H44)</f>
        <v>0</v>
      </c>
      <c r="I45" s="162">
        <f t="shared" si="6"/>
        <v>0</v>
      </c>
      <c r="J45" s="162">
        <f t="shared" si="6"/>
        <v>520.791</v>
      </c>
      <c r="K45" s="162">
        <f t="shared" si="6"/>
        <v>0</v>
      </c>
      <c r="L45" s="162">
        <f t="shared" si="6"/>
        <v>163.82</v>
      </c>
      <c r="M45" s="162"/>
      <c r="N45" s="162"/>
      <c r="O45" s="162">
        <f t="shared" si="6"/>
        <v>61.6</v>
      </c>
      <c r="P45" s="162">
        <f t="shared" si="6"/>
        <v>65.675</v>
      </c>
      <c r="Q45" s="162">
        <f t="shared" si="6"/>
        <v>37.069</v>
      </c>
      <c r="R45" s="162">
        <f t="shared" si="6"/>
        <v>185</v>
      </c>
      <c r="S45" s="162">
        <f t="shared" si="6"/>
        <v>0.5</v>
      </c>
      <c r="T45" s="162"/>
      <c r="U45" s="162">
        <f t="shared" si="6"/>
        <v>0</v>
      </c>
      <c r="V45" s="162">
        <f t="shared" si="6"/>
        <v>0</v>
      </c>
      <c r="W45" s="162">
        <f t="shared" si="6"/>
        <v>0</v>
      </c>
      <c r="X45" s="162">
        <f t="shared" si="6"/>
        <v>0</v>
      </c>
      <c r="Y45" s="162">
        <f t="shared" si="6"/>
        <v>0</v>
      </c>
      <c r="Z45" s="162">
        <f t="shared" si="6"/>
        <v>0</v>
      </c>
      <c r="AA45" s="162">
        <f t="shared" si="6"/>
        <v>0</v>
      </c>
      <c r="AB45" s="162">
        <f t="shared" si="6"/>
        <v>0</v>
      </c>
      <c r="AC45" s="162">
        <f t="shared" si="6"/>
        <v>0</v>
      </c>
      <c r="AD45" s="162"/>
      <c r="AE45" s="162"/>
      <c r="AF45" s="162"/>
      <c r="AG45" s="162"/>
      <c r="AH45" s="162"/>
      <c r="AI45" s="162"/>
      <c r="AJ45" s="162"/>
      <c r="AK45" s="162"/>
      <c r="AL45" s="162"/>
      <c r="AM45" s="162"/>
      <c r="AN45" s="162"/>
      <c r="AO45" s="162"/>
      <c r="AP45" s="162"/>
      <c r="AQ45" s="162"/>
      <c r="AR45" s="162"/>
      <c r="AS45" s="162">
        <f>SUM(AS43:AS44)</f>
        <v>2</v>
      </c>
      <c r="AT45" s="162">
        <f>SUM(AT43:AT44)</f>
        <v>32</v>
      </c>
      <c r="AU45" s="162">
        <f>SUM(AU43:AU44)</f>
        <v>8</v>
      </c>
      <c r="AV45" s="162">
        <f t="shared" si="6"/>
        <v>10</v>
      </c>
      <c r="AW45" s="188"/>
      <c r="AX45" s="162">
        <f>SUM(AV45+AC45+W45+V45+J45+H45+F45+D45)</f>
        <v>530.791</v>
      </c>
    </row>
    <row r="46" spans="11:48" ht="15.75">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row>
    <row r="47" spans="11:48" ht="15.75">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row>
    <row r="49" spans="12:62" ht="18.75">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row>
    <row r="50" spans="12:62" ht="18.75">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1"/>
    </row>
    <row r="51" spans="12:62" ht="15.75">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row>
  </sheetData>
  <mergeCells count="50">
    <mergeCell ref="H1:AV1"/>
    <mergeCell ref="H2:AW2"/>
    <mergeCell ref="H3:AV3"/>
    <mergeCell ref="AR14:AR17"/>
    <mergeCell ref="AS14:AS17"/>
    <mergeCell ref="Z14:Z16"/>
    <mergeCell ref="AA14:AA16"/>
    <mergeCell ref="AP14:AP17"/>
    <mergeCell ref="AL14:AL17"/>
    <mergeCell ref="AM14:AM17"/>
    <mergeCell ref="D15:D16"/>
    <mergeCell ref="AC14:AC16"/>
    <mergeCell ref="M16:O16"/>
    <mergeCell ref="P16:P17"/>
    <mergeCell ref="D14:E14"/>
    <mergeCell ref="E15:E16"/>
    <mergeCell ref="F15:F16"/>
    <mergeCell ref="G15:G16"/>
    <mergeCell ref="H14:H16"/>
    <mergeCell ref="F14:G14"/>
    <mergeCell ref="AO14:AO17"/>
    <mergeCell ref="S16:S17"/>
    <mergeCell ref="T16:T17"/>
    <mergeCell ref="AD14:AG17"/>
    <mergeCell ref="AI14:AI17"/>
    <mergeCell ref="W14:W16"/>
    <mergeCell ref="AN14:AN17"/>
    <mergeCell ref="AB14:AB16"/>
    <mergeCell ref="J14:U14"/>
    <mergeCell ref="V14:V16"/>
    <mergeCell ref="AL12:AX12"/>
    <mergeCell ref="C9:AJ9"/>
    <mergeCell ref="AX13:AX17"/>
    <mergeCell ref="J13:AJ13"/>
    <mergeCell ref="AL13:AV13"/>
    <mergeCell ref="C12:C17"/>
    <mergeCell ref="AT14:AT17"/>
    <mergeCell ref="AU14:AU17"/>
    <mergeCell ref="AV14:AV17"/>
    <mergeCell ref="AW13:AW17"/>
    <mergeCell ref="C7:AJ7"/>
    <mergeCell ref="C8:AJ8"/>
    <mergeCell ref="A12:A17"/>
    <mergeCell ref="J12:AJ12"/>
    <mergeCell ref="L15:U15"/>
    <mergeCell ref="AJ14:AJ17"/>
    <mergeCell ref="L16:L17"/>
    <mergeCell ref="J15:J17"/>
    <mergeCell ref="Q16:Q17"/>
    <mergeCell ref="R16:R17"/>
  </mergeCells>
  <printOptions/>
  <pageMargins left="0.37" right="0.16" top="0.17" bottom="0.17" header="0.5" footer="0.5"/>
  <pageSetup fitToHeight="1"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Z141"/>
  <sheetViews>
    <sheetView tabSelected="1" workbookViewId="0" topLeftCell="A1">
      <pane xSplit="2" ySplit="10" topLeftCell="C11" activePane="bottomRight" state="frozen"/>
      <selection pane="topLeft" activeCell="A1" sqref="A1"/>
      <selection pane="topRight" activeCell="C1" sqref="C1"/>
      <selection pane="bottomLeft" activeCell="A11" sqref="A11"/>
      <selection pane="bottomRight" activeCell="C3" sqref="C3:Q3"/>
    </sheetView>
  </sheetViews>
  <sheetFormatPr defaultColWidth="9.00390625" defaultRowHeight="12.75"/>
  <cols>
    <col min="1" max="1" width="12.625" style="28" customWidth="1"/>
    <col min="2" max="2" width="25.875" style="28" customWidth="1"/>
    <col min="3" max="3" width="46.00390625" style="28" customWidth="1"/>
    <col min="4" max="4" width="11.375" style="28" customWidth="1"/>
    <col min="5" max="5" width="12.00390625" style="28" customWidth="1"/>
    <col min="6" max="6" width="10.375" style="28" customWidth="1"/>
    <col min="7" max="7" width="10.00390625" style="28" customWidth="1"/>
    <col min="8" max="8" width="13.00390625" style="28" hidden="1" customWidth="1"/>
    <col min="9" max="9" width="12.875" style="28" hidden="1" customWidth="1"/>
    <col min="10" max="10" width="11.125" style="28" customWidth="1"/>
    <col min="11" max="11" width="10.75390625" style="28" customWidth="1"/>
    <col min="12" max="12" width="11.00390625" style="28" customWidth="1"/>
    <col min="13" max="13" width="10.25390625" style="28" customWidth="1"/>
    <col min="14" max="14" width="10.00390625" style="28" customWidth="1"/>
    <col min="15" max="15" width="10.375" style="28" hidden="1" customWidth="1"/>
    <col min="16" max="16" width="0" style="28" hidden="1" customWidth="1"/>
    <col min="17" max="17" width="14.625" style="28" hidden="1" customWidth="1"/>
    <col min="18" max="18" width="14.875" style="28" customWidth="1"/>
    <col min="19" max="16384" width="9.125" style="28" customWidth="1"/>
  </cols>
  <sheetData>
    <row r="1" spans="3:17" ht="15.75">
      <c r="C1" s="453" t="s">
        <v>58</v>
      </c>
      <c r="D1" s="453"/>
      <c r="E1" s="453"/>
      <c r="F1" s="453"/>
      <c r="G1" s="453"/>
      <c r="H1" s="453"/>
      <c r="I1" s="453"/>
      <c r="J1" s="453"/>
      <c r="K1" s="453"/>
      <c r="L1" s="453"/>
      <c r="M1" s="453"/>
      <c r="N1" s="453"/>
      <c r="O1" s="453"/>
      <c r="P1" s="453"/>
      <c r="Q1" s="453"/>
    </row>
    <row r="2" spans="3:17" ht="15.75">
      <c r="C2" s="454" t="s">
        <v>59</v>
      </c>
      <c r="D2" s="454"/>
      <c r="E2" s="454"/>
      <c r="F2" s="454"/>
      <c r="G2" s="454"/>
      <c r="H2" s="454"/>
      <c r="I2" s="454"/>
      <c r="J2" s="454"/>
      <c r="K2" s="454"/>
      <c r="L2" s="454"/>
      <c r="M2" s="454"/>
      <c r="N2" s="454"/>
      <c r="O2" s="454"/>
      <c r="P2" s="454"/>
      <c r="Q2" s="454"/>
    </row>
    <row r="3" spans="3:17" ht="15.75">
      <c r="C3" s="454" t="s">
        <v>299</v>
      </c>
      <c r="D3" s="454"/>
      <c r="E3" s="454"/>
      <c r="F3" s="454"/>
      <c r="G3" s="454"/>
      <c r="H3" s="454"/>
      <c r="I3" s="454"/>
      <c r="J3" s="454"/>
      <c r="K3" s="454"/>
      <c r="L3" s="454"/>
      <c r="M3" s="454"/>
      <c r="N3" s="454"/>
      <c r="O3" s="454"/>
      <c r="P3" s="454"/>
      <c r="Q3" s="454"/>
    </row>
    <row r="4" spans="1:7" ht="15.75" hidden="1">
      <c r="A4" s="306"/>
      <c r="B4" s="306"/>
      <c r="C4" s="306"/>
      <c r="D4" s="306"/>
      <c r="E4" s="306"/>
      <c r="F4" s="306"/>
      <c r="G4" s="306"/>
    </row>
    <row r="5" spans="1:17" ht="60.75" customHeight="1">
      <c r="A5" s="445" t="s">
        <v>137</v>
      </c>
      <c r="B5" s="445"/>
      <c r="C5" s="445"/>
      <c r="D5" s="445"/>
      <c r="E5" s="445"/>
      <c r="F5" s="445"/>
      <c r="G5" s="445"/>
      <c r="H5" s="445"/>
      <c r="I5" s="445"/>
      <c r="J5" s="445"/>
      <c r="K5" s="445"/>
      <c r="L5" s="445"/>
      <c r="M5" s="445"/>
      <c r="N5" s="445"/>
      <c r="O5" s="445"/>
      <c r="P5" s="445"/>
      <c r="Q5" s="445"/>
    </row>
    <row r="6" spans="1:18" ht="15.75">
      <c r="A6" s="455" t="s">
        <v>60</v>
      </c>
      <c r="B6" s="456" t="s">
        <v>218</v>
      </c>
      <c r="C6" s="458" t="s">
        <v>61</v>
      </c>
      <c r="D6" s="459" t="s">
        <v>62</v>
      </c>
      <c r="E6" s="459" t="s">
        <v>63</v>
      </c>
      <c r="F6" s="459" t="s">
        <v>64</v>
      </c>
      <c r="G6" s="458" t="s">
        <v>65</v>
      </c>
      <c r="H6" s="308"/>
      <c r="I6" s="308"/>
      <c r="J6" s="460" t="s">
        <v>66</v>
      </c>
      <c r="K6" s="460"/>
      <c r="L6" s="460"/>
      <c r="M6" s="460"/>
      <c r="N6" s="460"/>
      <c r="O6" s="460"/>
      <c r="P6" s="309"/>
      <c r="Q6" s="458" t="s">
        <v>67</v>
      </c>
      <c r="R6" s="458" t="s">
        <v>68</v>
      </c>
    </row>
    <row r="7" spans="1:18" ht="31.5" customHeight="1">
      <c r="A7" s="455"/>
      <c r="B7" s="457"/>
      <c r="C7" s="458"/>
      <c r="D7" s="459"/>
      <c r="E7" s="459"/>
      <c r="F7" s="459"/>
      <c r="G7" s="458"/>
      <c r="H7" s="308"/>
      <c r="I7" s="308"/>
      <c r="J7" s="458" t="s">
        <v>69</v>
      </c>
      <c r="K7" s="458"/>
      <c r="L7" s="456" t="s">
        <v>142</v>
      </c>
      <c r="M7" s="456" t="s">
        <v>71</v>
      </c>
      <c r="N7" s="458" t="s">
        <v>70</v>
      </c>
      <c r="O7" s="458" t="s">
        <v>71</v>
      </c>
      <c r="P7" s="107"/>
      <c r="Q7" s="458"/>
      <c r="R7" s="458"/>
    </row>
    <row r="8" spans="1:18" ht="72" customHeight="1">
      <c r="A8" s="307" t="s">
        <v>163</v>
      </c>
      <c r="B8" s="308" t="s">
        <v>72</v>
      </c>
      <c r="C8" s="458"/>
      <c r="D8" s="459"/>
      <c r="E8" s="459"/>
      <c r="F8" s="459"/>
      <c r="G8" s="458"/>
      <c r="H8" s="308"/>
      <c r="I8" s="308"/>
      <c r="J8" s="308" t="s">
        <v>73</v>
      </c>
      <c r="K8" s="308" t="s">
        <v>74</v>
      </c>
      <c r="L8" s="457"/>
      <c r="M8" s="457"/>
      <c r="N8" s="458"/>
      <c r="O8" s="458"/>
      <c r="P8" s="107"/>
      <c r="Q8" s="458"/>
      <c r="R8" s="458"/>
    </row>
    <row r="9" spans="1:17" ht="55.5" customHeight="1" hidden="1">
      <c r="A9" s="311" t="s">
        <v>75</v>
      </c>
      <c r="B9" s="312" t="s">
        <v>226</v>
      </c>
      <c r="C9" s="312" t="s">
        <v>76</v>
      </c>
      <c r="D9" s="313"/>
      <c r="E9" s="313"/>
      <c r="F9" s="313"/>
      <c r="G9" s="314"/>
      <c r="H9" s="315"/>
      <c r="I9" s="314"/>
      <c r="J9" s="314"/>
      <c r="K9" s="314"/>
      <c r="L9" s="314"/>
      <c r="M9" s="314"/>
      <c r="N9" s="313"/>
      <c r="O9" s="313"/>
      <c r="P9" s="316"/>
      <c r="Q9" s="313"/>
    </row>
    <row r="10" spans="1:17" ht="31.5" customHeight="1" hidden="1">
      <c r="A10" s="317" t="s">
        <v>227</v>
      </c>
      <c r="B10" s="308" t="s">
        <v>228</v>
      </c>
      <c r="C10" s="308" t="s">
        <v>77</v>
      </c>
      <c r="D10" s="318"/>
      <c r="E10" s="318"/>
      <c r="F10" s="318"/>
      <c r="G10" s="319"/>
      <c r="H10" s="319"/>
      <c r="I10" s="319"/>
      <c r="J10" s="319"/>
      <c r="K10" s="319"/>
      <c r="L10" s="319"/>
      <c r="M10" s="319"/>
      <c r="N10" s="318"/>
      <c r="O10" s="318"/>
      <c r="P10" s="320"/>
      <c r="Q10" s="318"/>
    </row>
    <row r="11" spans="1:26" ht="44.25" customHeight="1">
      <c r="A11" s="311" t="s">
        <v>39</v>
      </c>
      <c r="B11" s="312" t="s">
        <v>363</v>
      </c>
      <c r="C11" s="312" t="s">
        <v>76</v>
      </c>
      <c r="D11" s="87"/>
      <c r="E11" s="87"/>
      <c r="F11" s="87"/>
      <c r="G11" s="347">
        <f>SUM(G13+G14+G15+G16+G17)+G121</f>
        <v>454.5</v>
      </c>
      <c r="H11" s="347"/>
      <c r="I11" s="347">
        <f>SUM(I17+I26+I29+I37+I40+I42+I43)</f>
        <v>2</v>
      </c>
      <c r="J11" s="347">
        <f>SUM(J13+J14+J15+J16+J17)+J121</f>
        <v>47</v>
      </c>
      <c r="K11" s="347">
        <f>SUM(K13+K14+K15+K16+K17)+K121</f>
        <v>20</v>
      </c>
      <c r="L11" s="347">
        <f>SUM(L13+L14+L15+L16+L17)+L121</f>
        <v>0</v>
      </c>
      <c r="M11" s="347">
        <f>SUM(M13+M14+M15+M16+M17)+M121</f>
        <v>365.5</v>
      </c>
      <c r="N11" s="347">
        <f>SUM(N13+N14+N15+N16+N17)+N121</f>
        <v>42</v>
      </c>
      <c r="O11" s="347">
        <f>SUM(O13+O14+O15+O16+O17)</f>
        <v>0</v>
      </c>
      <c r="P11" s="347">
        <f>SUM(P13+P14+P15+P16+P17)</f>
        <v>0</v>
      </c>
      <c r="Q11" s="347">
        <f>SUM(Q13+Q14+Q15+Q16+Q17)</f>
        <v>0</v>
      </c>
      <c r="R11" s="347">
        <f>SUM(R13+R14+R15+R16+R17)</f>
        <v>305.5</v>
      </c>
      <c r="S11" s="321"/>
      <c r="T11" s="97"/>
      <c r="U11" s="97"/>
      <c r="V11" s="97"/>
      <c r="W11" s="97"/>
      <c r="X11" s="97"/>
      <c r="Y11" s="97"/>
      <c r="Z11" s="97"/>
    </row>
    <row r="12" spans="1:26" ht="35.25" customHeight="1" hidden="1">
      <c r="A12" s="317"/>
      <c r="B12" s="308"/>
      <c r="C12" s="308"/>
      <c r="D12" s="318"/>
      <c r="E12" s="318"/>
      <c r="F12" s="318"/>
      <c r="G12" s="348"/>
      <c r="H12" s="348"/>
      <c r="I12" s="348">
        <f>SUM(J12+N12+O12+Q12)</f>
        <v>0</v>
      </c>
      <c r="J12" s="349"/>
      <c r="K12" s="348"/>
      <c r="L12" s="348"/>
      <c r="M12" s="348"/>
      <c r="N12" s="348"/>
      <c r="O12" s="348"/>
      <c r="P12" s="350">
        <f>SUM(J12:O12)-K12</f>
        <v>0</v>
      </c>
      <c r="Q12" s="351"/>
      <c r="R12" s="348"/>
      <c r="S12" s="321"/>
      <c r="T12" s="97"/>
      <c r="U12" s="97"/>
      <c r="V12" s="97"/>
      <c r="W12" s="97"/>
      <c r="X12" s="97"/>
      <c r="Y12" s="97"/>
      <c r="Z12" s="97"/>
    </row>
    <row r="13" spans="1:26" ht="35.25" customHeight="1">
      <c r="A13" s="317" t="s">
        <v>232</v>
      </c>
      <c r="B13" s="11" t="s">
        <v>78</v>
      </c>
      <c r="C13" s="3" t="s">
        <v>79</v>
      </c>
      <c r="D13" s="318"/>
      <c r="E13" s="318"/>
      <c r="F13" s="318"/>
      <c r="G13" s="349">
        <f aca="true" t="shared" si="0" ref="G13:G76">SUM(J13+N13+O13)+M13+L13</f>
        <v>27</v>
      </c>
      <c r="H13" s="348"/>
      <c r="I13" s="348"/>
      <c r="J13" s="349">
        <v>27</v>
      </c>
      <c r="K13" s="348"/>
      <c r="L13" s="348"/>
      <c r="M13" s="348"/>
      <c r="N13" s="348"/>
      <c r="O13" s="348"/>
      <c r="P13" s="350"/>
      <c r="Q13" s="351"/>
      <c r="R13" s="348"/>
      <c r="S13" s="321"/>
      <c r="T13" s="97"/>
      <c r="U13" s="97"/>
      <c r="V13" s="97"/>
      <c r="W13" s="97"/>
      <c r="X13" s="97"/>
      <c r="Y13" s="97"/>
      <c r="Z13" s="97"/>
    </row>
    <row r="14" spans="1:26" ht="80.25" customHeight="1">
      <c r="A14" s="317" t="s">
        <v>232</v>
      </c>
      <c r="B14" s="11" t="s">
        <v>78</v>
      </c>
      <c r="C14" s="120" t="s">
        <v>138</v>
      </c>
      <c r="D14" s="318"/>
      <c r="E14" s="318"/>
      <c r="F14" s="318"/>
      <c r="G14" s="349">
        <f t="shared" si="0"/>
        <v>305.5</v>
      </c>
      <c r="H14" s="348"/>
      <c r="I14" s="348"/>
      <c r="J14" s="349"/>
      <c r="K14" s="348"/>
      <c r="L14" s="348"/>
      <c r="M14" s="348">
        <v>305.5</v>
      </c>
      <c r="N14" s="348"/>
      <c r="O14" s="348"/>
      <c r="P14" s="350"/>
      <c r="Q14" s="351"/>
      <c r="R14" s="349">
        <v>305.5</v>
      </c>
      <c r="S14" s="321"/>
      <c r="T14" s="97"/>
      <c r="U14" s="97"/>
      <c r="V14" s="97"/>
      <c r="W14" s="97"/>
      <c r="X14" s="97"/>
      <c r="Y14" s="97"/>
      <c r="Z14" s="97"/>
    </row>
    <row r="15" spans="1:26" ht="130.5" customHeight="1">
      <c r="A15" s="317" t="s">
        <v>171</v>
      </c>
      <c r="B15" s="11" t="s">
        <v>172</v>
      </c>
      <c r="C15" s="143" t="s">
        <v>139</v>
      </c>
      <c r="D15" s="318"/>
      <c r="E15" s="318"/>
      <c r="F15" s="318"/>
      <c r="G15" s="349">
        <f t="shared" si="0"/>
        <v>72</v>
      </c>
      <c r="H15" s="348"/>
      <c r="I15" s="348"/>
      <c r="J15" s="349">
        <v>20</v>
      </c>
      <c r="K15" s="348">
        <v>20</v>
      </c>
      <c r="L15" s="348"/>
      <c r="M15" s="348">
        <v>20</v>
      </c>
      <c r="N15" s="348">
        <v>32</v>
      </c>
      <c r="O15" s="348"/>
      <c r="P15" s="350"/>
      <c r="Q15" s="351"/>
      <c r="R15" s="349">
        <v>0</v>
      </c>
      <c r="S15" s="321"/>
      <c r="T15" s="97"/>
      <c r="U15" s="97"/>
      <c r="V15" s="97"/>
      <c r="W15" s="97"/>
      <c r="X15" s="97"/>
      <c r="Y15" s="97"/>
      <c r="Z15" s="97"/>
    </row>
    <row r="16" spans="1:26" ht="101.25" customHeight="1">
      <c r="A16" s="317" t="s">
        <v>171</v>
      </c>
      <c r="B16" s="11" t="s">
        <v>172</v>
      </c>
      <c r="C16" s="143" t="s">
        <v>140</v>
      </c>
      <c r="D16" s="318"/>
      <c r="E16" s="318"/>
      <c r="F16" s="318"/>
      <c r="G16" s="349">
        <f t="shared" si="0"/>
        <v>8</v>
      </c>
      <c r="H16" s="348"/>
      <c r="I16" s="348"/>
      <c r="J16" s="349"/>
      <c r="K16" s="348"/>
      <c r="L16" s="348"/>
      <c r="M16" s="348"/>
      <c r="N16" s="348">
        <v>8</v>
      </c>
      <c r="O16" s="348"/>
      <c r="P16" s="350"/>
      <c r="Q16" s="351"/>
      <c r="R16" s="349">
        <v>0</v>
      </c>
      <c r="S16" s="321"/>
      <c r="T16" s="97"/>
      <c r="U16" s="97"/>
      <c r="V16" s="97"/>
      <c r="W16" s="97"/>
      <c r="X16" s="97"/>
      <c r="Y16" s="97"/>
      <c r="Z16" s="97"/>
    </row>
    <row r="17" spans="1:26" ht="31.5">
      <c r="A17" s="317" t="s">
        <v>173</v>
      </c>
      <c r="B17" s="11" t="s">
        <v>174</v>
      </c>
      <c r="C17" s="3" t="s">
        <v>79</v>
      </c>
      <c r="D17" s="318"/>
      <c r="E17" s="318"/>
      <c r="F17" s="318"/>
      <c r="G17" s="349">
        <f t="shared" si="0"/>
        <v>2</v>
      </c>
      <c r="H17" s="348"/>
      <c r="I17" s="348">
        <f>SUM(J17+N17+O17)</f>
        <v>2</v>
      </c>
      <c r="J17" s="348"/>
      <c r="K17" s="348"/>
      <c r="L17" s="348"/>
      <c r="M17" s="348"/>
      <c r="N17" s="348">
        <v>2</v>
      </c>
      <c r="O17" s="348"/>
      <c r="P17" s="348">
        <f>SUM(P19+P20+P22+P23)</f>
        <v>0</v>
      </c>
      <c r="Q17" s="351">
        <f>SUM(Q19+Q20+Q22+Q23)+Q21</f>
        <v>0</v>
      </c>
      <c r="R17" s="348">
        <v>0</v>
      </c>
      <c r="S17" s="321"/>
      <c r="T17" s="97"/>
      <c r="U17" s="97"/>
      <c r="V17" s="97"/>
      <c r="W17" s="97"/>
      <c r="X17" s="97"/>
      <c r="Y17" s="97"/>
      <c r="Z17" s="97"/>
    </row>
    <row r="18" spans="1:26" ht="18.75" hidden="1">
      <c r="A18" s="317"/>
      <c r="B18" s="308"/>
      <c r="C18" s="145"/>
      <c r="D18" s="318"/>
      <c r="E18" s="318"/>
      <c r="F18" s="318"/>
      <c r="G18" s="349">
        <f t="shared" si="0"/>
        <v>0</v>
      </c>
      <c r="H18" s="348"/>
      <c r="I18" s="348"/>
      <c r="J18" s="349"/>
      <c r="K18" s="348"/>
      <c r="L18" s="348"/>
      <c r="M18" s="348"/>
      <c r="N18" s="348"/>
      <c r="O18" s="348"/>
      <c r="P18" s="350"/>
      <c r="Q18" s="351"/>
      <c r="R18" s="348"/>
      <c r="S18" s="321"/>
      <c r="T18" s="97"/>
      <c r="U18" s="97"/>
      <c r="V18" s="97"/>
      <c r="W18" s="97"/>
      <c r="X18" s="97"/>
      <c r="Y18" s="97"/>
      <c r="Z18" s="97"/>
    </row>
    <row r="19" spans="1:26" ht="18.75" hidden="1">
      <c r="A19" s="317"/>
      <c r="B19" s="308"/>
      <c r="C19" s="144"/>
      <c r="D19" s="318"/>
      <c r="E19" s="318"/>
      <c r="F19" s="318"/>
      <c r="G19" s="349">
        <f t="shared" si="0"/>
        <v>0</v>
      </c>
      <c r="H19" s="348"/>
      <c r="I19" s="348"/>
      <c r="J19" s="349"/>
      <c r="K19" s="348"/>
      <c r="L19" s="348"/>
      <c r="M19" s="348"/>
      <c r="N19" s="348"/>
      <c r="O19" s="348"/>
      <c r="P19" s="350"/>
      <c r="Q19" s="351"/>
      <c r="R19" s="348"/>
      <c r="S19" s="321"/>
      <c r="T19" s="97"/>
      <c r="U19" s="97"/>
      <c r="V19" s="97"/>
      <c r="W19" s="97"/>
      <c r="X19" s="97"/>
      <c r="Y19" s="97"/>
      <c r="Z19" s="97"/>
    </row>
    <row r="20" spans="1:26" ht="18.75" hidden="1">
      <c r="A20" s="317"/>
      <c r="B20" s="308"/>
      <c r="C20" s="308"/>
      <c r="D20" s="318"/>
      <c r="E20" s="318"/>
      <c r="F20" s="318"/>
      <c r="G20" s="349">
        <f t="shared" si="0"/>
        <v>0</v>
      </c>
      <c r="H20" s="348"/>
      <c r="I20" s="348"/>
      <c r="J20" s="349"/>
      <c r="K20" s="348"/>
      <c r="L20" s="348"/>
      <c r="M20" s="348"/>
      <c r="N20" s="348"/>
      <c r="O20" s="348"/>
      <c r="P20" s="350"/>
      <c r="Q20" s="351"/>
      <c r="R20" s="348"/>
      <c r="S20" s="321"/>
      <c r="T20" s="97"/>
      <c r="U20" s="97"/>
      <c r="V20" s="97"/>
      <c r="W20" s="97"/>
      <c r="X20" s="97"/>
      <c r="Y20" s="97"/>
      <c r="Z20" s="97"/>
    </row>
    <row r="21" spans="1:26" ht="25.5" hidden="1">
      <c r="A21" s="317"/>
      <c r="B21" s="308"/>
      <c r="C21" s="308" t="s">
        <v>80</v>
      </c>
      <c r="D21" s="318"/>
      <c r="E21" s="318"/>
      <c r="F21" s="318"/>
      <c r="G21" s="349">
        <f t="shared" si="0"/>
        <v>0</v>
      </c>
      <c r="H21" s="348"/>
      <c r="I21" s="348"/>
      <c r="J21" s="348"/>
      <c r="K21" s="348"/>
      <c r="L21" s="348"/>
      <c r="M21" s="348"/>
      <c r="N21" s="348"/>
      <c r="O21" s="348"/>
      <c r="P21" s="350"/>
      <c r="Q21" s="351"/>
      <c r="R21" s="348"/>
      <c r="S21" s="321"/>
      <c r="T21" s="97"/>
      <c r="U21" s="97"/>
      <c r="V21" s="97"/>
      <c r="W21" s="97"/>
      <c r="X21" s="97"/>
      <c r="Y21" s="97"/>
      <c r="Z21" s="97"/>
    </row>
    <row r="22" spans="1:26" ht="18.75" hidden="1">
      <c r="A22" s="317"/>
      <c r="B22" s="308"/>
      <c r="C22" s="308" t="s">
        <v>81</v>
      </c>
      <c r="D22" s="318"/>
      <c r="E22" s="318"/>
      <c r="F22" s="318"/>
      <c r="G22" s="349">
        <f t="shared" si="0"/>
        <v>0</v>
      </c>
      <c r="H22" s="348"/>
      <c r="I22" s="348"/>
      <c r="J22" s="349"/>
      <c r="K22" s="348"/>
      <c r="L22" s="348"/>
      <c r="M22" s="348"/>
      <c r="N22" s="348"/>
      <c r="O22" s="348"/>
      <c r="P22" s="350"/>
      <c r="Q22" s="351"/>
      <c r="R22" s="348"/>
      <c r="S22" s="321"/>
      <c r="T22" s="97"/>
      <c r="U22" s="97"/>
      <c r="V22" s="97"/>
      <c r="W22" s="97"/>
      <c r="X22" s="97"/>
      <c r="Y22" s="97"/>
      <c r="Z22" s="97"/>
    </row>
    <row r="23" spans="1:26" ht="18.75" hidden="1">
      <c r="A23" s="317"/>
      <c r="B23" s="308"/>
      <c r="C23" s="308"/>
      <c r="D23" s="318"/>
      <c r="E23" s="318"/>
      <c r="F23" s="318"/>
      <c r="G23" s="349">
        <f t="shared" si="0"/>
        <v>0</v>
      </c>
      <c r="H23" s="348"/>
      <c r="I23" s="348"/>
      <c r="J23" s="349"/>
      <c r="K23" s="348"/>
      <c r="L23" s="348"/>
      <c r="M23" s="348"/>
      <c r="N23" s="348"/>
      <c r="O23" s="348"/>
      <c r="P23" s="350"/>
      <c r="Q23" s="351"/>
      <c r="R23" s="348"/>
      <c r="S23" s="321"/>
      <c r="T23" s="97"/>
      <c r="U23" s="97"/>
      <c r="V23" s="97"/>
      <c r="W23" s="97"/>
      <c r="X23" s="97"/>
      <c r="Y23" s="97"/>
      <c r="Z23" s="97"/>
    </row>
    <row r="24" spans="1:26" ht="18.75" hidden="1">
      <c r="A24" s="317"/>
      <c r="B24" s="308"/>
      <c r="C24" s="308"/>
      <c r="D24" s="318"/>
      <c r="E24" s="318"/>
      <c r="F24" s="318"/>
      <c r="G24" s="349">
        <f t="shared" si="0"/>
        <v>0</v>
      </c>
      <c r="H24" s="348"/>
      <c r="I24" s="348"/>
      <c r="J24" s="349"/>
      <c r="K24" s="348"/>
      <c r="L24" s="348"/>
      <c r="M24" s="348"/>
      <c r="N24" s="348"/>
      <c r="O24" s="348"/>
      <c r="P24" s="350"/>
      <c r="Q24" s="351"/>
      <c r="R24" s="348"/>
      <c r="S24" s="321"/>
      <c r="T24" s="97"/>
      <c r="U24" s="97"/>
      <c r="V24" s="97"/>
      <c r="W24" s="97"/>
      <c r="X24" s="97"/>
      <c r="Y24" s="97"/>
      <c r="Z24" s="97"/>
    </row>
    <row r="25" spans="1:26" ht="18.75" hidden="1">
      <c r="A25" s="317"/>
      <c r="B25" s="308"/>
      <c r="C25" s="308"/>
      <c r="D25" s="318"/>
      <c r="E25" s="318"/>
      <c r="F25" s="318"/>
      <c r="G25" s="349">
        <f t="shared" si="0"/>
        <v>0</v>
      </c>
      <c r="H25" s="348"/>
      <c r="I25" s="348"/>
      <c r="J25" s="349"/>
      <c r="K25" s="348"/>
      <c r="L25" s="348"/>
      <c r="M25" s="348"/>
      <c r="N25" s="348"/>
      <c r="O25" s="348"/>
      <c r="P25" s="350"/>
      <c r="Q25" s="351"/>
      <c r="R25" s="348"/>
      <c r="S25" s="321"/>
      <c r="T25" s="97"/>
      <c r="U25" s="97"/>
      <c r="V25" s="97"/>
      <c r="W25" s="97"/>
      <c r="X25" s="97"/>
      <c r="Y25" s="97"/>
      <c r="Z25" s="97"/>
    </row>
    <row r="26" spans="1:26" ht="18.75" hidden="1">
      <c r="A26" s="317" t="s">
        <v>171</v>
      </c>
      <c r="B26" s="308" t="s">
        <v>172</v>
      </c>
      <c r="C26" s="308" t="s">
        <v>82</v>
      </c>
      <c r="D26" s="318"/>
      <c r="E26" s="318"/>
      <c r="F26" s="318"/>
      <c r="G26" s="349">
        <f t="shared" si="0"/>
        <v>0</v>
      </c>
      <c r="H26" s="348"/>
      <c r="I26" s="348"/>
      <c r="J26" s="349"/>
      <c r="K26" s="348"/>
      <c r="L26" s="348"/>
      <c r="M26" s="348"/>
      <c r="N26" s="348"/>
      <c r="O26" s="348"/>
      <c r="P26" s="350"/>
      <c r="Q26" s="351"/>
      <c r="R26" s="348"/>
      <c r="S26" s="321"/>
      <c r="T26" s="97"/>
      <c r="U26" s="97"/>
      <c r="V26" s="97"/>
      <c r="W26" s="97"/>
      <c r="X26" s="97"/>
      <c r="Y26" s="97"/>
      <c r="Z26" s="97"/>
    </row>
    <row r="27" spans="1:26" ht="18.75" hidden="1">
      <c r="A27" s="317"/>
      <c r="B27" s="308"/>
      <c r="C27" s="308" t="s">
        <v>381</v>
      </c>
      <c r="D27" s="318"/>
      <c r="E27" s="318"/>
      <c r="F27" s="318"/>
      <c r="G27" s="349">
        <f t="shared" si="0"/>
        <v>0</v>
      </c>
      <c r="H27" s="348"/>
      <c r="I27" s="348"/>
      <c r="J27" s="349"/>
      <c r="K27" s="348"/>
      <c r="L27" s="348"/>
      <c r="M27" s="348"/>
      <c r="N27" s="348"/>
      <c r="O27" s="348"/>
      <c r="P27" s="350"/>
      <c r="Q27" s="351"/>
      <c r="R27" s="348"/>
      <c r="S27" s="321"/>
      <c r="T27" s="97"/>
      <c r="U27" s="97"/>
      <c r="V27" s="97"/>
      <c r="W27" s="97"/>
      <c r="X27" s="97"/>
      <c r="Y27" s="97"/>
      <c r="Z27" s="97"/>
    </row>
    <row r="28" spans="1:26" ht="127.5" hidden="1">
      <c r="A28" s="317"/>
      <c r="B28" s="308"/>
      <c r="C28" s="308" t="s">
        <v>83</v>
      </c>
      <c r="D28" s="318"/>
      <c r="E28" s="318"/>
      <c r="F28" s="318"/>
      <c r="G28" s="349">
        <f t="shared" si="0"/>
        <v>0</v>
      </c>
      <c r="H28" s="348"/>
      <c r="I28" s="348"/>
      <c r="J28" s="349"/>
      <c r="K28" s="348"/>
      <c r="L28" s="348"/>
      <c r="M28" s="348"/>
      <c r="N28" s="348"/>
      <c r="O28" s="348"/>
      <c r="P28" s="350"/>
      <c r="Q28" s="351"/>
      <c r="R28" s="348"/>
      <c r="S28" s="321"/>
      <c r="T28" s="97"/>
      <c r="U28" s="97"/>
      <c r="V28" s="97"/>
      <c r="W28" s="97"/>
      <c r="X28" s="97"/>
      <c r="Y28" s="97"/>
      <c r="Z28" s="97"/>
    </row>
    <row r="29" spans="1:26" ht="25.5" hidden="1">
      <c r="A29" s="317" t="s">
        <v>173</v>
      </c>
      <c r="B29" s="308" t="s">
        <v>174</v>
      </c>
      <c r="C29" s="308" t="s">
        <v>82</v>
      </c>
      <c r="D29" s="318"/>
      <c r="E29" s="318"/>
      <c r="F29" s="318"/>
      <c r="G29" s="349">
        <f t="shared" si="0"/>
        <v>0</v>
      </c>
      <c r="H29" s="349"/>
      <c r="I29" s="348"/>
      <c r="J29" s="349"/>
      <c r="K29" s="348"/>
      <c r="L29" s="348"/>
      <c r="M29" s="348"/>
      <c r="N29" s="348"/>
      <c r="O29" s="348"/>
      <c r="P29" s="348"/>
      <c r="Q29" s="351"/>
      <c r="R29" s="348"/>
      <c r="S29" s="321"/>
      <c r="T29" s="97"/>
      <c r="U29" s="97"/>
      <c r="V29" s="97"/>
      <c r="W29" s="97"/>
      <c r="X29" s="97"/>
      <c r="Y29" s="97"/>
      <c r="Z29" s="97"/>
    </row>
    <row r="30" spans="1:26" ht="38.25" hidden="1">
      <c r="A30" s="317"/>
      <c r="B30" s="308"/>
      <c r="C30" s="308" t="s">
        <v>84</v>
      </c>
      <c r="D30" s="308"/>
      <c r="E30" s="308"/>
      <c r="F30" s="308"/>
      <c r="G30" s="349">
        <f t="shared" si="0"/>
        <v>0</v>
      </c>
      <c r="H30" s="349"/>
      <c r="I30" s="348"/>
      <c r="J30" s="349"/>
      <c r="K30" s="348"/>
      <c r="L30" s="348"/>
      <c r="M30" s="348"/>
      <c r="N30" s="348"/>
      <c r="O30" s="348"/>
      <c r="P30" s="350"/>
      <c r="Q30" s="351"/>
      <c r="R30" s="348"/>
      <c r="S30" s="321"/>
      <c r="T30" s="97"/>
      <c r="U30" s="97"/>
      <c r="V30" s="97"/>
      <c r="W30" s="97"/>
      <c r="X30" s="97"/>
      <c r="Y30" s="97"/>
      <c r="Z30" s="97"/>
    </row>
    <row r="31" spans="1:26" ht="18.75" hidden="1">
      <c r="A31" s="317"/>
      <c r="B31" s="308"/>
      <c r="C31" s="308"/>
      <c r="D31" s="308"/>
      <c r="E31" s="308"/>
      <c r="F31" s="308"/>
      <c r="G31" s="349">
        <f t="shared" si="0"/>
        <v>0</v>
      </c>
      <c r="H31" s="349"/>
      <c r="I31" s="348"/>
      <c r="J31" s="349"/>
      <c r="K31" s="348"/>
      <c r="L31" s="348"/>
      <c r="M31" s="348"/>
      <c r="N31" s="348"/>
      <c r="O31" s="348"/>
      <c r="P31" s="350"/>
      <c r="Q31" s="351"/>
      <c r="R31" s="348"/>
      <c r="S31" s="321"/>
      <c r="T31" s="97"/>
      <c r="U31" s="97"/>
      <c r="V31" s="97"/>
      <c r="W31" s="97"/>
      <c r="X31" s="97"/>
      <c r="Y31" s="97"/>
      <c r="Z31" s="97"/>
    </row>
    <row r="32" spans="1:26" ht="18.75" hidden="1">
      <c r="A32" s="317"/>
      <c r="B32" s="308"/>
      <c r="C32" s="308"/>
      <c r="D32" s="308"/>
      <c r="E32" s="308"/>
      <c r="F32" s="308"/>
      <c r="G32" s="349">
        <f t="shared" si="0"/>
        <v>0</v>
      </c>
      <c r="H32" s="349"/>
      <c r="I32" s="348"/>
      <c r="J32" s="349"/>
      <c r="K32" s="348"/>
      <c r="L32" s="348"/>
      <c r="M32" s="348"/>
      <c r="N32" s="348"/>
      <c r="O32" s="348"/>
      <c r="P32" s="350"/>
      <c r="Q32" s="351"/>
      <c r="R32" s="348"/>
      <c r="S32" s="321"/>
      <c r="T32" s="97"/>
      <c r="U32" s="97"/>
      <c r="V32" s="97"/>
      <c r="W32" s="97"/>
      <c r="X32" s="97"/>
      <c r="Y32" s="97"/>
      <c r="Z32" s="97"/>
    </row>
    <row r="33" spans="1:26" ht="18.75" hidden="1">
      <c r="A33" s="317"/>
      <c r="B33" s="308"/>
      <c r="C33" s="308"/>
      <c r="D33" s="308"/>
      <c r="E33" s="308"/>
      <c r="F33" s="308"/>
      <c r="G33" s="349">
        <f t="shared" si="0"/>
        <v>0</v>
      </c>
      <c r="H33" s="349"/>
      <c r="I33" s="348"/>
      <c r="J33" s="349"/>
      <c r="K33" s="348"/>
      <c r="L33" s="348"/>
      <c r="M33" s="348"/>
      <c r="N33" s="348"/>
      <c r="O33" s="348"/>
      <c r="P33" s="350"/>
      <c r="Q33" s="351"/>
      <c r="R33" s="348"/>
      <c r="S33" s="321"/>
      <c r="T33" s="97"/>
      <c r="U33" s="97"/>
      <c r="V33" s="97"/>
      <c r="W33" s="97"/>
      <c r="X33" s="97"/>
      <c r="Y33" s="97"/>
      <c r="Z33" s="97"/>
    </row>
    <row r="34" spans="1:26" ht="18.75" hidden="1">
      <c r="A34" s="317"/>
      <c r="B34" s="308"/>
      <c r="C34" s="308"/>
      <c r="D34" s="308"/>
      <c r="E34" s="308"/>
      <c r="F34" s="308"/>
      <c r="G34" s="349">
        <f t="shared" si="0"/>
        <v>0</v>
      </c>
      <c r="H34" s="349"/>
      <c r="I34" s="348"/>
      <c r="J34" s="349"/>
      <c r="K34" s="348"/>
      <c r="L34" s="348"/>
      <c r="M34" s="348"/>
      <c r="N34" s="348"/>
      <c r="O34" s="348"/>
      <c r="P34" s="350"/>
      <c r="Q34" s="351"/>
      <c r="R34" s="348"/>
      <c r="S34" s="321"/>
      <c r="T34" s="97"/>
      <c r="U34" s="97"/>
      <c r="V34" s="97"/>
      <c r="W34" s="97"/>
      <c r="X34" s="97"/>
      <c r="Y34" s="97"/>
      <c r="Z34" s="97"/>
    </row>
    <row r="35" spans="1:26" ht="18.75" hidden="1">
      <c r="A35" s="317"/>
      <c r="B35" s="308"/>
      <c r="C35" s="308"/>
      <c r="D35" s="308"/>
      <c r="E35" s="308"/>
      <c r="F35" s="308"/>
      <c r="G35" s="349">
        <f t="shared" si="0"/>
        <v>0</v>
      </c>
      <c r="H35" s="349"/>
      <c r="I35" s="348"/>
      <c r="J35" s="349"/>
      <c r="K35" s="348"/>
      <c r="L35" s="348"/>
      <c r="M35" s="348"/>
      <c r="N35" s="348"/>
      <c r="O35" s="348"/>
      <c r="P35" s="350"/>
      <c r="Q35" s="351"/>
      <c r="R35" s="348"/>
      <c r="S35" s="321"/>
      <c r="T35" s="97"/>
      <c r="U35" s="97"/>
      <c r="V35" s="97"/>
      <c r="W35" s="97"/>
      <c r="X35" s="97"/>
      <c r="Y35" s="97"/>
      <c r="Z35" s="97"/>
    </row>
    <row r="36" spans="1:26" ht="18.75" hidden="1">
      <c r="A36" s="308"/>
      <c r="B36" s="308"/>
      <c r="C36" s="308"/>
      <c r="D36" s="308"/>
      <c r="E36" s="308"/>
      <c r="F36" s="308"/>
      <c r="G36" s="349">
        <f t="shared" si="0"/>
        <v>0</v>
      </c>
      <c r="H36" s="349"/>
      <c r="I36" s="348"/>
      <c r="J36" s="349"/>
      <c r="K36" s="348"/>
      <c r="L36" s="348"/>
      <c r="M36" s="348"/>
      <c r="N36" s="348"/>
      <c r="O36" s="348"/>
      <c r="P36" s="350"/>
      <c r="Q36" s="351"/>
      <c r="R36" s="348"/>
      <c r="S36" s="321"/>
      <c r="T36" s="97"/>
      <c r="U36" s="97"/>
      <c r="V36" s="97"/>
      <c r="W36" s="97"/>
      <c r="X36" s="97"/>
      <c r="Y36" s="97"/>
      <c r="Z36" s="97"/>
    </row>
    <row r="37" spans="1:26" ht="18.75" hidden="1">
      <c r="A37" s="308"/>
      <c r="B37" s="308"/>
      <c r="C37" s="308"/>
      <c r="D37" s="308"/>
      <c r="E37" s="308"/>
      <c r="F37" s="308"/>
      <c r="G37" s="349">
        <f t="shared" si="0"/>
        <v>0</v>
      </c>
      <c r="H37" s="349"/>
      <c r="I37" s="348"/>
      <c r="J37" s="349"/>
      <c r="K37" s="348"/>
      <c r="L37" s="348"/>
      <c r="M37" s="348"/>
      <c r="N37" s="348"/>
      <c r="O37" s="348"/>
      <c r="P37" s="350"/>
      <c r="Q37" s="351"/>
      <c r="R37" s="348"/>
      <c r="S37" s="321"/>
      <c r="T37" s="97"/>
      <c r="U37" s="97"/>
      <c r="V37" s="97"/>
      <c r="W37" s="97"/>
      <c r="X37" s="97"/>
      <c r="Y37" s="97"/>
      <c r="Z37" s="97"/>
    </row>
    <row r="38" spans="1:26" ht="18.75" hidden="1">
      <c r="A38" s="308"/>
      <c r="B38" s="308"/>
      <c r="C38" s="308"/>
      <c r="D38" s="308"/>
      <c r="E38" s="308"/>
      <c r="F38" s="308"/>
      <c r="G38" s="349">
        <f t="shared" si="0"/>
        <v>0</v>
      </c>
      <c r="H38" s="349"/>
      <c r="I38" s="348"/>
      <c r="J38" s="349"/>
      <c r="K38" s="348"/>
      <c r="L38" s="348"/>
      <c r="M38" s="348"/>
      <c r="N38" s="348"/>
      <c r="O38" s="348"/>
      <c r="P38" s="350"/>
      <c r="Q38" s="351"/>
      <c r="R38" s="348"/>
      <c r="S38" s="321"/>
      <c r="T38" s="97"/>
      <c r="U38" s="97"/>
      <c r="V38" s="97"/>
      <c r="W38" s="97"/>
      <c r="X38" s="97"/>
      <c r="Y38" s="97"/>
      <c r="Z38" s="97"/>
    </row>
    <row r="39" spans="1:26" ht="18.75" hidden="1">
      <c r="A39" s="323"/>
      <c r="B39" s="324"/>
      <c r="C39" s="317"/>
      <c r="D39" s="325"/>
      <c r="E39" s="325"/>
      <c r="F39" s="325"/>
      <c r="G39" s="349">
        <f t="shared" si="0"/>
        <v>0</v>
      </c>
      <c r="H39" s="348"/>
      <c r="I39" s="348"/>
      <c r="J39" s="348"/>
      <c r="K39" s="348"/>
      <c r="L39" s="348"/>
      <c r="M39" s="348"/>
      <c r="N39" s="348"/>
      <c r="O39" s="348"/>
      <c r="P39" s="350"/>
      <c r="Q39" s="351"/>
      <c r="R39" s="348"/>
      <c r="S39" s="321"/>
      <c r="T39" s="97"/>
      <c r="U39" s="97"/>
      <c r="V39" s="97"/>
      <c r="W39" s="97"/>
      <c r="X39" s="97"/>
      <c r="Y39" s="97"/>
      <c r="Z39" s="97"/>
    </row>
    <row r="40" spans="1:26" ht="76.5" hidden="1">
      <c r="A40" s="308">
        <v>150101</v>
      </c>
      <c r="B40" s="308" t="s">
        <v>208</v>
      </c>
      <c r="C40" s="308" t="s">
        <v>85</v>
      </c>
      <c r="D40" s="308"/>
      <c r="E40" s="308"/>
      <c r="F40" s="308"/>
      <c r="G40" s="349">
        <f t="shared" si="0"/>
        <v>0</v>
      </c>
      <c r="H40" s="349"/>
      <c r="I40" s="348"/>
      <c r="J40" s="349"/>
      <c r="K40" s="348"/>
      <c r="L40" s="348"/>
      <c r="M40" s="348"/>
      <c r="N40" s="349"/>
      <c r="O40" s="348"/>
      <c r="P40" s="350"/>
      <c r="Q40" s="352"/>
      <c r="R40" s="348"/>
      <c r="S40" s="321"/>
      <c r="T40" s="97"/>
      <c r="U40" s="97"/>
      <c r="V40" s="97"/>
      <c r="W40" s="97"/>
      <c r="X40" s="97"/>
      <c r="Y40" s="97"/>
      <c r="Z40" s="97"/>
    </row>
    <row r="41" spans="1:26" ht="25.5" hidden="1">
      <c r="A41" s="308">
        <v>120201</v>
      </c>
      <c r="B41" s="308" t="s">
        <v>86</v>
      </c>
      <c r="C41" s="308" t="s">
        <v>81</v>
      </c>
      <c r="D41" s="308"/>
      <c r="E41" s="308"/>
      <c r="F41" s="308"/>
      <c r="G41" s="349">
        <f t="shared" si="0"/>
        <v>0</v>
      </c>
      <c r="H41" s="349"/>
      <c r="I41" s="348"/>
      <c r="J41" s="349"/>
      <c r="K41" s="348"/>
      <c r="L41" s="348"/>
      <c r="M41" s="348"/>
      <c r="N41" s="348"/>
      <c r="O41" s="348"/>
      <c r="P41" s="350"/>
      <c r="Q41" s="351"/>
      <c r="R41" s="348"/>
      <c r="S41" s="321"/>
      <c r="T41" s="97"/>
      <c r="U41" s="97"/>
      <c r="V41" s="97"/>
      <c r="W41" s="97"/>
      <c r="X41" s="97"/>
      <c r="Y41" s="97"/>
      <c r="Z41" s="97"/>
    </row>
    <row r="42" spans="1:26" ht="39.75" customHeight="1" hidden="1">
      <c r="A42" s="323"/>
      <c r="B42" s="324"/>
      <c r="C42" s="317"/>
      <c r="D42" s="325"/>
      <c r="E42" s="325"/>
      <c r="F42" s="325"/>
      <c r="G42" s="349">
        <f t="shared" si="0"/>
        <v>0</v>
      </c>
      <c r="H42" s="348"/>
      <c r="I42" s="348"/>
      <c r="J42" s="348"/>
      <c r="K42" s="348"/>
      <c r="L42" s="348"/>
      <c r="M42" s="348"/>
      <c r="N42" s="348"/>
      <c r="O42" s="348"/>
      <c r="P42" s="350"/>
      <c r="Q42" s="351"/>
      <c r="R42" s="348"/>
      <c r="S42" s="321"/>
      <c r="T42" s="97"/>
      <c r="U42" s="97"/>
      <c r="V42" s="97"/>
      <c r="W42" s="97"/>
      <c r="X42" s="97"/>
      <c r="Y42" s="97"/>
      <c r="Z42" s="97"/>
    </row>
    <row r="43" spans="1:26" ht="18.75" hidden="1">
      <c r="A43" s="308"/>
      <c r="B43" s="308"/>
      <c r="C43" s="308"/>
      <c r="D43" s="308"/>
      <c r="E43" s="308"/>
      <c r="F43" s="308"/>
      <c r="G43" s="349">
        <f t="shared" si="0"/>
        <v>0</v>
      </c>
      <c r="H43" s="349"/>
      <c r="I43" s="348"/>
      <c r="J43" s="349"/>
      <c r="K43" s="348"/>
      <c r="L43" s="348"/>
      <c r="M43" s="348"/>
      <c r="N43" s="348"/>
      <c r="O43" s="348"/>
      <c r="P43" s="350"/>
      <c r="Q43" s="351"/>
      <c r="R43" s="348"/>
      <c r="S43" s="321"/>
      <c r="T43" s="97"/>
      <c r="U43" s="97"/>
      <c r="V43" s="97"/>
      <c r="W43" s="97"/>
      <c r="X43" s="97"/>
      <c r="Y43" s="97"/>
      <c r="Z43" s="97"/>
    </row>
    <row r="44" spans="1:26" ht="47.25" hidden="1">
      <c r="A44" s="311" t="s">
        <v>360</v>
      </c>
      <c r="B44" s="312" t="s">
        <v>87</v>
      </c>
      <c r="C44" s="312" t="s">
        <v>76</v>
      </c>
      <c r="D44" s="312"/>
      <c r="E44" s="312"/>
      <c r="F44" s="312"/>
      <c r="G44" s="349">
        <f t="shared" si="0"/>
        <v>0</v>
      </c>
      <c r="H44" s="353"/>
      <c r="I44" s="353"/>
      <c r="J44" s="353"/>
      <c r="K44" s="353"/>
      <c r="L44" s="353"/>
      <c r="M44" s="353"/>
      <c r="N44" s="353"/>
      <c r="O44" s="353"/>
      <c r="P44" s="353"/>
      <c r="Q44" s="354"/>
      <c r="R44" s="348"/>
      <c r="S44" s="321"/>
      <c r="T44" s="97"/>
      <c r="U44" s="97"/>
      <c r="V44" s="97"/>
      <c r="W44" s="97"/>
      <c r="X44" s="97"/>
      <c r="Y44" s="97"/>
      <c r="Z44" s="97"/>
    </row>
    <row r="45" spans="1:26" ht="18.75" hidden="1">
      <c r="A45" s="325">
        <v>150122</v>
      </c>
      <c r="B45" s="325" t="s">
        <v>88</v>
      </c>
      <c r="C45" s="325"/>
      <c r="D45" s="325"/>
      <c r="E45" s="325"/>
      <c r="F45" s="326"/>
      <c r="G45" s="349">
        <f t="shared" si="0"/>
        <v>0</v>
      </c>
      <c r="H45" s="355"/>
      <c r="I45" s="348"/>
      <c r="J45" s="349"/>
      <c r="K45" s="348"/>
      <c r="L45" s="348"/>
      <c r="M45" s="348"/>
      <c r="N45" s="348"/>
      <c r="O45" s="348"/>
      <c r="P45" s="350"/>
      <c r="Q45" s="351"/>
      <c r="R45" s="348"/>
      <c r="S45" s="321"/>
      <c r="T45" s="97"/>
      <c r="U45" s="97"/>
      <c r="V45" s="97"/>
      <c r="W45" s="97"/>
      <c r="X45" s="97"/>
      <c r="Y45" s="97"/>
      <c r="Z45" s="97"/>
    </row>
    <row r="46" spans="1:26" ht="18.75" hidden="1">
      <c r="A46" s="308"/>
      <c r="B46" s="308"/>
      <c r="C46" s="308"/>
      <c r="D46" s="318"/>
      <c r="E46" s="318"/>
      <c r="F46" s="318"/>
      <c r="G46" s="349">
        <f t="shared" si="0"/>
        <v>0</v>
      </c>
      <c r="H46" s="348"/>
      <c r="I46" s="348"/>
      <c r="J46" s="348"/>
      <c r="K46" s="348"/>
      <c r="L46" s="348"/>
      <c r="M46" s="348"/>
      <c r="N46" s="348"/>
      <c r="O46" s="348"/>
      <c r="P46" s="350"/>
      <c r="Q46" s="351"/>
      <c r="R46" s="348"/>
      <c r="S46" s="321"/>
      <c r="T46" s="97"/>
      <c r="U46" s="97"/>
      <c r="V46" s="97"/>
      <c r="W46" s="97"/>
      <c r="X46" s="97"/>
      <c r="Y46" s="97"/>
      <c r="Z46" s="97"/>
    </row>
    <row r="47" spans="1:26" ht="18.75" hidden="1">
      <c r="A47" s="308"/>
      <c r="B47" s="308"/>
      <c r="C47" s="308"/>
      <c r="D47" s="318"/>
      <c r="E47" s="318"/>
      <c r="F47" s="318"/>
      <c r="G47" s="349">
        <f t="shared" si="0"/>
        <v>0</v>
      </c>
      <c r="H47" s="348"/>
      <c r="I47" s="348"/>
      <c r="J47" s="348"/>
      <c r="K47" s="348"/>
      <c r="L47" s="348"/>
      <c r="M47" s="348"/>
      <c r="N47" s="348"/>
      <c r="O47" s="348"/>
      <c r="P47" s="350"/>
      <c r="Q47" s="351"/>
      <c r="R47" s="348"/>
      <c r="S47" s="321"/>
      <c r="T47" s="97"/>
      <c r="U47" s="97"/>
      <c r="V47" s="97"/>
      <c r="W47" s="97"/>
      <c r="X47" s="97"/>
      <c r="Y47" s="97"/>
      <c r="Z47" s="97"/>
    </row>
    <row r="48" spans="1:26" ht="18.75" hidden="1">
      <c r="A48" s="308"/>
      <c r="B48" s="308"/>
      <c r="C48" s="308"/>
      <c r="D48" s="318"/>
      <c r="E48" s="318"/>
      <c r="F48" s="318"/>
      <c r="G48" s="349">
        <f t="shared" si="0"/>
        <v>0</v>
      </c>
      <c r="H48" s="348"/>
      <c r="I48" s="348"/>
      <c r="J48" s="348"/>
      <c r="K48" s="348"/>
      <c r="L48" s="348"/>
      <c r="M48" s="348"/>
      <c r="N48" s="348"/>
      <c r="O48" s="348"/>
      <c r="P48" s="350"/>
      <c r="Q48" s="351"/>
      <c r="R48" s="348"/>
      <c r="S48" s="321"/>
      <c r="T48" s="97"/>
      <c r="U48" s="97"/>
      <c r="V48" s="97"/>
      <c r="W48" s="97"/>
      <c r="X48" s="97"/>
      <c r="Y48" s="97"/>
      <c r="Z48" s="97"/>
    </row>
    <row r="49" spans="1:26" ht="18.75" hidden="1">
      <c r="A49" s="308"/>
      <c r="B49" s="308"/>
      <c r="C49" s="308"/>
      <c r="D49" s="318"/>
      <c r="E49" s="318"/>
      <c r="F49" s="318"/>
      <c r="G49" s="349">
        <f t="shared" si="0"/>
        <v>0</v>
      </c>
      <c r="H49" s="348"/>
      <c r="I49" s="348"/>
      <c r="J49" s="349"/>
      <c r="K49" s="348"/>
      <c r="L49" s="348"/>
      <c r="M49" s="348"/>
      <c r="N49" s="348"/>
      <c r="O49" s="348"/>
      <c r="P49" s="350"/>
      <c r="Q49" s="351"/>
      <c r="R49" s="348"/>
      <c r="S49" s="321"/>
      <c r="T49" s="97"/>
      <c r="U49" s="97"/>
      <c r="V49" s="97"/>
      <c r="W49" s="97"/>
      <c r="X49" s="97"/>
      <c r="Y49" s="97"/>
      <c r="Z49" s="97"/>
    </row>
    <row r="50" spans="1:26" ht="38.25" hidden="1">
      <c r="A50" s="308"/>
      <c r="B50" s="308"/>
      <c r="C50" s="308" t="s">
        <v>89</v>
      </c>
      <c r="D50" s="318"/>
      <c r="E50" s="318"/>
      <c r="F50" s="318"/>
      <c r="G50" s="349">
        <f t="shared" si="0"/>
        <v>0</v>
      </c>
      <c r="H50" s="348"/>
      <c r="I50" s="348"/>
      <c r="J50" s="348"/>
      <c r="K50" s="348"/>
      <c r="L50" s="348"/>
      <c r="M50" s="348"/>
      <c r="N50" s="348"/>
      <c r="O50" s="348"/>
      <c r="P50" s="350"/>
      <c r="Q50" s="351"/>
      <c r="R50" s="348"/>
      <c r="S50" s="321"/>
      <c r="T50" s="97"/>
      <c r="U50" s="97"/>
      <c r="V50" s="97"/>
      <c r="W50" s="97"/>
      <c r="X50" s="97"/>
      <c r="Y50" s="97"/>
      <c r="Z50" s="97"/>
    </row>
    <row r="51" spans="1:26" ht="25.5" hidden="1">
      <c r="A51" s="308"/>
      <c r="B51" s="308"/>
      <c r="C51" s="308" t="s">
        <v>90</v>
      </c>
      <c r="D51" s="318"/>
      <c r="E51" s="318"/>
      <c r="F51" s="318"/>
      <c r="G51" s="349">
        <f t="shared" si="0"/>
        <v>0</v>
      </c>
      <c r="H51" s="348"/>
      <c r="I51" s="348"/>
      <c r="J51" s="348"/>
      <c r="K51" s="348"/>
      <c r="L51" s="348"/>
      <c r="M51" s="348"/>
      <c r="N51" s="348"/>
      <c r="O51" s="348"/>
      <c r="P51" s="350"/>
      <c r="Q51" s="351"/>
      <c r="R51" s="348"/>
      <c r="S51" s="321"/>
      <c r="T51" s="97"/>
      <c r="U51" s="97"/>
      <c r="V51" s="97"/>
      <c r="W51" s="97"/>
      <c r="X51" s="97"/>
      <c r="Y51" s="97"/>
      <c r="Z51" s="97"/>
    </row>
    <row r="52" spans="1:26" ht="25.5" hidden="1">
      <c r="A52" s="308"/>
      <c r="B52" s="308"/>
      <c r="C52" s="308" t="s">
        <v>91</v>
      </c>
      <c r="D52" s="318"/>
      <c r="E52" s="318"/>
      <c r="F52" s="318"/>
      <c r="G52" s="349">
        <f t="shared" si="0"/>
        <v>0</v>
      </c>
      <c r="H52" s="348"/>
      <c r="I52" s="348"/>
      <c r="J52" s="348"/>
      <c r="K52" s="348"/>
      <c r="L52" s="348"/>
      <c r="M52" s="348"/>
      <c r="N52" s="348"/>
      <c r="O52" s="348"/>
      <c r="P52" s="350"/>
      <c r="Q52" s="351"/>
      <c r="R52" s="348"/>
      <c r="S52" s="321"/>
      <c r="T52" s="97"/>
      <c r="U52" s="97"/>
      <c r="V52" s="97"/>
      <c r="W52" s="97"/>
      <c r="X52" s="97"/>
      <c r="Y52" s="97"/>
      <c r="Z52" s="97"/>
    </row>
    <row r="53" spans="1:26" ht="38.25" hidden="1">
      <c r="A53" s="308"/>
      <c r="B53" s="308"/>
      <c r="C53" s="308" t="s">
        <v>92</v>
      </c>
      <c r="D53" s="318"/>
      <c r="E53" s="318"/>
      <c r="F53" s="318"/>
      <c r="G53" s="349">
        <f t="shared" si="0"/>
        <v>0</v>
      </c>
      <c r="H53" s="348"/>
      <c r="I53" s="348"/>
      <c r="J53" s="348"/>
      <c r="K53" s="348"/>
      <c r="L53" s="348"/>
      <c r="M53" s="348"/>
      <c r="N53" s="348"/>
      <c r="O53" s="348"/>
      <c r="P53" s="350"/>
      <c r="Q53" s="351"/>
      <c r="R53" s="348"/>
      <c r="S53" s="321"/>
      <c r="T53" s="97"/>
      <c r="U53" s="97"/>
      <c r="V53" s="97"/>
      <c r="W53" s="97"/>
      <c r="X53" s="97"/>
      <c r="Y53" s="97"/>
      <c r="Z53" s="97"/>
    </row>
    <row r="54" spans="1:26" ht="18.75" hidden="1">
      <c r="A54" s="317"/>
      <c r="B54" s="308"/>
      <c r="C54" s="308"/>
      <c r="D54" s="318"/>
      <c r="E54" s="318"/>
      <c r="F54" s="318"/>
      <c r="G54" s="349">
        <f t="shared" si="0"/>
        <v>0</v>
      </c>
      <c r="H54" s="348"/>
      <c r="I54" s="348"/>
      <c r="J54" s="348"/>
      <c r="K54" s="348"/>
      <c r="L54" s="348"/>
      <c r="M54" s="348"/>
      <c r="N54" s="348"/>
      <c r="O54" s="348"/>
      <c r="P54" s="350"/>
      <c r="Q54" s="351"/>
      <c r="R54" s="348"/>
      <c r="S54" s="321"/>
      <c r="T54" s="97"/>
      <c r="U54" s="97"/>
      <c r="V54" s="97"/>
      <c r="W54" s="97"/>
      <c r="X54" s="97"/>
      <c r="Y54" s="97"/>
      <c r="Z54" s="97"/>
    </row>
    <row r="55" spans="1:26" ht="18.75" hidden="1">
      <c r="A55" s="317" t="s">
        <v>229</v>
      </c>
      <c r="B55" s="308" t="s">
        <v>93</v>
      </c>
      <c r="C55" s="464" t="s">
        <v>94</v>
      </c>
      <c r="D55" s="318"/>
      <c r="E55" s="318"/>
      <c r="F55" s="318"/>
      <c r="G55" s="349">
        <f t="shared" si="0"/>
        <v>0</v>
      </c>
      <c r="H55" s="348"/>
      <c r="I55" s="348"/>
      <c r="J55" s="348"/>
      <c r="K55" s="348"/>
      <c r="L55" s="348"/>
      <c r="M55" s="348"/>
      <c r="N55" s="348"/>
      <c r="O55" s="348"/>
      <c r="P55" s="350"/>
      <c r="Q55" s="351"/>
      <c r="R55" s="348"/>
      <c r="S55" s="321"/>
      <c r="T55" s="97"/>
      <c r="U55" s="97"/>
      <c r="V55" s="97"/>
      <c r="W55" s="97"/>
      <c r="X55" s="97"/>
      <c r="Y55" s="97"/>
      <c r="Z55" s="97"/>
    </row>
    <row r="56" spans="1:26" ht="18.75" hidden="1">
      <c r="A56" s="327"/>
      <c r="B56" s="310"/>
      <c r="C56" s="465"/>
      <c r="D56" s="318"/>
      <c r="E56" s="318"/>
      <c r="F56" s="318"/>
      <c r="G56" s="349">
        <f t="shared" si="0"/>
        <v>0</v>
      </c>
      <c r="H56" s="348"/>
      <c r="I56" s="348"/>
      <c r="J56" s="348"/>
      <c r="K56" s="348"/>
      <c r="L56" s="348"/>
      <c r="M56" s="348"/>
      <c r="N56" s="348"/>
      <c r="O56" s="348"/>
      <c r="P56" s="350"/>
      <c r="Q56" s="351"/>
      <c r="R56" s="348"/>
      <c r="S56" s="321"/>
      <c r="T56" s="97"/>
      <c r="U56" s="97"/>
      <c r="V56" s="97"/>
      <c r="W56" s="97"/>
      <c r="X56" s="97"/>
      <c r="Y56" s="97"/>
      <c r="Z56" s="97"/>
    </row>
    <row r="57" spans="1:26" ht="25.5" hidden="1">
      <c r="A57" s="466" t="s">
        <v>386</v>
      </c>
      <c r="B57" s="456" t="s">
        <v>387</v>
      </c>
      <c r="C57" s="308" t="s">
        <v>95</v>
      </c>
      <c r="D57" s="318"/>
      <c r="E57" s="318"/>
      <c r="F57" s="318"/>
      <c r="G57" s="349">
        <f t="shared" si="0"/>
        <v>0</v>
      </c>
      <c r="H57" s="348"/>
      <c r="I57" s="348"/>
      <c r="J57" s="348"/>
      <c r="K57" s="348"/>
      <c r="L57" s="348"/>
      <c r="M57" s="348"/>
      <c r="N57" s="348"/>
      <c r="O57" s="348"/>
      <c r="P57" s="350"/>
      <c r="Q57" s="351"/>
      <c r="R57" s="348"/>
      <c r="S57" s="321"/>
      <c r="T57" s="97"/>
      <c r="U57" s="97"/>
      <c r="V57" s="97"/>
      <c r="W57" s="97"/>
      <c r="X57" s="97"/>
      <c r="Y57" s="97"/>
      <c r="Z57" s="97"/>
    </row>
    <row r="58" spans="1:26" ht="18.75" hidden="1">
      <c r="A58" s="467"/>
      <c r="B58" s="457"/>
      <c r="C58" s="308" t="s">
        <v>96</v>
      </c>
      <c r="D58" s="318"/>
      <c r="E58" s="318"/>
      <c r="F58" s="318"/>
      <c r="G58" s="349">
        <f t="shared" si="0"/>
        <v>0</v>
      </c>
      <c r="H58" s="348"/>
      <c r="I58" s="348"/>
      <c r="J58" s="348"/>
      <c r="K58" s="348"/>
      <c r="L58" s="348"/>
      <c r="M58" s="348"/>
      <c r="N58" s="348"/>
      <c r="O58" s="348"/>
      <c r="P58" s="350"/>
      <c r="Q58" s="351"/>
      <c r="R58" s="348"/>
      <c r="S58" s="321"/>
      <c r="T58" s="97"/>
      <c r="U58" s="97"/>
      <c r="V58" s="97"/>
      <c r="W58" s="97"/>
      <c r="X58" s="97"/>
      <c r="Y58" s="97"/>
      <c r="Z58" s="97"/>
    </row>
    <row r="59" spans="1:26" ht="18.75" hidden="1">
      <c r="A59" s="317" t="s">
        <v>229</v>
      </c>
      <c r="B59" s="308" t="s">
        <v>93</v>
      </c>
      <c r="C59" s="308" t="s">
        <v>82</v>
      </c>
      <c r="D59" s="318"/>
      <c r="E59" s="318"/>
      <c r="F59" s="318"/>
      <c r="G59" s="349">
        <f t="shared" si="0"/>
        <v>0</v>
      </c>
      <c r="H59" s="348"/>
      <c r="I59" s="348"/>
      <c r="J59" s="348"/>
      <c r="K59" s="348"/>
      <c r="L59" s="348"/>
      <c r="M59" s="348"/>
      <c r="N59" s="348"/>
      <c r="O59" s="348"/>
      <c r="P59" s="348"/>
      <c r="Q59" s="351"/>
      <c r="R59" s="348"/>
      <c r="S59" s="321"/>
      <c r="T59" s="97"/>
      <c r="U59" s="97"/>
      <c r="V59" s="97"/>
      <c r="W59" s="97"/>
      <c r="X59" s="97"/>
      <c r="Y59" s="97"/>
      <c r="Z59" s="97"/>
    </row>
    <row r="60" spans="1:26" ht="18.75" hidden="1">
      <c r="A60" s="327"/>
      <c r="B60" s="310"/>
      <c r="C60" s="308" t="s">
        <v>381</v>
      </c>
      <c r="D60" s="318"/>
      <c r="E60" s="318"/>
      <c r="F60" s="318"/>
      <c r="G60" s="349">
        <f t="shared" si="0"/>
        <v>0</v>
      </c>
      <c r="H60" s="348"/>
      <c r="I60" s="348"/>
      <c r="J60" s="348"/>
      <c r="K60" s="348"/>
      <c r="L60" s="348"/>
      <c r="M60" s="348"/>
      <c r="N60" s="348"/>
      <c r="O60" s="348"/>
      <c r="P60" s="350"/>
      <c r="Q60" s="351"/>
      <c r="R60" s="348"/>
      <c r="S60" s="321"/>
      <c r="T60" s="97"/>
      <c r="U60" s="97"/>
      <c r="V60" s="97"/>
      <c r="W60" s="97"/>
      <c r="X60" s="97"/>
      <c r="Y60" s="97"/>
      <c r="Z60" s="97"/>
    </row>
    <row r="61" spans="1:26" ht="89.25" hidden="1">
      <c r="A61" s="317"/>
      <c r="B61" s="308"/>
      <c r="C61" s="308" t="s">
        <v>97</v>
      </c>
      <c r="D61" s="318"/>
      <c r="E61" s="318"/>
      <c r="F61" s="318"/>
      <c r="G61" s="349">
        <f t="shared" si="0"/>
        <v>0</v>
      </c>
      <c r="H61" s="348"/>
      <c r="I61" s="348"/>
      <c r="J61" s="348"/>
      <c r="K61" s="348"/>
      <c r="L61" s="348"/>
      <c r="M61" s="348"/>
      <c r="N61" s="348"/>
      <c r="O61" s="348"/>
      <c r="P61" s="350"/>
      <c r="Q61" s="351"/>
      <c r="R61" s="348"/>
      <c r="S61" s="321"/>
      <c r="T61" s="97"/>
      <c r="U61" s="97"/>
      <c r="V61" s="97"/>
      <c r="W61" s="97"/>
      <c r="X61" s="97"/>
      <c r="Y61" s="97"/>
      <c r="Z61" s="97"/>
    </row>
    <row r="62" spans="1:26" ht="76.5" hidden="1">
      <c r="A62" s="317"/>
      <c r="B62" s="308"/>
      <c r="C62" s="308" t="s">
        <v>98</v>
      </c>
      <c r="D62" s="318"/>
      <c r="E62" s="318"/>
      <c r="F62" s="318"/>
      <c r="G62" s="349">
        <f t="shared" si="0"/>
        <v>0</v>
      </c>
      <c r="H62" s="348"/>
      <c r="I62" s="348"/>
      <c r="J62" s="348"/>
      <c r="K62" s="348"/>
      <c r="L62" s="348"/>
      <c r="M62" s="348"/>
      <c r="N62" s="348"/>
      <c r="O62" s="348"/>
      <c r="P62" s="350"/>
      <c r="Q62" s="351"/>
      <c r="R62" s="348"/>
      <c r="S62" s="321"/>
      <c r="T62" s="97"/>
      <c r="U62" s="97"/>
      <c r="V62" s="97"/>
      <c r="W62" s="97"/>
      <c r="X62" s="97"/>
      <c r="Y62" s="97"/>
      <c r="Z62" s="97"/>
    </row>
    <row r="63" spans="1:26" ht="63.75" hidden="1">
      <c r="A63" s="317"/>
      <c r="B63" s="308"/>
      <c r="C63" s="308" t="s">
        <v>99</v>
      </c>
      <c r="D63" s="318"/>
      <c r="E63" s="318"/>
      <c r="F63" s="318"/>
      <c r="G63" s="349">
        <f t="shared" si="0"/>
        <v>0</v>
      </c>
      <c r="H63" s="348"/>
      <c r="I63" s="348"/>
      <c r="J63" s="348"/>
      <c r="K63" s="348"/>
      <c r="L63" s="348"/>
      <c r="M63" s="348"/>
      <c r="N63" s="348"/>
      <c r="O63" s="348"/>
      <c r="P63" s="350"/>
      <c r="Q63" s="351"/>
      <c r="R63" s="348"/>
      <c r="S63" s="321"/>
      <c r="T63" s="97"/>
      <c r="U63" s="97"/>
      <c r="V63" s="97"/>
      <c r="W63" s="97"/>
      <c r="X63" s="97"/>
      <c r="Y63" s="97"/>
      <c r="Z63" s="97"/>
    </row>
    <row r="64" spans="1:26" ht="51" hidden="1">
      <c r="A64" s="317"/>
      <c r="B64" s="308"/>
      <c r="C64" s="308" t="s">
        <v>100</v>
      </c>
      <c r="D64" s="318"/>
      <c r="E64" s="318"/>
      <c r="F64" s="318"/>
      <c r="G64" s="349">
        <f t="shared" si="0"/>
        <v>0</v>
      </c>
      <c r="H64" s="348"/>
      <c r="I64" s="348"/>
      <c r="J64" s="348"/>
      <c r="K64" s="348"/>
      <c r="L64" s="348"/>
      <c r="M64" s="348"/>
      <c r="N64" s="348"/>
      <c r="O64" s="348"/>
      <c r="P64" s="350"/>
      <c r="Q64" s="351"/>
      <c r="R64" s="348"/>
      <c r="S64" s="321"/>
      <c r="T64" s="97"/>
      <c r="U64" s="97"/>
      <c r="V64" s="97"/>
      <c r="W64" s="97"/>
      <c r="X64" s="97"/>
      <c r="Y64" s="97"/>
      <c r="Z64" s="97"/>
    </row>
    <row r="65" spans="1:26" ht="18.75" hidden="1">
      <c r="A65" s="317"/>
      <c r="B65" s="308"/>
      <c r="C65" s="308" t="s">
        <v>101</v>
      </c>
      <c r="D65" s="318"/>
      <c r="E65" s="318"/>
      <c r="F65" s="318"/>
      <c r="G65" s="349">
        <f t="shared" si="0"/>
        <v>0</v>
      </c>
      <c r="H65" s="348"/>
      <c r="I65" s="348"/>
      <c r="J65" s="348"/>
      <c r="K65" s="348"/>
      <c r="L65" s="348"/>
      <c r="M65" s="348"/>
      <c r="N65" s="348"/>
      <c r="O65" s="348"/>
      <c r="P65" s="350"/>
      <c r="Q65" s="351"/>
      <c r="R65" s="348"/>
      <c r="S65" s="321"/>
      <c r="T65" s="97"/>
      <c r="U65" s="97"/>
      <c r="V65" s="97"/>
      <c r="W65" s="97"/>
      <c r="X65" s="97"/>
      <c r="Y65" s="97"/>
      <c r="Z65" s="97"/>
    </row>
    <row r="66" spans="1:26" ht="18.75" hidden="1">
      <c r="A66" s="317"/>
      <c r="B66" s="308"/>
      <c r="C66" s="308" t="s">
        <v>102</v>
      </c>
      <c r="D66" s="318"/>
      <c r="E66" s="318"/>
      <c r="F66" s="318"/>
      <c r="G66" s="349">
        <f t="shared" si="0"/>
        <v>0</v>
      </c>
      <c r="H66" s="348"/>
      <c r="I66" s="348"/>
      <c r="J66" s="348"/>
      <c r="K66" s="348"/>
      <c r="L66" s="348"/>
      <c r="M66" s="348"/>
      <c r="N66" s="348"/>
      <c r="O66" s="348"/>
      <c r="P66" s="350"/>
      <c r="Q66" s="351"/>
      <c r="R66" s="348"/>
      <c r="S66" s="321"/>
      <c r="T66" s="97"/>
      <c r="U66" s="97"/>
      <c r="V66" s="97"/>
      <c r="W66" s="97"/>
      <c r="X66" s="97"/>
      <c r="Y66" s="97"/>
      <c r="Z66" s="97"/>
    </row>
    <row r="67" spans="1:26" ht="18.75" hidden="1">
      <c r="A67" s="317"/>
      <c r="B67" s="308"/>
      <c r="C67" s="308"/>
      <c r="D67" s="318"/>
      <c r="E67" s="318"/>
      <c r="F67" s="318"/>
      <c r="G67" s="349">
        <f t="shared" si="0"/>
        <v>0</v>
      </c>
      <c r="H67" s="348"/>
      <c r="I67" s="348"/>
      <c r="J67" s="348"/>
      <c r="K67" s="348"/>
      <c r="L67" s="348"/>
      <c r="M67" s="348"/>
      <c r="N67" s="348"/>
      <c r="O67" s="348"/>
      <c r="P67" s="350"/>
      <c r="Q67" s="351"/>
      <c r="R67" s="348"/>
      <c r="S67" s="321"/>
      <c r="T67" s="97"/>
      <c r="U67" s="97"/>
      <c r="V67" s="97"/>
      <c r="W67" s="97"/>
      <c r="X67" s="97"/>
      <c r="Y67" s="97"/>
      <c r="Z67" s="97"/>
    </row>
    <row r="68" spans="1:26" ht="18.75" hidden="1">
      <c r="A68" s="317"/>
      <c r="B68" s="308"/>
      <c r="C68" s="308"/>
      <c r="D68" s="318"/>
      <c r="E68" s="318"/>
      <c r="F68" s="318"/>
      <c r="G68" s="349">
        <f t="shared" si="0"/>
        <v>0</v>
      </c>
      <c r="H68" s="348"/>
      <c r="I68" s="348"/>
      <c r="J68" s="348"/>
      <c r="K68" s="348"/>
      <c r="L68" s="348"/>
      <c r="M68" s="348"/>
      <c r="N68" s="348"/>
      <c r="O68" s="348"/>
      <c r="P68" s="350"/>
      <c r="Q68" s="351"/>
      <c r="R68" s="348"/>
      <c r="S68" s="321"/>
      <c r="T68" s="97"/>
      <c r="U68" s="97"/>
      <c r="V68" s="97"/>
      <c r="W68" s="97"/>
      <c r="X68" s="97"/>
      <c r="Y68" s="97"/>
      <c r="Z68" s="97"/>
    </row>
    <row r="69" spans="1:26" ht="18.75" hidden="1">
      <c r="A69" s="317"/>
      <c r="B69" s="308"/>
      <c r="C69" s="308" t="s">
        <v>103</v>
      </c>
      <c r="D69" s="318"/>
      <c r="E69" s="318"/>
      <c r="F69" s="318"/>
      <c r="G69" s="349">
        <f t="shared" si="0"/>
        <v>0</v>
      </c>
      <c r="H69" s="348"/>
      <c r="I69" s="348"/>
      <c r="J69" s="348"/>
      <c r="K69" s="348"/>
      <c r="L69" s="348"/>
      <c r="M69" s="348"/>
      <c r="N69" s="348"/>
      <c r="O69" s="348"/>
      <c r="P69" s="350"/>
      <c r="Q69" s="351"/>
      <c r="R69" s="348"/>
      <c r="S69" s="321"/>
      <c r="T69" s="97"/>
      <c r="U69" s="97"/>
      <c r="V69" s="97"/>
      <c r="W69" s="97"/>
      <c r="X69" s="97"/>
      <c r="Y69" s="97"/>
      <c r="Z69" s="97"/>
    </row>
    <row r="70" spans="1:26" ht="18.75" hidden="1">
      <c r="A70" s="317"/>
      <c r="B70" s="308"/>
      <c r="C70" s="308"/>
      <c r="D70" s="318"/>
      <c r="E70" s="318"/>
      <c r="F70" s="318"/>
      <c r="G70" s="349">
        <f t="shared" si="0"/>
        <v>0</v>
      </c>
      <c r="H70" s="348"/>
      <c r="I70" s="348"/>
      <c r="J70" s="348"/>
      <c r="K70" s="348"/>
      <c r="L70" s="348"/>
      <c r="M70" s="348"/>
      <c r="N70" s="348"/>
      <c r="O70" s="348"/>
      <c r="P70" s="350"/>
      <c r="Q70" s="351"/>
      <c r="R70" s="348"/>
      <c r="S70" s="321"/>
      <c r="T70" s="97"/>
      <c r="U70" s="97"/>
      <c r="V70" s="97"/>
      <c r="W70" s="97"/>
      <c r="X70" s="97"/>
      <c r="Y70" s="97"/>
      <c r="Z70" s="97"/>
    </row>
    <row r="71" spans="1:26" ht="18.75" hidden="1">
      <c r="A71" s="317"/>
      <c r="B71" s="308"/>
      <c r="C71" s="308"/>
      <c r="D71" s="318"/>
      <c r="E71" s="318"/>
      <c r="F71" s="318"/>
      <c r="G71" s="349">
        <f t="shared" si="0"/>
        <v>0</v>
      </c>
      <c r="H71" s="348"/>
      <c r="I71" s="348"/>
      <c r="J71" s="348"/>
      <c r="K71" s="348"/>
      <c r="L71" s="348"/>
      <c r="M71" s="348"/>
      <c r="N71" s="348"/>
      <c r="O71" s="348"/>
      <c r="P71" s="350"/>
      <c r="Q71" s="351"/>
      <c r="R71" s="348"/>
      <c r="S71" s="321"/>
      <c r="T71" s="97"/>
      <c r="U71" s="97"/>
      <c r="V71" s="97"/>
      <c r="W71" s="97"/>
      <c r="X71" s="97"/>
      <c r="Y71" s="97"/>
      <c r="Z71" s="97"/>
    </row>
    <row r="72" spans="1:26" ht="18.75" hidden="1">
      <c r="A72" s="317" t="s">
        <v>104</v>
      </c>
      <c r="B72" s="308" t="s">
        <v>88</v>
      </c>
      <c r="C72" s="308"/>
      <c r="D72" s="318"/>
      <c r="E72" s="318"/>
      <c r="F72" s="318"/>
      <c r="G72" s="349">
        <f t="shared" si="0"/>
        <v>0</v>
      </c>
      <c r="H72" s="348"/>
      <c r="I72" s="348"/>
      <c r="J72" s="348"/>
      <c r="K72" s="348"/>
      <c r="L72" s="348"/>
      <c r="M72" s="348"/>
      <c r="N72" s="348"/>
      <c r="O72" s="348"/>
      <c r="P72" s="350"/>
      <c r="Q72" s="351"/>
      <c r="R72" s="348"/>
      <c r="S72" s="321"/>
      <c r="T72" s="97"/>
      <c r="U72" s="97"/>
      <c r="V72" s="97"/>
      <c r="W72" s="97"/>
      <c r="X72" s="97"/>
      <c r="Y72" s="97"/>
      <c r="Z72" s="97"/>
    </row>
    <row r="73" spans="1:26" ht="51" hidden="1">
      <c r="A73" s="317" t="s">
        <v>105</v>
      </c>
      <c r="B73" s="308" t="s">
        <v>106</v>
      </c>
      <c r="C73" s="308"/>
      <c r="D73" s="318"/>
      <c r="E73" s="318"/>
      <c r="F73" s="318"/>
      <c r="G73" s="349">
        <f t="shared" si="0"/>
        <v>0</v>
      </c>
      <c r="H73" s="348"/>
      <c r="I73" s="348"/>
      <c r="J73" s="348"/>
      <c r="K73" s="348"/>
      <c r="L73" s="348"/>
      <c r="M73" s="348"/>
      <c r="N73" s="348"/>
      <c r="O73" s="348"/>
      <c r="P73" s="350"/>
      <c r="Q73" s="351"/>
      <c r="R73" s="348"/>
      <c r="S73" s="321"/>
      <c r="T73" s="97"/>
      <c r="U73" s="97"/>
      <c r="V73" s="97"/>
      <c r="W73" s="97"/>
      <c r="X73" s="97"/>
      <c r="Y73" s="97"/>
      <c r="Z73" s="97"/>
    </row>
    <row r="74" spans="1:26" ht="38.25" hidden="1">
      <c r="A74" s="317" t="s">
        <v>235</v>
      </c>
      <c r="B74" s="108" t="s">
        <v>368</v>
      </c>
      <c r="C74" s="308"/>
      <c r="D74" s="318"/>
      <c r="E74" s="318"/>
      <c r="F74" s="318"/>
      <c r="G74" s="349">
        <f t="shared" si="0"/>
        <v>0</v>
      </c>
      <c r="H74" s="348"/>
      <c r="I74" s="348"/>
      <c r="J74" s="348"/>
      <c r="K74" s="348"/>
      <c r="L74" s="348"/>
      <c r="M74" s="348"/>
      <c r="N74" s="348"/>
      <c r="O74" s="348"/>
      <c r="P74" s="350"/>
      <c r="Q74" s="351"/>
      <c r="R74" s="348"/>
      <c r="S74" s="321"/>
      <c r="T74" s="97"/>
      <c r="U74" s="97"/>
      <c r="V74" s="97"/>
      <c r="W74" s="97"/>
      <c r="X74" s="97"/>
      <c r="Y74" s="97"/>
      <c r="Z74" s="97"/>
    </row>
    <row r="75" spans="1:26" ht="25.5" hidden="1">
      <c r="A75" s="317" t="s">
        <v>359</v>
      </c>
      <c r="B75" s="308" t="s">
        <v>363</v>
      </c>
      <c r="C75" s="308"/>
      <c r="D75" s="318"/>
      <c r="E75" s="318"/>
      <c r="F75" s="318"/>
      <c r="G75" s="349">
        <f t="shared" si="0"/>
        <v>0</v>
      </c>
      <c r="H75" s="348"/>
      <c r="I75" s="348"/>
      <c r="J75" s="348"/>
      <c r="K75" s="348"/>
      <c r="L75" s="348"/>
      <c r="M75" s="348"/>
      <c r="N75" s="348"/>
      <c r="O75" s="348"/>
      <c r="P75" s="350"/>
      <c r="Q75" s="351"/>
      <c r="R75" s="348"/>
      <c r="S75" s="321"/>
      <c r="T75" s="97"/>
      <c r="U75" s="97"/>
      <c r="V75" s="97"/>
      <c r="W75" s="97"/>
      <c r="X75" s="97"/>
      <c r="Y75" s="97"/>
      <c r="Z75" s="97"/>
    </row>
    <row r="76" spans="1:26" ht="18.75" hidden="1">
      <c r="A76" s="317"/>
      <c r="B76" s="308"/>
      <c r="C76" s="308"/>
      <c r="D76" s="318"/>
      <c r="E76" s="318"/>
      <c r="F76" s="318"/>
      <c r="G76" s="349">
        <f t="shared" si="0"/>
        <v>0</v>
      </c>
      <c r="H76" s="348"/>
      <c r="I76" s="348"/>
      <c r="J76" s="348"/>
      <c r="K76" s="348"/>
      <c r="L76" s="348"/>
      <c r="M76" s="348"/>
      <c r="N76" s="348"/>
      <c r="O76" s="348"/>
      <c r="P76" s="350"/>
      <c r="Q76" s="351"/>
      <c r="R76" s="348"/>
      <c r="S76" s="321"/>
      <c r="T76" s="97"/>
      <c r="U76" s="97"/>
      <c r="V76" s="97"/>
      <c r="W76" s="97"/>
      <c r="X76" s="97"/>
      <c r="Y76" s="97"/>
      <c r="Z76" s="97"/>
    </row>
    <row r="77" spans="1:26" ht="18.75" hidden="1">
      <c r="A77" s="317"/>
      <c r="B77" s="308"/>
      <c r="C77" s="308"/>
      <c r="D77" s="318"/>
      <c r="E77" s="318"/>
      <c r="F77" s="318"/>
      <c r="G77" s="349">
        <f aca="true" t="shared" si="1" ref="G77:G131">SUM(J77+N77+O77)+M77+L77</f>
        <v>0</v>
      </c>
      <c r="H77" s="348"/>
      <c r="I77" s="348"/>
      <c r="J77" s="348"/>
      <c r="K77" s="348"/>
      <c r="L77" s="348"/>
      <c r="M77" s="348"/>
      <c r="N77" s="348"/>
      <c r="O77" s="348"/>
      <c r="P77" s="350"/>
      <c r="Q77" s="351"/>
      <c r="R77" s="348"/>
      <c r="S77" s="321"/>
      <c r="T77" s="97"/>
      <c r="U77" s="97"/>
      <c r="V77" s="97"/>
      <c r="W77" s="97"/>
      <c r="X77" s="97"/>
      <c r="Y77" s="97"/>
      <c r="Z77" s="97"/>
    </row>
    <row r="78" spans="1:26" ht="18.75" hidden="1">
      <c r="A78" s="317"/>
      <c r="B78" s="108"/>
      <c r="C78" s="308"/>
      <c r="D78" s="318"/>
      <c r="E78" s="318"/>
      <c r="F78" s="318"/>
      <c r="G78" s="349">
        <f t="shared" si="1"/>
        <v>0</v>
      </c>
      <c r="H78" s="349"/>
      <c r="I78" s="348"/>
      <c r="J78" s="348"/>
      <c r="K78" s="348"/>
      <c r="L78" s="348"/>
      <c r="M78" s="348"/>
      <c r="N78" s="348"/>
      <c r="O78" s="348"/>
      <c r="P78" s="350"/>
      <c r="Q78" s="351"/>
      <c r="R78" s="348"/>
      <c r="S78" s="321"/>
      <c r="T78" s="97"/>
      <c r="U78" s="97"/>
      <c r="V78" s="97"/>
      <c r="W78" s="97"/>
      <c r="X78" s="97"/>
      <c r="Y78" s="97"/>
      <c r="Z78" s="97"/>
    </row>
    <row r="79" spans="1:26" ht="51" hidden="1">
      <c r="A79" s="317" t="s">
        <v>281</v>
      </c>
      <c r="B79" s="108" t="s">
        <v>366</v>
      </c>
      <c r="C79" s="308"/>
      <c r="D79" s="318"/>
      <c r="E79" s="318"/>
      <c r="F79" s="318"/>
      <c r="G79" s="349">
        <f t="shared" si="1"/>
        <v>0</v>
      </c>
      <c r="H79" s="349"/>
      <c r="I79" s="348"/>
      <c r="J79" s="348"/>
      <c r="K79" s="348"/>
      <c r="L79" s="348"/>
      <c r="M79" s="348"/>
      <c r="N79" s="348"/>
      <c r="O79" s="348"/>
      <c r="P79" s="350"/>
      <c r="Q79" s="351"/>
      <c r="R79" s="348"/>
      <c r="S79" s="321"/>
      <c r="T79" s="97"/>
      <c r="U79" s="97"/>
      <c r="V79" s="97"/>
      <c r="W79" s="97"/>
      <c r="X79" s="97"/>
      <c r="Y79" s="97"/>
      <c r="Z79" s="97"/>
    </row>
    <row r="80" spans="1:26" ht="25.5" hidden="1">
      <c r="A80" s="317" t="s">
        <v>107</v>
      </c>
      <c r="B80" s="308" t="s">
        <v>108</v>
      </c>
      <c r="C80" s="308"/>
      <c r="D80" s="318"/>
      <c r="E80" s="318"/>
      <c r="F80" s="318"/>
      <c r="G80" s="349">
        <f t="shared" si="1"/>
        <v>0</v>
      </c>
      <c r="H80" s="349"/>
      <c r="I80" s="348"/>
      <c r="J80" s="348"/>
      <c r="K80" s="348"/>
      <c r="L80" s="348"/>
      <c r="M80" s="348"/>
      <c r="N80" s="348"/>
      <c r="O80" s="348"/>
      <c r="P80" s="350"/>
      <c r="Q80" s="351"/>
      <c r="R80" s="348"/>
      <c r="S80" s="321"/>
      <c r="T80" s="97"/>
      <c r="U80" s="97"/>
      <c r="V80" s="97"/>
      <c r="W80" s="97"/>
      <c r="X80" s="97"/>
      <c r="Y80" s="97"/>
      <c r="Z80" s="97"/>
    </row>
    <row r="81" spans="1:26" ht="38.25" hidden="1">
      <c r="A81" s="317" t="s">
        <v>239</v>
      </c>
      <c r="B81" s="308" t="s">
        <v>426</v>
      </c>
      <c r="C81" s="308"/>
      <c r="D81" s="318"/>
      <c r="E81" s="318"/>
      <c r="F81" s="318"/>
      <c r="G81" s="349">
        <f t="shared" si="1"/>
        <v>0</v>
      </c>
      <c r="H81" s="349"/>
      <c r="I81" s="348"/>
      <c r="J81" s="348"/>
      <c r="K81" s="348"/>
      <c r="L81" s="348"/>
      <c r="M81" s="348"/>
      <c r="N81" s="348"/>
      <c r="O81" s="348"/>
      <c r="P81" s="350"/>
      <c r="Q81" s="351"/>
      <c r="R81" s="348"/>
      <c r="S81" s="321"/>
      <c r="T81" s="97"/>
      <c r="U81" s="97"/>
      <c r="V81" s="97"/>
      <c r="W81" s="97"/>
      <c r="X81" s="97"/>
      <c r="Y81" s="97"/>
      <c r="Z81" s="97"/>
    </row>
    <row r="82" spans="1:26" ht="18.75" hidden="1">
      <c r="A82" s="317"/>
      <c r="B82" s="308"/>
      <c r="C82" s="308"/>
      <c r="D82" s="318"/>
      <c r="E82" s="318"/>
      <c r="F82" s="318"/>
      <c r="G82" s="349">
        <f t="shared" si="1"/>
        <v>0</v>
      </c>
      <c r="H82" s="349"/>
      <c r="I82" s="348"/>
      <c r="J82" s="348"/>
      <c r="K82" s="348"/>
      <c r="L82" s="348"/>
      <c r="M82" s="348"/>
      <c r="N82" s="348"/>
      <c r="O82" s="348"/>
      <c r="P82" s="350"/>
      <c r="Q82" s="351"/>
      <c r="R82" s="348"/>
      <c r="S82" s="321"/>
      <c r="T82" s="97"/>
      <c r="U82" s="97"/>
      <c r="V82" s="97"/>
      <c r="W82" s="97"/>
      <c r="X82" s="97"/>
      <c r="Y82" s="97"/>
      <c r="Z82" s="97"/>
    </row>
    <row r="83" spans="1:26" ht="18.75" hidden="1">
      <c r="A83" s="317" t="s">
        <v>386</v>
      </c>
      <c r="B83" s="317" t="s">
        <v>387</v>
      </c>
      <c r="C83" s="308" t="s">
        <v>109</v>
      </c>
      <c r="D83" s="318"/>
      <c r="E83" s="318"/>
      <c r="F83" s="318"/>
      <c r="G83" s="349">
        <f t="shared" si="1"/>
        <v>0</v>
      </c>
      <c r="H83" s="349"/>
      <c r="I83" s="348"/>
      <c r="J83" s="348"/>
      <c r="K83" s="348"/>
      <c r="L83" s="348"/>
      <c r="M83" s="348"/>
      <c r="N83" s="348"/>
      <c r="O83" s="348"/>
      <c r="P83" s="350"/>
      <c r="Q83" s="351"/>
      <c r="R83" s="348"/>
      <c r="S83" s="321"/>
      <c r="T83" s="97"/>
      <c r="U83" s="97"/>
      <c r="V83" s="97"/>
      <c r="W83" s="97"/>
      <c r="X83" s="97"/>
      <c r="Y83" s="97"/>
      <c r="Z83" s="97"/>
    </row>
    <row r="84" spans="1:26" ht="18.75" hidden="1">
      <c r="A84" s="317"/>
      <c r="B84" s="317"/>
      <c r="C84" s="308" t="s">
        <v>49</v>
      </c>
      <c r="D84" s="318"/>
      <c r="E84" s="318"/>
      <c r="F84" s="318"/>
      <c r="G84" s="349">
        <f t="shared" si="1"/>
        <v>0</v>
      </c>
      <c r="H84" s="349"/>
      <c r="I84" s="348"/>
      <c r="J84" s="348"/>
      <c r="K84" s="348"/>
      <c r="L84" s="348"/>
      <c r="M84" s="348"/>
      <c r="N84" s="348"/>
      <c r="O84" s="348"/>
      <c r="P84" s="350"/>
      <c r="Q84" s="351"/>
      <c r="R84" s="348"/>
      <c r="S84" s="321"/>
      <c r="T84" s="97"/>
      <c r="U84" s="97"/>
      <c r="V84" s="97"/>
      <c r="W84" s="97"/>
      <c r="X84" s="97"/>
      <c r="Y84" s="97"/>
      <c r="Z84" s="97"/>
    </row>
    <row r="85" spans="1:26" ht="18.75" hidden="1">
      <c r="A85" s="317"/>
      <c r="B85" s="317"/>
      <c r="C85" s="308" t="s">
        <v>110</v>
      </c>
      <c r="D85" s="318"/>
      <c r="E85" s="318"/>
      <c r="F85" s="318"/>
      <c r="G85" s="349">
        <f t="shared" si="1"/>
        <v>0</v>
      </c>
      <c r="H85" s="349"/>
      <c r="I85" s="348"/>
      <c r="J85" s="348"/>
      <c r="K85" s="348"/>
      <c r="L85" s="348"/>
      <c r="M85" s="348"/>
      <c r="N85" s="348"/>
      <c r="O85" s="348"/>
      <c r="P85" s="350"/>
      <c r="Q85" s="351"/>
      <c r="R85" s="348"/>
      <c r="S85" s="321"/>
      <c r="T85" s="97"/>
      <c r="U85" s="97"/>
      <c r="V85" s="97"/>
      <c r="W85" s="97"/>
      <c r="X85" s="97"/>
      <c r="Y85" s="97"/>
      <c r="Z85" s="97"/>
    </row>
    <row r="86" spans="1:26" ht="18.75" hidden="1">
      <c r="A86" s="317"/>
      <c r="B86" s="317"/>
      <c r="C86" s="308" t="s">
        <v>81</v>
      </c>
      <c r="D86" s="318"/>
      <c r="E86" s="318"/>
      <c r="F86" s="318"/>
      <c r="G86" s="349">
        <f t="shared" si="1"/>
        <v>0</v>
      </c>
      <c r="H86" s="349"/>
      <c r="I86" s="348"/>
      <c r="J86" s="348"/>
      <c r="K86" s="348"/>
      <c r="L86" s="348"/>
      <c r="M86" s="348"/>
      <c r="N86" s="348"/>
      <c r="O86" s="348"/>
      <c r="P86" s="350"/>
      <c r="Q86" s="351"/>
      <c r="R86" s="348"/>
      <c r="S86" s="321"/>
      <c r="T86" s="97"/>
      <c r="U86" s="97"/>
      <c r="V86" s="97"/>
      <c r="W86" s="97"/>
      <c r="X86" s="97"/>
      <c r="Y86" s="97"/>
      <c r="Z86" s="97"/>
    </row>
    <row r="87" spans="1:26" ht="18.75" hidden="1">
      <c r="A87" s="317"/>
      <c r="B87" s="308"/>
      <c r="C87" s="308"/>
      <c r="D87" s="318"/>
      <c r="E87" s="318"/>
      <c r="F87" s="318"/>
      <c r="G87" s="349">
        <f t="shared" si="1"/>
        <v>0</v>
      </c>
      <c r="H87" s="348"/>
      <c r="I87" s="353"/>
      <c r="J87" s="348"/>
      <c r="K87" s="348"/>
      <c r="L87" s="348"/>
      <c r="M87" s="348"/>
      <c r="N87" s="348"/>
      <c r="O87" s="348"/>
      <c r="P87" s="350"/>
      <c r="Q87" s="351"/>
      <c r="R87" s="348"/>
      <c r="S87" s="321"/>
      <c r="T87" s="97"/>
      <c r="U87" s="97"/>
      <c r="V87" s="97"/>
      <c r="W87" s="97"/>
      <c r="X87" s="97"/>
      <c r="Y87" s="97"/>
      <c r="Z87" s="97"/>
    </row>
    <row r="88" spans="1:26" ht="51" hidden="1">
      <c r="A88" s="317" t="s">
        <v>104</v>
      </c>
      <c r="B88" s="308" t="s">
        <v>88</v>
      </c>
      <c r="C88" s="308" t="s">
        <v>111</v>
      </c>
      <c r="D88" s="318"/>
      <c r="E88" s="318"/>
      <c r="F88" s="318"/>
      <c r="G88" s="349">
        <f t="shared" si="1"/>
        <v>0</v>
      </c>
      <c r="H88" s="348"/>
      <c r="I88" s="348"/>
      <c r="J88" s="348"/>
      <c r="K88" s="348"/>
      <c r="L88" s="348"/>
      <c r="M88" s="348"/>
      <c r="N88" s="348"/>
      <c r="O88" s="348"/>
      <c r="P88" s="350"/>
      <c r="Q88" s="351"/>
      <c r="R88" s="348"/>
      <c r="S88" s="321"/>
      <c r="T88" s="97"/>
      <c r="U88" s="97"/>
      <c r="V88" s="97"/>
      <c r="W88" s="97"/>
      <c r="X88" s="97"/>
      <c r="Y88" s="97"/>
      <c r="Z88" s="97"/>
    </row>
    <row r="89" spans="1:26" ht="38.25" hidden="1">
      <c r="A89" s="317" t="s">
        <v>104</v>
      </c>
      <c r="B89" s="308" t="s">
        <v>88</v>
      </c>
      <c r="C89" s="308" t="s">
        <v>112</v>
      </c>
      <c r="D89" s="318"/>
      <c r="E89" s="318"/>
      <c r="F89" s="318"/>
      <c r="G89" s="349">
        <f t="shared" si="1"/>
        <v>0</v>
      </c>
      <c r="H89" s="348"/>
      <c r="I89" s="348"/>
      <c r="J89" s="348"/>
      <c r="K89" s="348"/>
      <c r="L89" s="348"/>
      <c r="M89" s="348"/>
      <c r="N89" s="348"/>
      <c r="O89" s="348"/>
      <c r="P89" s="350"/>
      <c r="Q89" s="351"/>
      <c r="R89" s="348"/>
      <c r="S89" s="321"/>
      <c r="T89" s="97"/>
      <c r="U89" s="97"/>
      <c r="V89" s="97"/>
      <c r="W89" s="97"/>
      <c r="X89" s="97"/>
      <c r="Y89" s="97"/>
      <c r="Z89" s="97"/>
    </row>
    <row r="90" spans="1:26" ht="38.25" hidden="1">
      <c r="A90" s="317" t="s">
        <v>104</v>
      </c>
      <c r="B90" s="308" t="s">
        <v>88</v>
      </c>
      <c r="C90" s="308" t="s">
        <v>113</v>
      </c>
      <c r="D90" s="318"/>
      <c r="E90" s="318"/>
      <c r="F90" s="318"/>
      <c r="G90" s="349">
        <f t="shared" si="1"/>
        <v>0</v>
      </c>
      <c r="H90" s="349"/>
      <c r="I90" s="348"/>
      <c r="J90" s="349"/>
      <c r="K90" s="348"/>
      <c r="L90" s="348"/>
      <c r="M90" s="348"/>
      <c r="N90" s="348"/>
      <c r="O90" s="348"/>
      <c r="P90" s="350"/>
      <c r="Q90" s="352"/>
      <c r="R90" s="348"/>
      <c r="S90" s="321"/>
      <c r="T90" s="97"/>
      <c r="U90" s="97"/>
      <c r="V90" s="97"/>
      <c r="W90" s="97"/>
      <c r="X90" s="97"/>
      <c r="Y90" s="97"/>
      <c r="Z90" s="97"/>
    </row>
    <row r="91" spans="1:26" ht="78.75" hidden="1">
      <c r="A91" s="311" t="s">
        <v>105</v>
      </c>
      <c r="B91" s="312" t="s">
        <v>114</v>
      </c>
      <c r="C91" s="312" t="s">
        <v>76</v>
      </c>
      <c r="D91" s="313"/>
      <c r="E91" s="313"/>
      <c r="F91" s="313"/>
      <c r="G91" s="349">
        <f t="shared" si="1"/>
        <v>0</v>
      </c>
      <c r="H91" s="353"/>
      <c r="I91" s="353"/>
      <c r="J91" s="353"/>
      <c r="K91" s="353"/>
      <c r="L91" s="353"/>
      <c r="M91" s="353"/>
      <c r="N91" s="353"/>
      <c r="O91" s="353"/>
      <c r="P91" s="354"/>
      <c r="Q91" s="354"/>
      <c r="R91" s="348"/>
      <c r="S91" s="321"/>
      <c r="T91" s="97"/>
      <c r="U91" s="97"/>
      <c r="V91" s="97"/>
      <c r="W91" s="97"/>
      <c r="X91" s="97"/>
      <c r="Y91" s="97"/>
      <c r="Z91" s="97"/>
    </row>
    <row r="92" spans="1:26" ht="38.25" hidden="1">
      <c r="A92" s="317" t="s">
        <v>235</v>
      </c>
      <c r="B92" s="108" t="s">
        <v>368</v>
      </c>
      <c r="C92" s="308" t="s">
        <v>115</v>
      </c>
      <c r="D92" s="318"/>
      <c r="E92" s="318"/>
      <c r="F92" s="318"/>
      <c r="G92" s="349">
        <f t="shared" si="1"/>
        <v>0</v>
      </c>
      <c r="H92" s="348"/>
      <c r="I92" s="348"/>
      <c r="J92" s="348"/>
      <c r="K92" s="348"/>
      <c r="L92" s="348"/>
      <c r="M92" s="348"/>
      <c r="N92" s="348"/>
      <c r="O92" s="348"/>
      <c r="P92" s="350"/>
      <c r="Q92" s="351"/>
      <c r="R92" s="348"/>
      <c r="S92" s="321"/>
      <c r="T92" s="97"/>
      <c r="U92" s="97"/>
      <c r="V92" s="97"/>
      <c r="W92" s="97"/>
      <c r="X92" s="97"/>
      <c r="Y92" s="97"/>
      <c r="Z92" s="97"/>
    </row>
    <row r="93" spans="1:26" ht="25.5" hidden="1">
      <c r="A93" s="317" t="s">
        <v>116</v>
      </c>
      <c r="B93" s="308" t="s">
        <v>117</v>
      </c>
      <c r="C93" s="308" t="s">
        <v>118</v>
      </c>
      <c r="D93" s="318"/>
      <c r="E93" s="318"/>
      <c r="F93" s="318"/>
      <c r="G93" s="349">
        <f t="shared" si="1"/>
        <v>0</v>
      </c>
      <c r="H93" s="348"/>
      <c r="I93" s="348"/>
      <c r="J93" s="348"/>
      <c r="K93" s="348"/>
      <c r="L93" s="348"/>
      <c r="M93" s="348"/>
      <c r="N93" s="348"/>
      <c r="O93" s="348"/>
      <c r="P93" s="350"/>
      <c r="Q93" s="351"/>
      <c r="R93" s="348"/>
      <c r="S93" s="321"/>
      <c r="T93" s="97"/>
      <c r="U93" s="97"/>
      <c r="V93" s="97"/>
      <c r="W93" s="97"/>
      <c r="X93" s="97"/>
      <c r="Y93" s="97"/>
      <c r="Z93" s="97"/>
    </row>
    <row r="94" spans="1:26" ht="18.75" hidden="1">
      <c r="A94" s="317"/>
      <c r="B94" s="308"/>
      <c r="C94" s="308"/>
      <c r="D94" s="318"/>
      <c r="E94" s="318"/>
      <c r="F94" s="318"/>
      <c r="G94" s="349">
        <f t="shared" si="1"/>
        <v>0</v>
      </c>
      <c r="H94" s="349"/>
      <c r="I94" s="348"/>
      <c r="J94" s="348"/>
      <c r="K94" s="348"/>
      <c r="L94" s="348"/>
      <c r="M94" s="348"/>
      <c r="N94" s="348"/>
      <c r="O94" s="348"/>
      <c r="P94" s="350"/>
      <c r="Q94" s="351"/>
      <c r="R94" s="348"/>
      <c r="S94" s="321"/>
      <c r="T94" s="97"/>
      <c r="U94" s="97"/>
      <c r="V94" s="97"/>
      <c r="W94" s="97"/>
      <c r="X94" s="97"/>
      <c r="Y94" s="97"/>
      <c r="Z94" s="97"/>
    </row>
    <row r="95" spans="1:26" ht="18.75" hidden="1">
      <c r="A95" s="317"/>
      <c r="B95" s="308"/>
      <c r="C95" s="308"/>
      <c r="D95" s="318"/>
      <c r="E95" s="318"/>
      <c r="F95" s="318"/>
      <c r="G95" s="349">
        <f t="shared" si="1"/>
        <v>0</v>
      </c>
      <c r="H95" s="349"/>
      <c r="I95" s="348"/>
      <c r="J95" s="348"/>
      <c r="K95" s="348"/>
      <c r="L95" s="348"/>
      <c r="M95" s="348"/>
      <c r="N95" s="348"/>
      <c r="O95" s="348"/>
      <c r="P95" s="350"/>
      <c r="Q95" s="351"/>
      <c r="R95" s="348"/>
      <c r="S95" s="321"/>
      <c r="T95" s="97"/>
      <c r="U95" s="97"/>
      <c r="V95" s="97"/>
      <c r="W95" s="97"/>
      <c r="X95" s="97"/>
      <c r="Y95" s="97"/>
      <c r="Z95" s="97"/>
    </row>
    <row r="96" spans="1:26" ht="63" hidden="1">
      <c r="A96" s="311" t="s">
        <v>107</v>
      </c>
      <c r="B96" s="312" t="s">
        <v>119</v>
      </c>
      <c r="C96" s="312" t="s">
        <v>76</v>
      </c>
      <c r="D96" s="313"/>
      <c r="E96" s="313"/>
      <c r="F96" s="313"/>
      <c r="G96" s="349">
        <f t="shared" si="1"/>
        <v>0</v>
      </c>
      <c r="H96" s="347"/>
      <c r="I96" s="353"/>
      <c r="J96" s="347"/>
      <c r="K96" s="348"/>
      <c r="L96" s="348"/>
      <c r="M96" s="348"/>
      <c r="N96" s="348"/>
      <c r="O96" s="348"/>
      <c r="P96" s="350"/>
      <c r="Q96" s="351"/>
      <c r="R96" s="348"/>
      <c r="S96" s="321"/>
      <c r="T96" s="97"/>
      <c r="U96" s="97"/>
      <c r="V96" s="97"/>
      <c r="W96" s="97"/>
      <c r="X96" s="97"/>
      <c r="Y96" s="97"/>
      <c r="Z96" s="97"/>
    </row>
    <row r="97" spans="1:26" ht="38.25" hidden="1">
      <c r="A97" s="317" t="s">
        <v>239</v>
      </c>
      <c r="B97" s="308" t="s">
        <v>426</v>
      </c>
      <c r="C97" s="308" t="s">
        <v>77</v>
      </c>
      <c r="D97" s="318"/>
      <c r="E97" s="318"/>
      <c r="F97" s="318"/>
      <c r="G97" s="349">
        <f t="shared" si="1"/>
        <v>0</v>
      </c>
      <c r="H97" s="349"/>
      <c r="I97" s="348"/>
      <c r="J97" s="349"/>
      <c r="K97" s="348"/>
      <c r="L97" s="348"/>
      <c r="M97" s="348"/>
      <c r="N97" s="348"/>
      <c r="O97" s="348"/>
      <c r="P97" s="350"/>
      <c r="Q97" s="351"/>
      <c r="R97" s="348"/>
      <c r="S97" s="321"/>
      <c r="T97" s="97"/>
      <c r="U97" s="97"/>
      <c r="V97" s="97"/>
      <c r="W97" s="97"/>
      <c r="X97" s="97"/>
      <c r="Y97" s="97"/>
      <c r="Z97" s="97"/>
    </row>
    <row r="98" spans="1:26" ht="18.75" hidden="1">
      <c r="A98" s="317"/>
      <c r="B98" s="308"/>
      <c r="C98" s="308"/>
      <c r="D98" s="318"/>
      <c r="E98" s="318"/>
      <c r="F98" s="318"/>
      <c r="G98" s="349">
        <f t="shared" si="1"/>
        <v>0</v>
      </c>
      <c r="H98" s="349"/>
      <c r="I98" s="348"/>
      <c r="J98" s="349"/>
      <c r="K98" s="348"/>
      <c r="L98" s="348"/>
      <c r="M98" s="348"/>
      <c r="N98" s="348"/>
      <c r="O98" s="348"/>
      <c r="P98" s="350"/>
      <c r="Q98" s="351"/>
      <c r="R98" s="348"/>
      <c r="S98" s="321"/>
      <c r="T98" s="97"/>
      <c r="U98" s="97"/>
      <c r="V98" s="97"/>
      <c r="W98" s="97"/>
      <c r="X98" s="97"/>
      <c r="Y98" s="97"/>
      <c r="Z98" s="97"/>
    </row>
    <row r="99" spans="1:26" ht="18.75" hidden="1">
      <c r="A99" s="317"/>
      <c r="B99" s="308"/>
      <c r="C99" s="328"/>
      <c r="D99" s="318"/>
      <c r="E99" s="318"/>
      <c r="F99" s="318"/>
      <c r="G99" s="349">
        <f t="shared" si="1"/>
        <v>0</v>
      </c>
      <c r="H99" s="349"/>
      <c r="I99" s="348"/>
      <c r="J99" s="349"/>
      <c r="K99" s="348"/>
      <c r="L99" s="348"/>
      <c r="M99" s="348"/>
      <c r="N99" s="348"/>
      <c r="O99" s="348"/>
      <c r="P99" s="350"/>
      <c r="Q99" s="351"/>
      <c r="R99" s="348"/>
      <c r="S99" s="321"/>
      <c r="T99" s="97"/>
      <c r="U99" s="97"/>
      <c r="V99" s="97"/>
      <c r="W99" s="97"/>
      <c r="X99" s="97"/>
      <c r="Y99" s="97"/>
      <c r="Z99" s="97"/>
    </row>
    <row r="100" spans="1:26" ht="47.25" hidden="1">
      <c r="A100" s="311" t="s">
        <v>159</v>
      </c>
      <c r="B100" s="312" t="s">
        <v>120</v>
      </c>
      <c r="C100" s="312" t="s">
        <v>76</v>
      </c>
      <c r="D100" s="312"/>
      <c r="E100" s="312"/>
      <c r="F100" s="312"/>
      <c r="G100" s="349">
        <f t="shared" si="1"/>
        <v>0</v>
      </c>
      <c r="H100" s="353"/>
      <c r="I100" s="353"/>
      <c r="J100" s="353"/>
      <c r="K100" s="353"/>
      <c r="L100" s="353"/>
      <c r="M100" s="353"/>
      <c r="N100" s="353"/>
      <c r="O100" s="353"/>
      <c r="P100" s="353"/>
      <c r="Q100" s="354"/>
      <c r="R100" s="348"/>
      <c r="S100" s="321"/>
      <c r="T100" s="97"/>
      <c r="U100" s="97"/>
      <c r="V100" s="97"/>
      <c r="W100" s="97"/>
      <c r="X100" s="97"/>
      <c r="Y100" s="97"/>
      <c r="Z100" s="97"/>
    </row>
    <row r="101" spans="1:26" ht="18.75" hidden="1">
      <c r="A101" s="329"/>
      <c r="B101" s="330"/>
      <c r="C101" s="308" t="s">
        <v>49</v>
      </c>
      <c r="D101" s="325"/>
      <c r="E101" s="325"/>
      <c r="F101" s="325"/>
      <c r="G101" s="349">
        <f t="shared" si="1"/>
        <v>0</v>
      </c>
      <c r="H101" s="353"/>
      <c r="I101" s="348"/>
      <c r="J101" s="348"/>
      <c r="K101" s="348"/>
      <c r="L101" s="348"/>
      <c r="M101" s="348"/>
      <c r="N101" s="348"/>
      <c r="O101" s="348"/>
      <c r="P101" s="350"/>
      <c r="Q101" s="351"/>
      <c r="R101" s="348"/>
      <c r="S101" s="321"/>
      <c r="T101" s="97"/>
      <c r="U101" s="97"/>
      <c r="V101" s="97"/>
      <c r="W101" s="97"/>
      <c r="X101" s="97"/>
      <c r="Y101" s="97"/>
      <c r="Z101" s="97"/>
    </row>
    <row r="102" spans="1:26" ht="53.25" customHeight="1" hidden="1">
      <c r="A102" s="330">
        <v>250380</v>
      </c>
      <c r="B102" s="330" t="s">
        <v>358</v>
      </c>
      <c r="C102" s="331" t="s">
        <v>121</v>
      </c>
      <c r="D102" s="325"/>
      <c r="E102" s="325"/>
      <c r="F102" s="325"/>
      <c r="G102" s="349">
        <f t="shared" si="1"/>
        <v>0</v>
      </c>
      <c r="H102" s="348"/>
      <c r="I102" s="348"/>
      <c r="J102" s="348"/>
      <c r="K102" s="348"/>
      <c r="L102" s="348"/>
      <c r="M102" s="348"/>
      <c r="N102" s="348"/>
      <c r="O102" s="348"/>
      <c r="P102" s="350"/>
      <c r="Q102" s="351"/>
      <c r="R102" s="348"/>
      <c r="S102" s="321"/>
      <c r="T102" s="97"/>
      <c r="U102" s="97"/>
      <c r="V102" s="97"/>
      <c r="W102" s="97"/>
      <c r="X102" s="97"/>
      <c r="Y102" s="97"/>
      <c r="Z102" s="97"/>
    </row>
    <row r="103" spans="1:26" ht="38.25" hidden="1">
      <c r="A103" s="330">
        <v>250380</v>
      </c>
      <c r="B103" s="330" t="s">
        <v>358</v>
      </c>
      <c r="C103" s="331" t="s">
        <v>122</v>
      </c>
      <c r="D103" s="325"/>
      <c r="E103" s="325"/>
      <c r="F103" s="325"/>
      <c r="G103" s="349">
        <f t="shared" si="1"/>
        <v>0</v>
      </c>
      <c r="H103" s="348"/>
      <c r="I103" s="348"/>
      <c r="J103" s="348"/>
      <c r="K103" s="348"/>
      <c r="L103" s="348"/>
      <c r="M103" s="348"/>
      <c r="N103" s="348"/>
      <c r="O103" s="348"/>
      <c r="P103" s="350"/>
      <c r="Q103" s="351"/>
      <c r="R103" s="348"/>
      <c r="S103" s="321"/>
      <c r="T103" s="97"/>
      <c r="U103" s="97"/>
      <c r="V103" s="97"/>
      <c r="W103" s="97"/>
      <c r="X103" s="97"/>
      <c r="Y103" s="97"/>
      <c r="Z103" s="97"/>
    </row>
    <row r="104" spans="1:26" ht="38.25" hidden="1">
      <c r="A104" s="330">
        <v>250380</v>
      </c>
      <c r="B104" s="330" t="s">
        <v>358</v>
      </c>
      <c r="C104" s="331" t="s">
        <v>123</v>
      </c>
      <c r="D104" s="325"/>
      <c r="E104" s="325"/>
      <c r="F104" s="325"/>
      <c r="G104" s="349">
        <f t="shared" si="1"/>
        <v>0</v>
      </c>
      <c r="H104" s="348"/>
      <c r="I104" s="348"/>
      <c r="J104" s="348"/>
      <c r="K104" s="348"/>
      <c r="L104" s="348"/>
      <c r="M104" s="348"/>
      <c r="N104" s="348"/>
      <c r="O104" s="348"/>
      <c r="P104" s="350"/>
      <c r="Q104" s="351"/>
      <c r="R104" s="348"/>
      <c r="S104" s="321"/>
      <c r="T104" s="97"/>
      <c r="U104" s="97"/>
      <c r="V104" s="97"/>
      <c r="W104" s="97"/>
      <c r="X104" s="97"/>
      <c r="Y104" s="97"/>
      <c r="Z104" s="97"/>
    </row>
    <row r="105" spans="1:26" ht="38.25" hidden="1">
      <c r="A105" s="330">
        <v>250380</v>
      </c>
      <c r="B105" s="330" t="s">
        <v>358</v>
      </c>
      <c r="C105" s="332" t="s">
        <v>124</v>
      </c>
      <c r="D105" s="325"/>
      <c r="E105" s="325"/>
      <c r="F105" s="325"/>
      <c r="G105" s="349">
        <f t="shared" si="1"/>
        <v>0</v>
      </c>
      <c r="H105" s="348"/>
      <c r="I105" s="348"/>
      <c r="J105" s="348"/>
      <c r="K105" s="348"/>
      <c r="L105" s="348"/>
      <c r="M105" s="348"/>
      <c r="N105" s="348"/>
      <c r="O105" s="348"/>
      <c r="P105" s="350"/>
      <c r="Q105" s="351"/>
      <c r="R105" s="348"/>
      <c r="S105" s="321"/>
      <c r="T105" s="97"/>
      <c r="U105" s="97"/>
      <c r="V105" s="97"/>
      <c r="W105" s="97"/>
      <c r="X105" s="97"/>
      <c r="Y105" s="97"/>
      <c r="Z105" s="97"/>
    </row>
    <row r="106" spans="1:26" ht="38.25" hidden="1">
      <c r="A106" s="330">
        <v>250380</v>
      </c>
      <c r="B106" s="330" t="s">
        <v>358</v>
      </c>
      <c r="C106" s="331" t="s">
        <v>125</v>
      </c>
      <c r="D106" s="325"/>
      <c r="E106" s="325"/>
      <c r="F106" s="325"/>
      <c r="G106" s="349">
        <f t="shared" si="1"/>
        <v>0</v>
      </c>
      <c r="H106" s="348"/>
      <c r="I106" s="348"/>
      <c r="J106" s="348"/>
      <c r="K106" s="348"/>
      <c r="L106" s="348"/>
      <c r="M106" s="348"/>
      <c r="N106" s="348"/>
      <c r="O106" s="348"/>
      <c r="P106" s="350"/>
      <c r="Q106" s="351"/>
      <c r="R106" s="348"/>
      <c r="S106" s="321"/>
      <c r="T106" s="97"/>
      <c r="U106" s="97"/>
      <c r="V106" s="97"/>
      <c r="W106" s="97"/>
      <c r="X106" s="97"/>
      <c r="Y106" s="97"/>
      <c r="Z106" s="97"/>
    </row>
    <row r="107" spans="1:26" ht="54" customHeight="1" hidden="1">
      <c r="A107" s="330">
        <v>250380</v>
      </c>
      <c r="B107" s="330" t="s">
        <v>358</v>
      </c>
      <c r="C107" s="332" t="s">
        <v>126</v>
      </c>
      <c r="D107" s="325"/>
      <c r="E107" s="325"/>
      <c r="F107" s="325"/>
      <c r="G107" s="349">
        <f t="shared" si="1"/>
        <v>0</v>
      </c>
      <c r="H107" s="348"/>
      <c r="I107" s="348"/>
      <c r="J107" s="348"/>
      <c r="K107" s="348"/>
      <c r="L107" s="348"/>
      <c r="M107" s="348"/>
      <c r="N107" s="348"/>
      <c r="O107" s="348"/>
      <c r="P107" s="350"/>
      <c r="Q107" s="351"/>
      <c r="R107" s="348"/>
      <c r="S107" s="321"/>
      <c r="T107" s="97"/>
      <c r="U107" s="97"/>
      <c r="V107" s="97"/>
      <c r="W107" s="97"/>
      <c r="X107" s="97"/>
      <c r="Y107" s="97"/>
      <c r="Z107" s="97"/>
    </row>
    <row r="108" spans="1:26" ht="63.75" hidden="1">
      <c r="A108" s="330">
        <v>250380</v>
      </c>
      <c r="B108" s="330" t="s">
        <v>358</v>
      </c>
      <c r="C108" s="331" t="s">
        <v>127</v>
      </c>
      <c r="D108" s="325"/>
      <c r="E108" s="325"/>
      <c r="F108" s="325"/>
      <c r="G108" s="349">
        <f t="shared" si="1"/>
        <v>0</v>
      </c>
      <c r="H108" s="348"/>
      <c r="I108" s="348"/>
      <c r="J108" s="348"/>
      <c r="K108" s="348"/>
      <c r="L108" s="348"/>
      <c r="M108" s="348"/>
      <c r="N108" s="348"/>
      <c r="O108" s="348"/>
      <c r="P108" s="350"/>
      <c r="Q108" s="351"/>
      <c r="R108" s="348"/>
      <c r="S108" s="321"/>
      <c r="T108" s="97"/>
      <c r="U108" s="97"/>
      <c r="V108" s="97"/>
      <c r="W108" s="97"/>
      <c r="X108" s="97"/>
      <c r="Y108" s="97"/>
      <c r="Z108" s="97"/>
    </row>
    <row r="109" spans="1:26" ht="89.25" hidden="1">
      <c r="A109" s="330">
        <v>250380</v>
      </c>
      <c r="B109" s="330" t="s">
        <v>358</v>
      </c>
      <c r="C109" s="333" t="s">
        <v>128</v>
      </c>
      <c r="D109" s="325"/>
      <c r="E109" s="325"/>
      <c r="F109" s="325"/>
      <c r="G109" s="349">
        <f t="shared" si="1"/>
        <v>0</v>
      </c>
      <c r="H109" s="348"/>
      <c r="I109" s="348"/>
      <c r="J109" s="348"/>
      <c r="K109" s="348"/>
      <c r="L109" s="348"/>
      <c r="M109" s="348"/>
      <c r="N109" s="348"/>
      <c r="O109" s="348"/>
      <c r="P109" s="350"/>
      <c r="Q109" s="351"/>
      <c r="R109" s="348"/>
      <c r="S109" s="321"/>
      <c r="T109" s="97"/>
      <c r="U109" s="97"/>
      <c r="V109" s="97"/>
      <c r="W109" s="97"/>
      <c r="X109" s="97"/>
      <c r="Y109" s="97"/>
      <c r="Z109" s="97"/>
    </row>
    <row r="110" spans="1:26" ht="38.25" hidden="1">
      <c r="A110" s="330">
        <v>250324</v>
      </c>
      <c r="B110" s="330" t="s">
        <v>129</v>
      </c>
      <c r="C110" s="334" t="s">
        <v>130</v>
      </c>
      <c r="D110" s="325"/>
      <c r="E110" s="325"/>
      <c r="F110" s="325"/>
      <c r="G110" s="349">
        <f t="shared" si="1"/>
        <v>0</v>
      </c>
      <c r="H110" s="349"/>
      <c r="I110" s="348"/>
      <c r="J110" s="348"/>
      <c r="K110" s="348"/>
      <c r="L110" s="348"/>
      <c r="M110" s="348"/>
      <c r="N110" s="348"/>
      <c r="O110" s="348"/>
      <c r="P110" s="350">
        <f>SUM(J110:O110)-K110</f>
        <v>0</v>
      </c>
      <c r="Q110" s="351"/>
      <c r="R110" s="348"/>
      <c r="S110" s="321"/>
      <c r="T110" s="97"/>
      <c r="U110" s="97"/>
      <c r="V110" s="97"/>
      <c r="W110" s="97"/>
      <c r="X110" s="97"/>
      <c r="Y110" s="97"/>
      <c r="Z110" s="97"/>
    </row>
    <row r="111" spans="1:26" ht="38.25" hidden="1">
      <c r="A111" s="330">
        <v>250324</v>
      </c>
      <c r="B111" s="330" t="s">
        <v>129</v>
      </c>
      <c r="C111" s="308" t="s">
        <v>131</v>
      </c>
      <c r="D111" s="318"/>
      <c r="E111" s="318"/>
      <c r="F111" s="318"/>
      <c r="G111" s="349">
        <f t="shared" si="1"/>
        <v>0</v>
      </c>
      <c r="H111" s="348"/>
      <c r="I111" s="348"/>
      <c r="J111" s="348"/>
      <c r="K111" s="348"/>
      <c r="L111" s="348"/>
      <c r="M111" s="348"/>
      <c r="N111" s="348"/>
      <c r="O111" s="348"/>
      <c r="P111" s="350">
        <f>SUM(J111:O111)-K111</f>
        <v>0</v>
      </c>
      <c r="Q111" s="351"/>
      <c r="R111" s="348"/>
      <c r="S111" s="321"/>
      <c r="T111" s="97"/>
      <c r="U111" s="97"/>
      <c r="V111" s="97"/>
      <c r="W111" s="97"/>
      <c r="X111" s="97"/>
      <c r="Y111" s="97"/>
      <c r="Z111" s="97"/>
    </row>
    <row r="112" spans="1:26" ht="18.75" hidden="1">
      <c r="A112" s="468"/>
      <c r="B112" s="335"/>
      <c r="C112" s="336"/>
      <c r="D112" s="109"/>
      <c r="E112" s="109"/>
      <c r="F112" s="109"/>
      <c r="G112" s="349">
        <f t="shared" si="1"/>
        <v>0</v>
      </c>
      <c r="H112" s="348"/>
      <c r="I112" s="348"/>
      <c r="J112" s="348"/>
      <c r="K112" s="348"/>
      <c r="L112" s="348"/>
      <c r="M112" s="348"/>
      <c r="N112" s="348"/>
      <c r="O112" s="348"/>
      <c r="P112" s="350">
        <f aca="true" t="shared" si="2" ref="P112:P118">SUM(J112:O112)</f>
        <v>0</v>
      </c>
      <c r="Q112" s="350"/>
      <c r="R112" s="348"/>
      <c r="S112" s="321"/>
      <c r="T112" s="97"/>
      <c r="U112" s="97"/>
      <c r="V112" s="97"/>
      <c r="W112" s="97"/>
      <c r="X112" s="97"/>
      <c r="Y112" s="97"/>
      <c r="Z112" s="97"/>
    </row>
    <row r="113" spans="1:26" ht="18.75" hidden="1">
      <c r="A113" s="468"/>
      <c r="B113" s="335"/>
      <c r="C113" s="3"/>
      <c r="D113" s="84"/>
      <c r="E113" s="84"/>
      <c r="F113" s="84"/>
      <c r="G113" s="349">
        <f t="shared" si="1"/>
        <v>0</v>
      </c>
      <c r="H113" s="349"/>
      <c r="I113" s="349"/>
      <c r="J113" s="348"/>
      <c r="K113" s="348"/>
      <c r="L113" s="348"/>
      <c r="M113" s="348"/>
      <c r="N113" s="348"/>
      <c r="O113" s="348"/>
      <c r="P113" s="350">
        <f t="shared" si="2"/>
        <v>0</v>
      </c>
      <c r="Q113" s="350"/>
      <c r="R113" s="348"/>
      <c r="S113" s="321"/>
      <c r="T113" s="97"/>
      <c r="U113" s="97"/>
      <c r="V113" s="97"/>
      <c r="W113" s="97"/>
      <c r="X113" s="97"/>
      <c r="Y113" s="97"/>
      <c r="Z113" s="97"/>
    </row>
    <row r="114" spans="1:26" ht="18.75" hidden="1">
      <c r="A114" s="468"/>
      <c r="B114" s="335"/>
      <c r="C114" s="337" t="s">
        <v>132</v>
      </c>
      <c r="D114" s="84"/>
      <c r="E114" s="84"/>
      <c r="F114" s="84"/>
      <c r="G114" s="349">
        <f t="shared" si="1"/>
        <v>0</v>
      </c>
      <c r="H114" s="349"/>
      <c r="I114" s="349"/>
      <c r="J114" s="348"/>
      <c r="K114" s="348"/>
      <c r="L114" s="348"/>
      <c r="M114" s="348"/>
      <c r="N114" s="348"/>
      <c r="O114" s="348"/>
      <c r="P114" s="350">
        <f t="shared" si="2"/>
        <v>0</v>
      </c>
      <c r="Q114" s="350"/>
      <c r="R114" s="348"/>
      <c r="S114" s="321"/>
      <c r="T114" s="97"/>
      <c r="U114" s="97"/>
      <c r="V114" s="97"/>
      <c r="W114" s="97"/>
      <c r="X114" s="97"/>
      <c r="Y114" s="97"/>
      <c r="Z114" s="97"/>
    </row>
    <row r="115" spans="1:26" ht="47.25" hidden="1">
      <c r="A115" s="468"/>
      <c r="B115" s="335"/>
      <c r="C115" s="337" t="s">
        <v>133</v>
      </c>
      <c r="D115" s="84"/>
      <c r="E115" s="84"/>
      <c r="F115" s="84"/>
      <c r="G115" s="349">
        <f t="shared" si="1"/>
        <v>0</v>
      </c>
      <c r="H115" s="349"/>
      <c r="I115" s="349"/>
      <c r="J115" s="348"/>
      <c r="K115" s="348"/>
      <c r="L115" s="348"/>
      <c r="M115" s="348"/>
      <c r="N115" s="348"/>
      <c r="O115" s="348"/>
      <c r="P115" s="350">
        <f t="shared" si="2"/>
        <v>0</v>
      </c>
      <c r="Q115" s="350"/>
      <c r="R115" s="348"/>
      <c r="S115" s="321"/>
      <c r="T115" s="97"/>
      <c r="U115" s="97"/>
      <c r="V115" s="97"/>
      <c r="W115" s="97"/>
      <c r="X115" s="97"/>
      <c r="Y115" s="97"/>
      <c r="Z115" s="97"/>
    </row>
    <row r="116" spans="1:26" ht="90" hidden="1">
      <c r="A116" s="468"/>
      <c r="B116" s="335"/>
      <c r="C116" s="338" t="s">
        <v>134</v>
      </c>
      <c r="D116" s="84"/>
      <c r="E116" s="84"/>
      <c r="F116" s="84"/>
      <c r="G116" s="349">
        <f t="shared" si="1"/>
        <v>0</v>
      </c>
      <c r="H116" s="349"/>
      <c r="I116" s="349"/>
      <c r="J116" s="348"/>
      <c r="K116" s="348"/>
      <c r="L116" s="348"/>
      <c r="M116" s="348"/>
      <c r="N116" s="348"/>
      <c r="O116" s="348"/>
      <c r="P116" s="350">
        <f t="shared" si="2"/>
        <v>0</v>
      </c>
      <c r="Q116" s="350"/>
      <c r="R116" s="348"/>
      <c r="S116" s="321"/>
      <c r="T116" s="97"/>
      <c r="U116" s="97"/>
      <c r="V116" s="97"/>
      <c r="W116" s="97"/>
      <c r="X116" s="97"/>
      <c r="Y116" s="97"/>
      <c r="Z116" s="97"/>
    </row>
    <row r="117" spans="1:26" ht="18.75" hidden="1">
      <c r="A117" s="468"/>
      <c r="B117" s="335"/>
      <c r="C117" s="339"/>
      <c r="D117" s="84"/>
      <c r="E117" s="84"/>
      <c r="F117" s="84"/>
      <c r="G117" s="349">
        <f t="shared" si="1"/>
        <v>0</v>
      </c>
      <c r="H117" s="349"/>
      <c r="I117" s="349"/>
      <c r="J117" s="348"/>
      <c r="K117" s="348"/>
      <c r="L117" s="348"/>
      <c r="M117" s="348"/>
      <c r="N117" s="348"/>
      <c r="O117" s="348"/>
      <c r="P117" s="350">
        <f t="shared" si="2"/>
        <v>0</v>
      </c>
      <c r="Q117" s="350"/>
      <c r="R117" s="348"/>
      <c r="S117" s="321"/>
      <c r="T117" s="97"/>
      <c r="U117" s="97"/>
      <c r="V117" s="97"/>
      <c r="W117" s="97"/>
      <c r="X117" s="97"/>
      <c r="Y117" s="97"/>
      <c r="Z117" s="97"/>
    </row>
    <row r="118" spans="1:26" ht="18.75" hidden="1">
      <c r="A118" s="335"/>
      <c r="B118" s="335"/>
      <c r="C118" s="340"/>
      <c r="D118" s="84"/>
      <c r="E118" s="84"/>
      <c r="F118" s="84"/>
      <c r="G118" s="349">
        <f t="shared" si="1"/>
        <v>0</v>
      </c>
      <c r="H118" s="349"/>
      <c r="I118" s="356"/>
      <c r="J118" s="357"/>
      <c r="K118" s="357"/>
      <c r="L118" s="357"/>
      <c r="M118" s="357"/>
      <c r="N118" s="357"/>
      <c r="O118" s="357"/>
      <c r="P118" s="350">
        <f t="shared" si="2"/>
        <v>0</v>
      </c>
      <c r="Q118" s="350"/>
      <c r="R118" s="348"/>
      <c r="S118" s="321"/>
      <c r="T118" s="97"/>
      <c r="U118" s="97"/>
      <c r="V118" s="97"/>
      <c r="W118" s="97"/>
      <c r="X118" s="97"/>
      <c r="Y118" s="97"/>
      <c r="Z118" s="97"/>
    </row>
    <row r="119" spans="1:26" ht="47.25" hidden="1">
      <c r="A119" s="210" t="s">
        <v>42</v>
      </c>
      <c r="B119" s="13" t="s">
        <v>410</v>
      </c>
      <c r="C119" s="312" t="s">
        <v>76</v>
      </c>
      <c r="D119" s="84"/>
      <c r="E119" s="84"/>
      <c r="F119" s="84"/>
      <c r="G119" s="349">
        <f t="shared" si="1"/>
        <v>0</v>
      </c>
      <c r="H119" s="349"/>
      <c r="I119" s="356"/>
      <c r="J119" s="357"/>
      <c r="K119" s="357"/>
      <c r="L119" s="357"/>
      <c r="M119" s="357"/>
      <c r="N119" s="357"/>
      <c r="O119" s="357"/>
      <c r="P119" s="350"/>
      <c r="Q119" s="350"/>
      <c r="R119" s="348"/>
      <c r="S119" s="321"/>
      <c r="T119" s="97"/>
      <c r="U119" s="97"/>
      <c r="V119" s="97"/>
      <c r="W119" s="97"/>
      <c r="X119" s="97"/>
      <c r="Y119" s="97"/>
      <c r="Z119" s="97"/>
    </row>
    <row r="120" spans="1:26" ht="63" hidden="1">
      <c r="A120" s="10" t="s">
        <v>229</v>
      </c>
      <c r="B120" s="11" t="s">
        <v>418</v>
      </c>
      <c r="C120" s="368" t="s">
        <v>82</v>
      </c>
      <c r="D120" s="376"/>
      <c r="E120" s="376"/>
      <c r="F120" s="376"/>
      <c r="G120" s="356">
        <f t="shared" si="1"/>
        <v>0</v>
      </c>
      <c r="H120" s="356"/>
      <c r="I120" s="356"/>
      <c r="J120" s="357"/>
      <c r="K120" s="357"/>
      <c r="L120" s="357"/>
      <c r="M120" s="357"/>
      <c r="N120" s="357"/>
      <c r="O120" s="357"/>
      <c r="P120" s="350"/>
      <c r="Q120" s="350"/>
      <c r="R120" s="357"/>
      <c r="S120" s="321"/>
      <c r="T120" s="97"/>
      <c r="U120" s="97"/>
      <c r="V120" s="97"/>
      <c r="W120" s="97"/>
      <c r="X120" s="97"/>
      <c r="Y120" s="97"/>
      <c r="Z120" s="97"/>
    </row>
    <row r="121" spans="1:26" ht="78.75">
      <c r="A121" s="39">
        <v>160903</v>
      </c>
      <c r="B121" s="90" t="s">
        <v>389</v>
      </c>
      <c r="C121" s="90" t="s">
        <v>145</v>
      </c>
      <c r="D121" s="84"/>
      <c r="E121" s="84"/>
      <c r="F121" s="84"/>
      <c r="G121" s="349">
        <f t="shared" si="1"/>
        <v>40</v>
      </c>
      <c r="H121" s="349"/>
      <c r="I121" s="349"/>
      <c r="J121" s="348"/>
      <c r="K121" s="348"/>
      <c r="L121" s="348"/>
      <c r="M121" s="348">
        <v>40</v>
      </c>
      <c r="N121" s="348"/>
      <c r="O121" s="348"/>
      <c r="P121" s="348"/>
      <c r="Q121" s="348"/>
      <c r="R121" s="348"/>
      <c r="S121" s="321"/>
      <c r="T121" s="97"/>
      <c r="U121" s="97"/>
      <c r="V121" s="97"/>
      <c r="W121" s="97"/>
      <c r="X121" s="97"/>
      <c r="Y121" s="97"/>
      <c r="Z121" s="97"/>
    </row>
    <row r="122" spans="1:26" ht="59.25" customHeight="1">
      <c r="A122" s="210" t="s">
        <v>42</v>
      </c>
      <c r="B122" s="13" t="s">
        <v>410</v>
      </c>
      <c r="C122" s="312" t="s">
        <v>76</v>
      </c>
      <c r="D122" s="84"/>
      <c r="E122" s="84"/>
      <c r="F122" s="84"/>
      <c r="G122" s="347">
        <f>SUM(G123)</f>
        <v>10</v>
      </c>
      <c r="H122" s="347"/>
      <c r="I122" s="358"/>
      <c r="J122" s="347">
        <f aca="true" t="shared" si="3" ref="J122:R122">SUM(J123)</f>
        <v>0</v>
      </c>
      <c r="K122" s="347">
        <f t="shared" si="3"/>
        <v>0</v>
      </c>
      <c r="L122" s="347">
        <f t="shared" si="3"/>
        <v>0</v>
      </c>
      <c r="M122" s="347">
        <f t="shared" si="3"/>
        <v>0</v>
      </c>
      <c r="N122" s="347">
        <f t="shared" si="3"/>
        <v>10</v>
      </c>
      <c r="O122" s="347">
        <f t="shared" si="3"/>
        <v>0</v>
      </c>
      <c r="P122" s="347">
        <f t="shared" si="3"/>
        <v>0</v>
      </c>
      <c r="Q122" s="347">
        <f t="shared" si="3"/>
        <v>0</v>
      </c>
      <c r="R122" s="347">
        <f t="shared" si="3"/>
        <v>0</v>
      </c>
      <c r="S122" s="321"/>
      <c r="T122" s="97"/>
      <c r="U122" s="97"/>
      <c r="V122" s="97"/>
      <c r="W122" s="97"/>
      <c r="X122" s="97"/>
      <c r="Y122" s="97"/>
      <c r="Z122" s="97"/>
    </row>
    <row r="123" spans="1:26" ht="63">
      <c r="A123" s="10" t="s">
        <v>229</v>
      </c>
      <c r="B123" s="11" t="s">
        <v>418</v>
      </c>
      <c r="C123" s="308" t="s">
        <v>79</v>
      </c>
      <c r="D123" s="84"/>
      <c r="E123" s="84"/>
      <c r="F123" s="84"/>
      <c r="G123" s="349">
        <f t="shared" si="1"/>
        <v>10</v>
      </c>
      <c r="H123" s="349"/>
      <c r="I123" s="349"/>
      <c r="J123" s="349"/>
      <c r="K123" s="348"/>
      <c r="L123" s="348"/>
      <c r="M123" s="348"/>
      <c r="N123" s="348">
        <v>10</v>
      </c>
      <c r="O123" s="348"/>
      <c r="P123" s="348"/>
      <c r="Q123" s="348"/>
      <c r="R123" s="349">
        <v>0</v>
      </c>
      <c r="S123" s="321"/>
      <c r="T123" s="97"/>
      <c r="U123" s="97"/>
      <c r="V123" s="97"/>
      <c r="W123" s="97"/>
      <c r="X123" s="97"/>
      <c r="Y123" s="97"/>
      <c r="Z123" s="97"/>
    </row>
    <row r="124" spans="1:26" ht="77.25" customHeight="1">
      <c r="A124" s="10" t="s">
        <v>44</v>
      </c>
      <c r="B124" s="13" t="s">
        <v>412</v>
      </c>
      <c r="C124" s="312" t="s">
        <v>76</v>
      </c>
      <c r="D124" s="84"/>
      <c r="E124" s="84"/>
      <c r="F124" s="84"/>
      <c r="G124" s="347">
        <f>SUM(G125)</f>
        <v>25</v>
      </c>
      <c r="H124" s="349"/>
      <c r="I124" s="349"/>
      <c r="J124" s="347">
        <f aca="true" t="shared" si="4" ref="J124:R124">SUM(J125)</f>
        <v>0</v>
      </c>
      <c r="K124" s="347">
        <f t="shared" si="4"/>
        <v>0</v>
      </c>
      <c r="L124" s="347">
        <f t="shared" si="4"/>
        <v>25</v>
      </c>
      <c r="M124" s="347">
        <f t="shared" si="4"/>
        <v>0</v>
      </c>
      <c r="N124" s="347">
        <f t="shared" si="4"/>
        <v>0</v>
      </c>
      <c r="O124" s="347">
        <f t="shared" si="4"/>
        <v>0</v>
      </c>
      <c r="P124" s="347">
        <f t="shared" si="4"/>
        <v>0</v>
      </c>
      <c r="Q124" s="347">
        <f t="shared" si="4"/>
        <v>0</v>
      </c>
      <c r="R124" s="347">
        <f t="shared" si="4"/>
        <v>0</v>
      </c>
      <c r="S124" s="321"/>
      <c r="T124" s="97"/>
      <c r="U124" s="97"/>
      <c r="V124" s="97"/>
      <c r="W124" s="97"/>
      <c r="X124" s="97"/>
      <c r="Y124" s="97"/>
      <c r="Z124" s="97"/>
    </row>
    <row r="125" spans="1:26" ht="409.5">
      <c r="A125" s="2" t="s">
        <v>154</v>
      </c>
      <c r="B125" s="344" t="s">
        <v>54</v>
      </c>
      <c r="C125" s="322" t="s">
        <v>141</v>
      </c>
      <c r="D125" s="84"/>
      <c r="E125" s="84"/>
      <c r="F125" s="84"/>
      <c r="G125" s="349">
        <f t="shared" si="1"/>
        <v>25</v>
      </c>
      <c r="H125" s="349"/>
      <c r="I125" s="349"/>
      <c r="J125" s="349"/>
      <c r="K125" s="348"/>
      <c r="L125" s="348">
        <v>25</v>
      </c>
      <c r="M125" s="348"/>
      <c r="N125" s="348"/>
      <c r="O125" s="348"/>
      <c r="P125" s="348"/>
      <c r="Q125" s="348"/>
      <c r="R125" s="348">
        <v>0</v>
      </c>
      <c r="S125" s="321"/>
      <c r="T125" s="97"/>
      <c r="U125" s="97"/>
      <c r="V125" s="97"/>
      <c r="W125" s="97"/>
      <c r="X125" s="97"/>
      <c r="Y125" s="97"/>
      <c r="Z125" s="97"/>
    </row>
    <row r="126" spans="1:26" ht="31.5">
      <c r="A126" s="18">
        <v>24</v>
      </c>
      <c r="B126" s="13" t="s">
        <v>411</v>
      </c>
      <c r="C126" s="312" t="s">
        <v>76</v>
      </c>
      <c r="D126" s="84"/>
      <c r="E126" s="84"/>
      <c r="F126" s="84"/>
      <c r="G126" s="347">
        <f t="shared" si="1"/>
        <v>41</v>
      </c>
      <c r="H126" s="349"/>
      <c r="I126" s="349"/>
      <c r="J126" s="347">
        <f>SUM(J127:J129)</f>
        <v>41</v>
      </c>
      <c r="K126" s="348"/>
      <c r="L126" s="348"/>
      <c r="M126" s="348"/>
      <c r="N126" s="348"/>
      <c r="O126" s="348"/>
      <c r="P126" s="348"/>
      <c r="Q126" s="348"/>
      <c r="R126" s="353">
        <v>0</v>
      </c>
      <c r="S126" s="321"/>
      <c r="T126" s="97"/>
      <c r="U126" s="97"/>
      <c r="V126" s="97"/>
      <c r="W126" s="97"/>
      <c r="X126" s="97"/>
      <c r="Y126" s="97"/>
      <c r="Z126" s="97"/>
    </row>
    <row r="127" spans="1:26" ht="18.75">
      <c r="A127" s="10" t="s">
        <v>238</v>
      </c>
      <c r="B127" s="11" t="s">
        <v>425</v>
      </c>
      <c r="C127" s="308" t="s">
        <v>79</v>
      </c>
      <c r="D127" s="84"/>
      <c r="E127" s="84"/>
      <c r="F127" s="84"/>
      <c r="G127" s="349">
        <f t="shared" si="1"/>
        <v>3.8</v>
      </c>
      <c r="H127" s="349"/>
      <c r="I127" s="349"/>
      <c r="J127" s="349">
        <v>3.8</v>
      </c>
      <c r="K127" s="348"/>
      <c r="L127" s="348"/>
      <c r="M127" s="348"/>
      <c r="N127" s="348"/>
      <c r="O127" s="348"/>
      <c r="P127" s="348"/>
      <c r="Q127" s="348"/>
      <c r="R127" s="353">
        <v>0</v>
      </c>
      <c r="S127" s="321"/>
      <c r="T127" s="97"/>
      <c r="U127" s="97"/>
      <c r="V127" s="97"/>
      <c r="W127" s="97"/>
      <c r="X127" s="97"/>
      <c r="Y127" s="97"/>
      <c r="Z127" s="97"/>
    </row>
    <row r="128" spans="1:26" ht="47.25">
      <c r="A128" s="10" t="s">
        <v>239</v>
      </c>
      <c r="B128" s="11" t="s">
        <v>426</v>
      </c>
      <c r="C128" s="308" t="s">
        <v>79</v>
      </c>
      <c r="D128" s="84"/>
      <c r="E128" s="84"/>
      <c r="F128" s="84"/>
      <c r="G128" s="349">
        <f t="shared" si="1"/>
        <v>36</v>
      </c>
      <c r="H128" s="349"/>
      <c r="I128" s="349"/>
      <c r="J128" s="349">
        <v>36</v>
      </c>
      <c r="K128" s="348"/>
      <c r="L128" s="348"/>
      <c r="M128" s="348"/>
      <c r="N128" s="348"/>
      <c r="O128" s="348"/>
      <c r="P128" s="348"/>
      <c r="Q128" s="348"/>
      <c r="R128" s="353">
        <v>0</v>
      </c>
      <c r="S128" s="321"/>
      <c r="T128" s="97"/>
      <c r="U128" s="97"/>
      <c r="V128" s="97"/>
      <c r="W128" s="97"/>
      <c r="X128" s="97"/>
      <c r="Y128" s="97"/>
      <c r="Z128" s="97"/>
    </row>
    <row r="129" spans="1:26" ht="51" customHeight="1">
      <c r="A129" s="10" t="s">
        <v>240</v>
      </c>
      <c r="B129" s="11" t="s">
        <v>364</v>
      </c>
      <c r="C129" s="308" t="s">
        <v>79</v>
      </c>
      <c r="D129" s="84"/>
      <c r="E129" s="84"/>
      <c r="F129" s="84"/>
      <c r="G129" s="349">
        <f t="shared" si="1"/>
        <v>1.2</v>
      </c>
      <c r="H129" s="349"/>
      <c r="I129" s="349"/>
      <c r="J129" s="349">
        <v>1.2</v>
      </c>
      <c r="K129" s="348"/>
      <c r="L129" s="348"/>
      <c r="M129" s="348"/>
      <c r="N129" s="348"/>
      <c r="O129" s="348"/>
      <c r="P129" s="348"/>
      <c r="Q129" s="348"/>
      <c r="R129" s="353">
        <v>0</v>
      </c>
      <c r="S129" s="321"/>
      <c r="T129" s="97"/>
      <c r="U129" s="97"/>
      <c r="V129" s="97"/>
      <c r="W129" s="97"/>
      <c r="X129" s="97"/>
      <c r="Y129" s="97"/>
      <c r="Z129" s="97"/>
    </row>
    <row r="130" spans="1:26" ht="48" customHeight="1">
      <c r="A130" s="87">
        <v>75</v>
      </c>
      <c r="B130" s="13" t="s">
        <v>427</v>
      </c>
      <c r="C130" s="312" t="s">
        <v>76</v>
      </c>
      <c r="D130" s="84"/>
      <c r="E130" s="84"/>
      <c r="F130" s="84"/>
      <c r="G130" s="347">
        <f t="shared" si="1"/>
        <v>40</v>
      </c>
      <c r="H130" s="347"/>
      <c r="I130" s="347"/>
      <c r="J130" s="347">
        <v>20</v>
      </c>
      <c r="K130" s="347">
        <v>20</v>
      </c>
      <c r="L130" s="347"/>
      <c r="M130" s="347">
        <v>20</v>
      </c>
      <c r="N130" s="348"/>
      <c r="O130" s="348"/>
      <c r="P130" s="348"/>
      <c r="Q130" s="348"/>
      <c r="R130" s="353">
        <v>0</v>
      </c>
      <c r="S130" s="321"/>
      <c r="T130" s="97"/>
      <c r="U130" s="97"/>
      <c r="V130" s="97"/>
      <c r="W130" s="97"/>
      <c r="X130" s="97"/>
      <c r="Y130" s="97"/>
      <c r="Z130" s="97"/>
    </row>
    <row r="131" spans="1:26" ht="47.25">
      <c r="A131" s="39">
        <v>250324</v>
      </c>
      <c r="B131" s="11" t="s">
        <v>143</v>
      </c>
      <c r="C131" s="171" t="s">
        <v>135</v>
      </c>
      <c r="D131" s="84"/>
      <c r="E131" s="84"/>
      <c r="F131" s="84"/>
      <c r="G131" s="349">
        <f t="shared" si="1"/>
        <v>40</v>
      </c>
      <c r="H131" s="349"/>
      <c r="I131" s="349"/>
      <c r="J131" s="349">
        <v>20</v>
      </c>
      <c r="K131" s="172">
        <v>20</v>
      </c>
      <c r="L131" s="172"/>
      <c r="M131" s="172">
        <v>20</v>
      </c>
      <c r="N131" s="348"/>
      <c r="O131" s="348"/>
      <c r="P131" s="348"/>
      <c r="Q131" s="348"/>
      <c r="R131" s="353">
        <v>0</v>
      </c>
      <c r="S131" s="321"/>
      <c r="T131" s="97"/>
      <c r="U131" s="97"/>
      <c r="V131" s="97"/>
      <c r="W131" s="97"/>
      <c r="X131" s="97"/>
      <c r="Y131" s="97"/>
      <c r="Z131" s="97"/>
    </row>
    <row r="132" spans="1:26" ht="63">
      <c r="A132" s="345"/>
      <c r="B132" s="143"/>
      <c r="C132" s="143" t="s">
        <v>144</v>
      </c>
      <c r="D132" s="84"/>
      <c r="E132" s="84"/>
      <c r="F132" s="84"/>
      <c r="G132" s="347"/>
      <c r="H132" s="349"/>
      <c r="I132" s="349"/>
      <c r="J132" s="349"/>
      <c r="K132" s="359"/>
      <c r="L132" s="359"/>
      <c r="M132" s="359"/>
      <c r="N132" s="348"/>
      <c r="O132" s="348"/>
      <c r="P132" s="348"/>
      <c r="Q132" s="348"/>
      <c r="R132" s="353">
        <v>0</v>
      </c>
      <c r="S132" s="321"/>
      <c r="T132" s="97"/>
      <c r="U132" s="97"/>
      <c r="V132" s="97"/>
      <c r="W132" s="97"/>
      <c r="X132" s="97"/>
      <c r="Y132" s="97"/>
      <c r="Z132" s="97"/>
    </row>
    <row r="133" spans="1:26" ht="19.5">
      <c r="A133" s="461" t="s">
        <v>136</v>
      </c>
      <c r="B133" s="462"/>
      <c r="C133" s="463"/>
      <c r="D133" s="294"/>
      <c r="E133" s="341"/>
      <c r="F133" s="342"/>
      <c r="G133" s="347">
        <f>SUM(G130+G126+G124+G122+G11)</f>
        <v>570.5</v>
      </c>
      <c r="H133" s="353"/>
      <c r="I133" s="353">
        <f>SUM(I100+I96+I91+I44+I11+I9)</f>
        <v>2</v>
      </c>
      <c r="J133" s="347">
        <f aca="true" t="shared" si="5" ref="J133:R133">SUM(J130+J126+J124+J122+J11)</f>
        <v>108</v>
      </c>
      <c r="K133" s="347">
        <f t="shared" si="5"/>
        <v>40</v>
      </c>
      <c r="L133" s="347">
        <f t="shared" si="5"/>
        <v>25</v>
      </c>
      <c r="M133" s="347">
        <f t="shared" si="5"/>
        <v>385.5</v>
      </c>
      <c r="N133" s="347">
        <f t="shared" si="5"/>
        <v>52</v>
      </c>
      <c r="O133" s="347">
        <f t="shared" si="5"/>
        <v>0</v>
      </c>
      <c r="P133" s="347">
        <f t="shared" si="5"/>
        <v>0</v>
      </c>
      <c r="Q133" s="347">
        <f t="shared" si="5"/>
        <v>0</v>
      </c>
      <c r="R133" s="347">
        <f t="shared" si="5"/>
        <v>305.5</v>
      </c>
      <c r="S133" s="321"/>
      <c r="T133" s="97"/>
      <c r="U133" s="97"/>
      <c r="V133" s="97"/>
      <c r="W133" s="97"/>
      <c r="X133" s="97"/>
      <c r="Y133" s="97"/>
      <c r="Z133" s="97"/>
    </row>
    <row r="134" spans="7:19" ht="18.75">
      <c r="G134" s="343"/>
      <c r="H134" s="343"/>
      <c r="I134" s="343"/>
      <c r="J134" s="343"/>
      <c r="K134" s="343"/>
      <c r="L134" s="343"/>
      <c r="M134" s="343"/>
      <c r="N134" s="343"/>
      <c r="O134" s="343"/>
      <c r="P134" s="343"/>
      <c r="Q134" s="343"/>
      <c r="R134" s="343"/>
      <c r="S134" s="343"/>
    </row>
    <row r="135" spans="7:19" ht="18.75">
      <c r="G135" s="343"/>
      <c r="H135" s="343"/>
      <c r="I135" s="343"/>
      <c r="J135" s="343"/>
      <c r="K135" s="343"/>
      <c r="L135" s="343"/>
      <c r="M135" s="343"/>
      <c r="N135" s="343"/>
      <c r="O135" s="343"/>
      <c r="P135" s="343"/>
      <c r="Q135" s="343"/>
      <c r="R135" s="343"/>
      <c r="S135" s="343"/>
    </row>
    <row r="137" spans="1:2" ht="17.25">
      <c r="A137" s="306"/>
      <c r="B137" s="346"/>
    </row>
    <row r="138" spans="1:2" ht="17.25">
      <c r="A138" s="306"/>
      <c r="B138" s="346"/>
    </row>
    <row r="139" spans="1:2" ht="17.25">
      <c r="A139" s="306"/>
      <c r="B139" s="346"/>
    </row>
    <row r="140" spans="1:2" ht="17.25">
      <c r="A140" s="306"/>
      <c r="B140" s="346"/>
    </row>
    <row r="141" spans="1:2" ht="15.75">
      <c r="A141" s="306"/>
      <c r="B141" s="306"/>
    </row>
  </sheetData>
  <mergeCells count="24">
    <mergeCell ref="A133:C133"/>
    <mergeCell ref="M7:M8"/>
    <mergeCell ref="L7:L8"/>
    <mergeCell ref="C55:C56"/>
    <mergeCell ref="A57:A58"/>
    <mergeCell ref="B57:B58"/>
    <mergeCell ref="A112:A117"/>
    <mergeCell ref="E6:E8"/>
    <mergeCell ref="F6:F8"/>
    <mergeCell ref="G6:G8"/>
    <mergeCell ref="Q6:Q8"/>
    <mergeCell ref="R6:R8"/>
    <mergeCell ref="J7:K7"/>
    <mergeCell ref="N7:N8"/>
    <mergeCell ref="O7:O8"/>
    <mergeCell ref="J6:O6"/>
    <mergeCell ref="A6:A7"/>
    <mergeCell ref="B6:B7"/>
    <mergeCell ref="C6:C8"/>
    <mergeCell ref="D6:D8"/>
    <mergeCell ref="C1:Q1"/>
    <mergeCell ref="C2:Q2"/>
    <mergeCell ref="C3:Q3"/>
    <mergeCell ref="A5:Q5"/>
  </mergeCells>
  <printOptions/>
  <pageMargins left="0.17" right="0.16" top="0.17" bottom="0.17" header="0.5" footer="0.17"/>
  <pageSetup fitToHeight="3"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J270"/>
  <sheetViews>
    <sheetView workbookViewId="0" topLeftCell="A107">
      <selection activeCell="F201" sqref="F201"/>
    </sheetView>
  </sheetViews>
  <sheetFormatPr defaultColWidth="9.00390625" defaultRowHeight="12.75"/>
  <cols>
    <col min="1" max="1" width="0.12890625" style="1" customWidth="1"/>
    <col min="2" max="2" width="15.125" style="1" customWidth="1"/>
    <col min="3" max="3" width="33.875" style="1" customWidth="1"/>
    <col min="4" max="4" width="37.25390625" style="1" customWidth="1"/>
    <col min="5" max="5" width="13.375" style="1" customWidth="1"/>
    <col min="6" max="6" width="28.875" style="1" customWidth="1"/>
    <col min="7" max="7" width="12.25390625" style="1" customWidth="1"/>
    <col min="8" max="8" width="12.625" style="1" customWidth="1"/>
    <col min="9" max="16384" width="27.75390625" style="1" customWidth="1"/>
  </cols>
  <sheetData>
    <row r="1" spans="4:7" ht="15.75">
      <c r="D1" s="165"/>
      <c r="E1" s="485" t="s">
        <v>58</v>
      </c>
      <c r="F1" s="485"/>
      <c r="G1" s="485"/>
    </row>
    <row r="2" ht="15.75">
      <c r="E2" s="1" t="s">
        <v>8</v>
      </c>
    </row>
    <row r="3" spans="5:7" ht="15.75">
      <c r="E3" s="485" t="s">
        <v>203</v>
      </c>
      <c r="F3" s="485"/>
      <c r="G3" s="485"/>
    </row>
    <row r="6" spans="2:8" ht="84.75" customHeight="1">
      <c r="B6" s="417" t="s">
        <v>453</v>
      </c>
      <c r="C6" s="417"/>
      <c r="D6" s="417"/>
      <c r="E6" s="417"/>
      <c r="F6" s="417"/>
      <c r="G6" s="417"/>
      <c r="H6" s="417"/>
    </row>
    <row r="7" ht="18.75" hidden="1">
      <c r="C7" s="166"/>
    </row>
    <row r="8" ht="15.75">
      <c r="G8" s="1" t="s">
        <v>509</v>
      </c>
    </row>
    <row r="9" spans="2:8" ht="75" customHeight="1">
      <c r="B9" s="167" t="s">
        <v>510</v>
      </c>
      <c r="C9" s="3" t="s">
        <v>511</v>
      </c>
      <c r="D9" s="474" t="s">
        <v>282</v>
      </c>
      <c r="E9" s="474"/>
      <c r="F9" s="474" t="s">
        <v>512</v>
      </c>
      <c r="G9" s="474"/>
      <c r="H9" s="164" t="s">
        <v>224</v>
      </c>
    </row>
    <row r="10" spans="2:8" ht="15.75">
      <c r="B10" s="483" t="s">
        <v>163</v>
      </c>
      <c r="C10" s="392" t="s">
        <v>164</v>
      </c>
      <c r="D10" s="474" t="s">
        <v>513</v>
      </c>
      <c r="E10" s="474" t="s">
        <v>514</v>
      </c>
      <c r="F10" s="392" t="s">
        <v>513</v>
      </c>
      <c r="G10" s="474" t="s">
        <v>514</v>
      </c>
      <c r="H10" s="474" t="s">
        <v>514</v>
      </c>
    </row>
    <row r="11" spans="2:8" ht="82.5" customHeight="1">
      <c r="B11" s="484"/>
      <c r="C11" s="394"/>
      <c r="D11" s="474"/>
      <c r="E11" s="474"/>
      <c r="F11" s="394"/>
      <c r="G11" s="474"/>
      <c r="H11" s="474"/>
    </row>
    <row r="12" spans="2:8" ht="82.5" customHeight="1" hidden="1">
      <c r="B12" s="168"/>
      <c r="C12" s="144"/>
      <c r="D12" s="3" t="s">
        <v>515</v>
      </c>
      <c r="E12" s="164"/>
      <c r="F12" s="144"/>
      <c r="G12" s="164"/>
      <c r="H12" s="164"/>
    </row>
    <row r="13" spans="2:8" ht="19.5" customHeight="1" hidden="1">
      <c r="B13" s="2" t="s">
        <v>39</v>
      </c>
      <c r="C13" s="3" t="s">
        <v>363</v>
      </c>
      <c r="D13" s="164"/>
      <c r="E13" s="162"/>
      <c r="F13" s="144"/>
      <c r="G13" s="164"/>
      <c r="H13" s="162">
        <f>SUM(G13+E13)</f>
        <v>0</v>
      </c>
    </row>
    <row r="14" spans="2:8" ht="19.5" customHeight="1" hidden="1">
      <c r="B14" s="169">
        <v>80101</v>
      </c>
      <c r="C14" s="144" t="s">
        <v>516</v>
      </c>
      <c r="D14" s="164"/>
      <c r="E14" s="162"/>
      <c r="F14" s="144"/>
      <c r="G14" s="164"/>
      <c r="H14" s="162">
        <f>SUM(G14+E14)</f>
        <v>0</v>
      </c>
    </row>
    <row r="15" spans="2:8" ht="14.25" customHeight="1" hidden="1">
      <c r="B15" s="480" t="s">
        <v>517</v>
      </c>
      <c r="C15" s="481"/>
      <c r="D15" s="482"/>
      <c r="E15" s="93"/>
      <c r="F15" s="144"/>
      <c r="G15" s="164"/>
      <c r="H15" s="162">
        <f>SUM(G15+E15)</f>
        <v>0</v>
      </c>
    </row>
    <row r="16" spans="1:8" ht="44.25" customHeight="1" hidden="1">
      <c r="A16" s="1">
        <v>1</v>
      </c>
      <c r="B16" s="3"/>
      <c r="C16" s="144"/>
      <c r="D16" s="3" t="s">
        <v>518</v>
      </c>
      <c r="E16" s="2"/>
      <c r="F16" s="144"/>
      <c r="G16" s="164"/>
      <c r="H16" s="94"/>
    </row>
    <row r="17" spans="2:8" ht="38.25" customHeight="1" hidden="1">
      <c r="B17" s="2" t="s">
        <v>359</v>
      </c>
      <c r="C17" s="3" t="s">
        <v>363</v>
      </c>
      <c r="D17" s="164"/>
      <c r="E17" s="84"/>
      <c r="F17" s="156"/>
      <c r="G17" s="162"/>
      <c r="H17" s="162">
        <f>SUM(G17+E17)</f>
        <v>0</v>
      </c>
    </row>
    <row r="18" spans="2:8" ht="75.75" customHeight="1" hidden="1">
      <c r="B18" s="477" t="s">
        <v>232</v>
      </c>
      <c r="C18" s="3"/>
      <c r="D18" s="3"/>
      <c r="E18" s="84"/>
      <c r="F18" s="84"/>
      <c r="G18" s="84"/>
      <c r="H18" s="162">
        <f>SUM(G18+E18)</f>
        <v>0</v>
      </c>
    </row>
    <row r="19" spans="2:8" ht="25.5" customHeight="1" hidden="1">
      <c r="B19" s="478"/>
      <c r="C19" s="143" t="s">
        <v>516</v>
      </c>
      <c r="D19" s="3"/>
      <c r="E19" s="84"/>
      <c r="F19" s="156"/>
      <c r="G19" s="84"/>
      <c r="H19" s="162">
        <f>SUM(G19+E19)</f>
        <v>0</v>
      </c>
    </row>
    <row r="20" spans="2:8" ht="15.75" hidden="1">
      <c r="B20" s="2"/>
      <c r="C20" s="3"/>
      <c r="D20" s="3"/>
      <c r="E20" s="84"/>
      <c r="F20" s="156"/>
      <c r="G20" s="162"/>
      <c r="H20" s="162">
        <f>SUM(G20+E20)</f>
        <v>0</v>
      </c>
    </row>
    <row r="21" spans="2:8" ht="18.75" hidden="1">
      <c r="B21" s="469" t="s">
        <v>517</v>
      </c>
      <c r="C21" s="479"/>
      <c r="D21" s="470"/>
      <c r="E21" s="95"/>
      <c r="F21" s="156"/>
      <c r="G21" s="162"/>
      <c r="H21" s="162">
        <f>SUM(G21+E21)</f>
        <v>0</v>
      </c>
    </row>
    <row r="22" spans="2:8" ht="18.75" hidden="1">
      <c r="B22" s="149"/>
      <c r="C22" s="170"/>
      <c r="D22" s="171"/>
      <c r="E22" s="95"/>
      <c r="F22" s="156"/>
      <c r="G22" s="162"/>
      <c r="H22" s="162"/>
    </row>
    <row r="23" spans="2:8" ht="18.75" hidden="1">
      <c r="B23" s="149"/>
      <c r="C23" s="170"/>
      <c r="D23" s="171"/>
      <c r="E23" s="95"/>
      <c r="F23" s="156"/>
      <c r="G23" s="162"/>
      <c r="H23" s="162"/>
    </row>
    <row r="24" spans="2:8" ht="18.75" hidden="1">
      <c r="B24" s="149"/>
      <c r="C24" s="170"/>
      <c r="D24" s="171"/>
      <c r="E24" s="95"/>
      <c r="F24" s="156"/>
      <c r="G24" s="162"/>
      <c r="H24" s="162"/>
    </row>
    <row r="25" spans="2:8" ht="18.75" hidden="1">
      <c r="B25" s="149"/>
      <c r="C25" s="170"/>
      <c r="D25" s="171"/>
      <c r="E25" s="95"/>
      <c r="F25" s="156"/>
      <c r="G25" s="162"/>
      <c r="H25" s="162"/>
    </row>
    <row r="26" spans="2:8" ht="72.75" customHeight="1" hidden="1">
      <c r="B26" s="2"/>
      <c r="C26" s="3"/>
      <c r="D26" s="172" t="s">
        <v>519</v>
      </c>
      <c r="E26" s="162"/>
      <c r="F26" s="156"/>
      <c r="G26" s="162"/>
      <c r="H26" s="162"/>
    </row>
    <row r="27" spans="2:8" ht="20.25" customHeight="1" hidden="1">
      <c r="B27" s="2" t="s">
        <v>39</v>
      </c>
      <c r="C27" s="3" t="s">
        <v>363</v>
      </c>
      <c r="D27" s="3"/>
      <c r="E27" s="162"/>
      <c r="F27" s="156"/>
      <c r="G27" s="162"/>
      <c r="H27" s="162">
        <f>SUM(G27+E27)</f>
        <v>0</v>
      </c>
    </row>
    <row r="28" spans="2:8" ht="30.75" customHeight="1" hidden="1">
      <c r="B28" s="173" t="s">
        <v>232</v>
      </c>
      <c r="C28" s="144" t="s">
        <v>516</v>
      </c>
      <c r="D28" s="3"/>
      <c r="E28" s="162"/>
      <c r="F28" s="156"/>
      <c r="G28" s="162"/>
      <c r="H28" s="162">
        <f>SUM(G28+E28)</f>
        <v>0</v>
      </c>
    </row>
    <row r="29" spans="2:8" ht="22.5" customHeight="1" hidden="1">
      <c r="B29" s="173"/>
      <c r="C29" s="469" t="s">
        <v>517</v>
      </c>
      <c r="D29" s="470"/>
      <c r="E29" s="93"/>
      <c r="F29" s="156"/>
      <c r="G29" s="162"/>
      <c r="H29" s="162">
        <f>SUM(G29+E29)</f>
        <v>0</v>
      </c>
    </row>
    <row r="30" spans="2:8" ht="62.25" customHeight="1" hidden="1">
      <c r="B30" s="2"/>
      <c r="C30" s="3"/>
      <c r="D30" s="172" t="s">
        <v>520</v>
      </c>
      <c r="E30" s="162"/>
      <c r="F30" s="156"/>
      <c r="G30" s="162"/>
      <c r="H30" s="162"/>
    </row>
    <row r="31" spans="2:8" ht="21" customHeight="1" hidden="1">
      <c r="B31" s="2" t="s">
        <v>39</v>
      </c>
      <c r="C31" s="3" t="s">
        <v>363</v>
      </c>
      <c r="D31" s="3"/>
      <c r="E31" s="162"/>
      <c r="F31" s="156"/>
      <c r="G31" s="162"/>
      <c r="H31" s="162">
        <f>SUM(G31+E31)</f>
        <v>0</v>
      </c>
    </row>
    <row r="32" spans="2:8" ht="21" customHeight="1" hidden="1">
      <c r="B32" s="173" t="s">
        <v>232</v>
      </c>
      <c r="C32" s="144" t="s">
        <v>516</v>
      </c>
      <c r="D32" s="3"/>
      <c r="E32" s="162"/>
      <c r="F32" s="156"/>
      <c r="G32" s="162"/>
      <c r="H32" s="162">
        <f>SUM(G32+E32)</f>
        <v>0</v>
      </c>
    </row>
    <row r="33" spans="2:8" ht="14.25" customHeight="1" hidden="1">
      <c r="B33" s="173"/>
      <c r="C33" s="469" t="s">
        <v>517</v>
      </c>
      <c r="D33" s="470"/>
      <c r="E33" s="93"/>
      <c r="F33" s="156"/>
      <c r="G33" s="162"/>
      <c r="H33" s="162">
        <f>SUM(G33+E33)</f>
        <v>0</v>
      </c>
    </row>
    <row r="34" spans="2:8" ht="66.75" customHeight="1" hidden="1">
      <c r="B34" s="2"/>
      <c r="C34" s="3"/>
      <c r="D34" s="172" t="s">
        <v>521</v>
      </c>
      <c r="E34" s="93"/>
      <c r="F34" s="156"/>
      <c r="G34" s="162"/>
      <c r="H34" s="162"/>
    </row>
    <row r="35" spans="2:8" ht="14.25" customHeight="1" hidden="1">
      <c r="B35" s="2" t="s">
        <v>39</v>
      </c>
      <c r="C35" s="3" t="s">
        <v>363</v>
      </c>
      <c r="D35" s="3"/>
      <c r="E35" s="162"/>
      <c r="F35" s="156"/>
      <c r="G35" s="162"/>
      <c r="H35" s="162">
        <v>5</v>
      </c>
    </row>
    <row r="36" spans="2:8" ht="14.25" customHeight="1" hidden="1">
      <c r="B36" s="173" t="s">
        <v>232</v>
      </c>
      <c r="C36" s="144" t="s">
        <v>516</v>
      </c>
      <c r="D36" s="3"/>
      <c r="E36" s="162"/>
      <c r="F36" s="156"/>
      <c r="G36" s="162"/>
      <c r="H36" s="162">
        <v>5</v>
      </c>
    </row>
    <row r="37" spans="2:8" ht="14.25" customHeight="1" hidden="1">
      <c r="B37" s="173"/>
      <c r="C37" s="469" t="s">
        <v>517</v>
      </c>
      <c r="D37" s="470"/>
      <c r="E37" s="93"/>
      <c r="F37" s="156"/>
      <c r="G37" s="162"/>
      <c r="H37" s="162">
        <v>5</v>
      </c>
    </row>
    <row r="38" spans="2:8" ht="60.75" customHeight="1" hidden="1">
      <c r="B38" s="173"/>
      <c r="C38" s="144"/>
      <c r="D38" s="3" t="s">
        <v>522</v>
      </c>
      <c r="E38" s="162"/>
      <c r="F38" s="156"/>
      <c r="G38" s="162"/>
      <c r="H38" s="162"/>
    </row>
    <row r="39" spans="2:8" ht="19.5" customHeight="1" hidden="1">
      <c r="B39" s="173" t="s">
        <v>359</v>
      </c>
      <c r="C39" s="3" t="s">
        <v>363</v>
      </c>
      <c r="D39" s="3"/>
      <c r="E39" s="162"/>
      <c r="F39" s="156"/>
      <c r="G39" s="162"/>
      <c r="H39" s="162">
        <f>SUM(G39+E39)</f>
        <v>0</v>
      </c>
    </row>
    <row r="40" spans="2:8" ht="76.5" customHeight="1" hidden="1">
      <c r="B40" s="173" t="s">
        <v>379</v>
      </c>
      <c r="C40" s="174" t="s">
        <v>416</v>
      </c>
      <c r="D40" s="3"/>
      <c r="E40" s="162"/>
      <c r="F40" s="156"/>
      <c r="G40" s="162"/>
      <c r="H40" s="162">
        <f>SUM(G40+E40)</f>
        <v>0</v>
      </c>
    </row>
    <row r="41" spans="2:8" ht="21.75" customHeight="1" hidden="1">
      <c r="B41" s="173"/>
      <c r="C41" s="469" t="s">
        <v>517</v>
      </c>
      <c r="D41" s="470"/>
      <c r="E41" s="93"/>
      <c r="F41" s="156"/>
      <c r="G41" s="162"/>
      <c r="H41" s="162">
        <f>SUM(G41+E41)</f>
        <v>0</v>
      </c>
    </row>
    <row r="42" spans="2:8" ht="94.5" customHeight="1" hidden="1">
      <c r="B42" s="173"/>
      <c r="C42" s="144"/>
      <c r="D42" s="3" t="s">
        <v>523</v>
      </c>
      <c r="E42" s="162"/>
      <c r="F42" s="156"/>
      <c r="G42" s="162"/>
      <c r="H42" s="162"/>
    </row>
    <row r="43" spans="2:8" ht="24.75" customHeight="1" hidden="1">
      <c r="B43" s="173"/>
      <c r="C43" s="144"/>
      <c r="D43" s="3"/>
      <c r="E43" s="162"/>
      <c r="F43" s="156"/>
      <c r="G43" s="162"/>
      <c r="H43" s="162">
        <f>SUM(G43+E43)</f>
        <v>0</v>
      </c>
    </row>
    <row r="44" spans="2:8" ht="41.25" customHeight="1" hidden="1">
      <c r="B44" s="173" t="s">
        <v>359</v>
      </c>
      <c r="C44" s="3" t="s">
        <v>363</v>
      </c>
      <c r="D44" s="172"/>
      <c r="E44" s="162"/>
      <c r="F44" s="156"/>
      <c r="G44" s="162"/>
      <c r="H44" s="162">
        <f>SUM(G44+E44)</f>
        <v>0</v>
      </c>
    </row>
    <row r="45" spans="2:8" ht="52.5" customHeight="1" hidden="1">
      <c r="B45" s="3">
        <v>76</v>
      </c>
      <c r="C45" s="90" t="s">
        <v>46</v>
      </c>
      <c r="D45" s="172"/>
      <c r="E45" s="162"/>
      <c r="F45" s="156"/>
      <c r="G45" s="162"/>
      <c r="H45" s="162"/>
    </row>
    <row r="46" spans="2:8" ht="46.5" customHeight="1" hidden="1">
      <c r="B46" s="3">
        <v>250102</v>
      </c>
      <c r="C46" s="175" t="s">
        <v>244</v>
      </c>
      <c r="D46" s="172"/>
      <c r="E46" s="162"/>
      <c r="F46" s="156"/>
      <c r="G46" s="162"/>
      <c r="H46" s="162"/>
    </row>
    <row r="47" spans="2:8" ht="80.25" customHeight="1" hidden="1">
      <c r="B47" s="173" t="s">
        <v>379</v>
      </c>
      <c r="C47" s="3" t="s">
        <v>416</v>
      </c>
      <c r="D47" s="172"/>
      <c r="E47" s="162"/>
      <c r="F47" s="156"/>
      <c r="G47" s="162"/>
      <c r="H47" s="162">
        <f>SUM(G47+E47)</f>
        <v>0</v>
      </c>
    </row>
    <row r="48" spans="2:8" ht="18.75" customHeight="1" hidden="1">
      <c r="B48" s="173"/>
      <c r="C48" s="475" t="s">
        <v>517</v>
      </c>
      <c r="D48" s="476"/>
      <c r="E48" s="93"/>
      <c r="F48" s="156"/>
      <c r="G48" s="162"/>
      <c r="H48" s="162">
        <f>SUM(G48+E48)</f>
        <v>0</v>
      </c>
    </row>
    <row r="49" spans="2:8" ht="45" customHeight="1" hidden="1">
      <c r="B49" s="2"/>
      <c r="C49" s="176"/>
      <c r="D49" s="3"/>
      <c r="E49" s="162"/>
      <c r="F49" s="156"/>
      <c r="G49" s="162"/>
      <c r="H49" s="162"/>
    </row>
    <row r="50" spans="2:8" ht="26.25" customHeight="1" hidden="1">
      <c r="B50" s="2"/>
      <c r="C50" s="3"/>
      <c r="D50" s="172"/>
      <c r="E50" s="162"/>
      <c r="F50" s="156"/>
      <c r="G50" s="162"/>
      <c r="H50" s="162"/>
    </row>
    <row r="51" spans="2:8" ht="47.25" customHeight="1" hidden="1">
      <c r="B51" s="2"/>
      <c r="C51" s="3"/>
      <c r="D51" s="96"/>
      <c r="E51" s="162"/>
      <c r="F51" s="156"/>
      <c r="G51" s="162"/>
      <c r="H51" s="162"/>
    </row>
    <row r="52" spans="2:8" ht="28.5" customHeight="1" hidden="1">
      <c r="B52" s="2"/>
      <c r="C52" s="170"/>
      <c r="D52" s="3"/>
      <c r="E52" s="162"/>
      <c r="F52" s="156"/>
      <c r="G52" s="162"/>
      <c r="H52" s="162"/>
    </row>
    <row r="53" spans="2:8" ht="21" customHeight="1" hidden="1">
      <c r="B53" s="2"/>
      <c r="C53" s="469"/>
      <c r="D53" s="470"/>
      <c r="E53" s="93"/>
      <c r="F53" s="156"/>
      <c r="G53" s="162"/>
      <c r="H53" s="162"/>
    </row>
    <row r="54" spans="2:8" ht="47.25" customHeight="1" hidden="1">
      <c r="B54" s="2"/>
      <c r="C54" s="3"/>
      <c r="D54" s="3"/>
      <c r="E54" s="162"/>
      <c r="F54" s="156"/>
      <c r="G54" s="162"/>
      <c r="H54" s="162"/>
    </row>
    <row r="55" spans="2:8" ht="24" customHeight="1" hidden="1">
      <c r="B55" s="2"/>
      <c r="C55" s="3"/>
      <c r="D55" s="172"/>
      <c r="E55" s="162"/>
      <c r="F55" s="156"/>
      <c r="G55" s="162"/>
      <c r="H55" s="162"/>
    </row>
    <row r="56" spans="2:8" ht="76.5" customHeight="1" hidden="1">
      <c r="B56" s="2"/>
      <c r="C56" s="3"/>
      <c r="D56" s="96"/>
      <c r="E56" s="162"/>
      <c r="F56" s="84"/>
      <c r="G56" s="162"/>
      <c r="H56" s="162"/>
    </row>
    <row r="57" spans="2:8" ht="15.75" hidden="1">
      <c r="B57" s="2"/>
      <c r="C57" s="170"/>
      <c r="D57" s="3"/>
      <c r="E57" s="162"/>
      <c r="F57" s="162"/>
      <c r="G57" s="162"/>
      <c r="H57" s="162"/>
    </row>
    <row r="58" spans="2:8" ht="18.75" hidden="1">
      <c r="B58" s="2"/>
      <c r="C58" s="469"/>
      <c r="D58" s="470"/>
      <c r="E58" s="93"/>
      <c r="F58" s="162"/>
      <c r="G58" s="162"/>
      <c r="H58" s="162"/>
    </row>
    <row r="59" spans="2:8" ht="15.75" hidden="1">
      <c r="B59" s="2"/>
      <c r="C59" s="170"/>
      <c r="D59" s="172"/>
      <c r="E59" s="162"/>
      <c r="F59" s="162"/>
      <c r="G59" s="162"/>
      <c r="H59" s="162"/>
    </row>
    <row r="60" spans="2:8" ht="15.75" hidden="1">
      <c r="B60" s="471"/>
      <c r="C60" s="472"/>
      <c r="D60" s="473"/>
      <c r="E60" s="162"/>
      <c r="F60" s="162"/>
      <c r="G60" s="162"/>
      <c r="H60" s="162"/>
    </row>
    <row r="61" spans="2:8" ht="15.75" hidden="1">
      <c r="B61" s="2"/>
      <c r="C61" s="170"/>
      <c r="D61" s="3"/>
      <c r="E61" s="162"/>
      <c r="F61" s="162"/>
      <c r="G61" s="162"/>
      <c r="H61" s="162"/>
    </row>
    <row r="62" spans="2:8" ht="15.75" hidden="1">
      <c r="B62" s="2"/>
      <c r="C62" s="3"/>
      <c r="D62" s="3"/>
      <c r="E62" s="162"/>
      <c r="F62" s="162"/>
      <c r="G62" s="162"/>
      <c r="H62" s="162"/>
    </row>
    <row r="63" spans="2:8" ht="54" customHeight="1" hidden="1">
      <c r="B63" s="2"/>
      <c r="C63" s="3"/>
      <c r="D63" s="3"/>
      <c r="E63" s="162"/>
      <c r="F63" s="162"/>
      <c r="G63" s="162"/>
      <c r="H63" s="162"/>
    </row>
    <row r="64" spans="2:8" ht="24" customHeight="1" hidden="1">
      <c r="B64" s="471"/>
      <c r="C64" s="472"/>
      <c r="D64" s="473"/>
      <c r="E64" s="162"/>
      <c r="F64" s="162"/>
      <c r="G64" s="162"/>
      <c r="H64" s="162"/>
    </row>
    <row r="65" spans="2:8" ht="58.5" customHeight="1" hidden="1">
      <c r="B65" s="2"/>
      <c r="C65" s="2"/>
      <c r="D65" s="2"/>
      <c r="E65" s="162"/>
      <c r="F65" s="162"/>
      <c r="G65" s="162"/>
      <c r="H65" s="162"/>
    </row>
    <row r="66" spans="2:8" ht="47.25" customHeight="1" hidden="1">
      <c r="B66" s="2"/>
      <c r="C66" s="3"/>
      <c r="D66" s="172"/>
      <c r="E66" s="162"/>
      <c r="F66" s="162"/>
      <c r="G66" s="162"/>
      <c r="H66" s="162"/>
    </row>
    <row r="67" spans="2:8" ht="15.75" hidden="1">
      <c r="B67" s="2"/>
      <c r="C67" s="3"/>
      <c r="D67" s="172"/>
      <c r="E67" s="162"/>
      <c r="F67" s="162"/>
      <c r="G67" s="162"/>
      <c r="H67" s="162"/>
    </row>
    <row r="68" spans="2:8" ht="15.75" hidden="1">
      <c r="B68" s="471"/>
      <c r="C68" s="472"/>
      <c r="D68" s="473"/>
      <c r="E68" s="162"/>
      <c r="F68" s="162"/>
      <c r="G68" s="162"/>
      <c r="H68" s="162"/>
    </row>
    <row r="69" spans="2:8" ht="15.75" hidden="1">
      <c r="B69" s="2"/>
      <c r="C69" s="3"/>
      <c r="D69" s="172"/>
      <c r="E69" s="94"/>
      <c r="F69" s="164"/>
      <c r="G69" s="164"/>
      <c r="H69" s="162"/>
    </row>
    <row r="70" spans="2:8" ht="95.25" customHeight="1" hidden="1">
      <c r="B70" s="2"/>
      <c r="C70" s="3"/>
      <c r="D70" s="172"/>
      <c r="E70" s="94"/>
      <c r="F70" s="96"/>
      <c r="G70" s="164"/>
      <c r="H70" s="162"/>
    </row>
    <row r="71" spans="2:8" ht="50.25" customHeight="1" hidden="1">
      <c r="B71" s="2"/>
      <c r="C71" s="3"/>
      <c r="D71" s="3"/>
      <c r="E71" s="162"/>
      <c r="F71" s="96"/>
      <c r="G71" s="164"/>
      <c r="H71" s="162"/>
    </row>
    <row r="72" spans="2:8" ht="23.25" customHeight="1" hidden="1">
      <c r="B72" s="2"/>
      <c r="C72" s="3"/>
      <c r="D72" s="172"/>
      <c r="E72" s="162"/>
      <c r="F72" s="96"/>
      <c r="G72" s="164"/>
      <c r="H72" s="162"/>
    </row>
    <row r="73" spans="2:8" ht="95.25" customHeight="1" hidden="1">
      <c r="B73" s="2"/>
      <c r="C73" s="3"/>
      <c r="D73" s="96"/>
      <c r="E73" s="162"/>
      <c r="F73" s="96"/>
      <c r="G73" s="164"/>
      <c r="H73" s="162"/>
    </row>
    <row r="74" spans="2:8" ht="21" customHeight="1" hidden="1">
      <c r="B74" s="2"/>
      <c r="C74" s="170"/>
      <c r="D74" s="3"/>
      <c r="E74" s="162"/>
      <c r="F74" s="96"/>
      <c r="G74" s="164"/>
      <c r="H74" s="162"/>
    </row>
    <row r="75" spans="2:8" ht="15.75" customHeight="1" hidden="1">
      <c r="B75" s="2"/>
      <c r="C75" s="469"/>
      <c r="D75" s="470"/>
      <c r="E75" s="93"/>
      <c r="F75" s="96"/>
      <c r="G75" s="164"/>
      <c r="H75" s="162"/>
    </row>
    <row r="76" spans="2:8" ht="95.25" customHeight="1" hidden="1">
      <c r="B76" s="2"/>
      <c r="C76" s="3"/>
      <c r="D76" s="172"/>
      <c r="E76" s="94"/>
      <c r="F76" s="96"/>
      <c r="G76" s="164"/>
      <c r="H76" s="162">
        <f>SUM(G76+E76)</f>
        <v>0</v>
      </c>
    </row>
    <row r="77" spans="2:8" ht="109.5" customHeight="1" hidden="1">
      <c r="B77" s="2" t="s">
        <v>229</v>
      </c>
      <c r="C77" s="170" t="s">
        <v>524</v>
      </c>
      <c r="D77" s="172"/>
      <c r="E77" s="94"/>
      <c r="F77" s="96"/>
      <c r="G77" s="164"/>
      <c r="H77" s="162">
        <f>SUM(G77+E77)</f>
        <v>0</v>
      </c>
    </row>
    <row r="78" spans="2:8" ht="81" customHeight="1" hidden="1">
      <c r="B78" s="2"/>
      <c r="C78" s="3"/>
      <c r="D78" s="172"/>
      <c r="E78" s="94"/>
      <c r="F78" s="172" t="s">
        <v>525</v>
      </c>
      <c r="G78" s="164"/>
      <c r="H78" s="162"/>
    </row>
    <row r="79" spans="2:8" ht="15.75" hidden="1">
      <c r="B79" s="2" t="s">
        <v>359</v>
      </c>
      <c r="C79" s="3" t="s">
        <v>363</v>
      </c>
      <c r="D79" s="164"/>
      <c r="E79" s="94"/>
      <c r="F79" s="178"/>
      <c r="G79" s="162"/>
      <c r="H79" s="162">
        <f aca="true" t="shared" si="0" ref="H79:H93">SUM(G79+E79)</f>
        <v>0</v>
      </c>
    </row>
    <row r="80" spans="2:8" ht="47.25" hidden="1">
      <c r="B80" s="2" t="s">
        <v>526</v>
      </c>
      <c r="C80" s="3" t="s">
        <v>415</v>
      </c>
      <c r="D80" s="164"/>
      <c r="E80" s="94"/>
      <c r="F80" s="178"/>
      <c r="G80" s="162"/>
      <c r="H80" s="162">
        <f t="shared" si="0"/>
        <v>0</v>
      </c>
    </row>
    <row r="81" spans="2:8" ht="18.75" hidden="1">
      <c r="B81" s="474" t="s">
        <v>517</v>
      </c>
      <c r="C81" s="474"/>
      <c r="D81" s="474"/>
      <c r="E81" s="474"/>
      <c r="F81" s="474"/>
      <c r="G81" s="93"/>
      <c r="H81" s="162">
        <f t="shared" si="0"/>
        <v>0</v>
      </c>
    </row>
    <row r="82" spans="2:8" ht="15.75" hidden="1">
      <c r="B82" s="164"/>
      <c r="C82" s="164"/>
      <c r="D82" s="3"/>
      <c r="E82" s="162"/>
      <c r="F82" s="162"/>
      <c r="G82" s="162">
        <v>10.575</v>
      </c>
      <c r="H82" s="162">
        <f t="shared" si="0"/>
        <v>10.575</v>
      </c>
    </row>
    <row r="83" spans="2:8" ht="15.75" hidden="1">
      <c r="B83" s="2"/>
      <c r="C83" s="3"/>
      <c r="D83" s="164"/>
      <c r="E83" s="162"/>
      <c r="F83" s="162"/>
      <c r="G83" s="162">
        <v>10.575</v>
      </c>
      <c r="H83" s="162">
        <f t="shared" si="0"/>
        <v>10.575</v>
      </c>
    </row>
    <row r="84" spans="2:8" ht="15.75" hidden="1">
      <c r="B84" s="164"/>
      <c r="C84" s="3"/>
      <c r="D84" s="164"/>
      <c r="E84" s="162"/>
      <c r="F84" s="162"/>
      <c r="G84" s="162">
        <v>10.575</v>
      </c>
      <c r="H84" s="162">
        <f t="shared" si="0"/>
        <v>10.575</v>
      </c>
    </row>
    <row r="85" spans="2:8" ht="15.75" hidden="1">
      <c r="B85" s="471"/>
      <c r="C85" s="472"/>
      <c r="D85" s="473"/>
      <c r="E85" s="162"/>
      <c r="F85" s="162"/>
      <c r="G85" s="162">
        <v>10.575</v>
      </c>
      <c r="H85" s="162">
        <f t="shared" si="0"/>
        <v>10.575</v>
      </c>
    </row>
    <row r="86" spans="2:8" ht="15.75" hidden="1">
      <c r="B86" s="177"/>
      <c r="C86" s="2"/>
      <c r="D86" s="2"/>
      <c r="E86" s="162"/>
      <c r="F86" s="162"/>
      <c r="G86" s="162">
        <v>10.575</v>
      </c>
      <c r="H86" s="162">
        <f t="shared" si="0"/>
        <v>10.575</v>
      </c>
    </row>
    <row r="87" spans="2:8" ht="15.75" hidden="1">
      <c r="B87" s="2"/>
      <c r="C87" s="3"/>
      <c r="D87" s="164"/>
      <c r="E87" s="162"/>
      <c r="F87" s="162"/>
      <c r="G87" s="162">
        <v>10.575</v>
      </c>
      <c r="H87" s="162">
        <f t="shared" si="0"/>
        <v>10.575</v>
      </c>
    </row>
    <row r="88" spans="2:8" ht="15.75" hidden="1">
      <c r="B88" s="164"/>
      <c r="C88" s="3"/>
      <c r="D88" s="164"/>
      <c r="E88" s="162"/>
      <c r="F88" s="162"/>
      <c r="G88" s="162">
        <v>10.575</v>
      </c>
      <c r="H88" s="162">
        <f t="shared" si="0"/>
        <v>10.575</v>
      </c>
    </row>
    <row r="89" spans="2:8" ht="15.75" hidden="1">
      <c r="B89" s="471"/>
      <c r="C89" s="472"/>
      <c r="D89" s="473"/>
      <c r="E89" s="162"/>
      <c r="F89" s="162"/>
      <c r="G89" s="162">
        <v>10.575</v>
      </c>
      <c r="H89" s="162">
        <f t="shared" si="0"/>
        <v>10.575</v>
      </c>
    </row>
    <row r="90" spans="2:8" ht="15.75" hidden="1">
      <c r="B90" s="164"/>
      <c r="C90" s="164"/>
      <c r="D90" s="3"/>
      <c r="E90" s="162"/>
      <c r="F90" s="162"/>
      <c r="G90" s="162">
        <v>10.575</v>
      </c>
      <c r="H90" s="162">
        <f t="shared" si="0"/>
        <v>10.575</v>
      </c>
    </row>
    <row r="91" spans="2:8" ht="15.75" hidden="1">
      <c r="B91" s="94"/>
      <c r="C91" s="164"/>
      <c r="D91" s="3"/>
      <c r="E91" s="162"/>
      <c r="F91" s="162"/>
      <c r="G91" s="162">
        <v>10.575</v>
      </c>
      <c r="H91" s="162">
        <f t="shared" si="0"/>
        <v>10.575</v>
      </c>
    </row>
    <row r="92" spans="2:8" ht="15.75" hidden="1">
      <c r="B92" s="94"/>
      <c r="C92" s="164"/>
      <c r="D92" s="3"/>
      <c r="E92" s="162"/>
      <c r="F92" s="162"/>
      <c r="G92" s="162">
        <v>10.575</v>
      </c>
      <c r="H92" s="162">
        <f t="shared" si="0"/>
        <v>10.575</v>
      </c>
    </row>
    <row r="93" spans="2:8" ht="15.75" hidden="1">
      <c r="B93" s="94"/>
      <c r="C93" s="474"/>
      <c r="D93" s="474"/>
      <c r="E93" s="162"/>
      <c r="F93" s="162"/>
      <c r="G93" s="162">
        <v>10.575</v>
      </c>
      <c r="H93" s="162">
        <f t="shared" si="0"/>
        <v>10.575</v>
      </c>
    </row>
    <row r="94" spans="2:8" ht="15.75" hidden="1">
      <c r="B94" s="94"/>
      <c r="C94" s="164"/>
      <c r="D94" s="164"/>
      <c r="E94" s="162"/>
      <c r="F94" s="162"/>
      <c r="G94" s="162"/>
      <c r="H94" s="162"/>
    </row>
    <row r="95" spans="2:8" ht="15.75" hidden="1">
      <c r="B95" s="94"/>
      <c r="C95" s="164"/>
      <c r="D95" s="164"/>
      <c r="E95" s="162"/>
      <c r="F95" s="162"/>
      <c r="G95" s="162"/>
      <c r="H95" s="162"/>
    </row>
    <row r="96" spans="2:8" ht="15.75" hidden="1">
      <c r="B96" s="94"/>
      <c r="C96" s="164"/>
      <c r="D96" s="164"/>
      <c r="E96" s="162"/>
      <c r="F96" s="162"/>
      <c r="G96" s="162"/>
      <c r="H96" s="162"/>
    </row>
    <row r="97" spans="2:8" ht="15.75" hidden="1">
      <c r="B97" s="94"/>
      <c r="C97" s="164"/>
      <c r="D97" s="164"/>
      <c r="E97" s="162"/>
      <c r="F97" s="162"/>
      <c r="G97" s="162"/>
      <c r="H97" s="162"/>
    </row>
    <row r="98" spans="2:8" ht="63" hidden="1">
      <c r="B98" s="94"/>
      <c r="C98" s="164"/>
      <c r="D98" s="179" t="s">
        <v>527</v>
      </c>
      <c r="E98" s="162"/>
      <c r="F98" s="162"/>
      <c r="G98" s="162"/>
      <c r="H98" s="162"/>
    </row>
    <row r="99" spans="2:8" ht="47.25" hidden="1">
      <c r="B99" s="2" t="s">
        <v>44</v>
      </c>
      <c r="C99" s="114" t="s">
        <v>412</v>
      </c>
      <c r="D99" s="179"/>
      <c r="E99" s="162"/>
      <c r="F99" s="162"/>
      <c r="G99" s="162"/>
      <c r="H99" s="162">
        <f>SUM(G99+E99)</f>
        <v>0</v>
      </c>
    </row>
    <row r="100" spans="2:8" ht="31.5" hidden="1">
      <c r="B100" s="2" t="s">
        <v>277</v>
      </c>
      <c r="C100" s="90" t="s">
        <v>361</v>
      </c>
      <c r="D100" s="179"/>
      <c r="E100" s="162"/>
      <c r="F100" s="162"/>
      <c r="G100" s="162"/>
      <c r="H100" s="162">
        <f>SUM(G100+E100)</f>
        <v>0</v>
      </c>
    </row>
    <row r="101" spans="2:8" ht="31.5" hidden="1">
      <c r="B101" s="2" t="s">
        <v>190</v>
      </c>
      <c r="C101" s="90" t="s">
        <v>191</v>
      </c>
      <c r="D101" s="179"/>
      <c r="E101" s="162"/>
      <c r="F101" s="162"/>
      <c r="G101" s="162"/>
      <c r="H101" s="162">
        <f>SUM(G101+E101)</f>
        <v>0</v>
      </c>
    </row>
    <row r="102" spans="2:8" ht="126" hidden="1">
      <c r="B102" s="2" t="s">
        <v>43</v>
      </c>
      <c r="C102" s="90" t="s">
        <v>45</v>
      </c>
      <c r="D102" s="180"/>
      <c r="E102" s="162"/>
      <c r="F102" s="162"/>
      <c r="G102" s="162"/>
      <c r="H102" s="162">
        <v>58.4</v>
      </c>
    </row>
    <row r="103" spans="2:8" ht="18.75" hidden="1">
      <c r="B103" s="94"/>
      <c r="C103" s="469" t="s">
        <v>517</v>
      </c>
      <c r="D103" s="470"/>
      <c r="E103" s="93">
        <f>SUM(E99)</f>
        <v>0</v>
      </c>
      <c r="F103" s="162"/>
      <c r="G103" s="162"/>
      <c r="H103" s="162">
        <f>SUM(G103+E103)</f>
        <v>0</v>
      </c>
    </row>
    <row r="104" spans="2:8" ht="47.25">
      <c r="B104" s="2"/>
      <c r="C104" s="90"/>
      <c r="D104" s="3" t="s">
        <v>528</v>
      </c>
      <c r="E104" s="162"/>
      <c r="F104" s="162"/>
      <c r="G104" s="162"/>
      <c r="H104" s="162"/>
    </row>
    <row r="105" spans="2:8" ht="37.5" customHeight="1">
      <c r="B105" s="2" t="s">
        <v>42</v>
      </c>
      <c r="C105" s="114" t="s">
        <v>410</v>
      </c>
      <c r="D105" s="171"/>
      <c r="E105" s="162">
        <v>47.069</v>
      </c>
      <c r="F105" s="162"/>
      <c r="G105" s="162"/>
      <c r="H105" s="162">
        <f aca="true" t="shared" si="1" ref="H105:H111">SUM(G105+E105)</f>
        <v>47.069</v>
      </c>
    </row>
    <row r="106" spans="2:8" ht="15.75" hidden="1">
      <c r="B106" s="2"/>
      <c r="C106" s="3"/>
      <c r="D106" s="171"/>
      <c r="E106" s="162"/>
      <c r="F106" s="162"/>
      <c r="G106" s="162"/>
      <c r="H106" s="162">
        <f t="shared" si="1"/>
        <v>0</v>
      </c>
    </row>
    <row r="107" spans="2:8" ht="15.75">
      <c r="B107" s="2" t="s">
        <v>229</v>
      </c>
      <c r="C107" s="3" t="s">
        <v>529</v>
      </c>
      <c r="D107" s="3"/>
      <c r="E107" s="162">
        <v>47.069</v>
      </c>
      <c r="F107" s="162"/>
      <c r="G107" s="162"/>
      <c r="H107" s="162">
        <f t="shared" si="1"/>
        <v>47.069</v>
      </c>
    </row>
    <row r="108" spans="2:8" ht="15.75" hidden="1">
      <c r="B108" s="2" t="s">
        <v>39</v>
      </c>
      <c r="C108" s="3" t="s">
        <v>363</v>
      </c>
      <c r="D108" s="171"/>
      <c r="E108" s="162"/>
      <c r="F108" s="162"/>
      <c r="G108" s="162"/>
      <c r="H108" s="162">
        <f t="shared" si="1"/>
        <v>0</v>
      </c>
    </row>
    <row r="109" spans="2:8" ht="110.25" hidden="1">
      <c r="B109" s="2" t="s">
        <v>403</v>
      </c>
      <c r="C109" s="3" t="s">
        <v>435</v>
      </c>
      <c r="D109" s="171"/>
      <c r="E109" s="162"/>
      <c r="F109" s="162"/>
      <c r="G109" s="162"/>
      <c r="H109" s="162">
        <f t="shared" si="1"/>
        <v>0</v>
      </c>
    </row>
    <row r="110" spans="2:9" ht="15.75" hidden="1">
      <c r="B110" s="2"/>
      <c r="C110" s="199"/>
      <c r="D110" s="199"/>
      <c r="E110" s="315"/>
      <c r="F110" s="315"/>
      <c r="G110" s="315"/>
      <c r="H110" s="162"/>
      <c r="I110" s="198"/>
    </row>
    <row r="111" spans="2:8" ht="15.75">
      <c r="B111" s="2"/>
      <c r="C111" s="469" t="s">
        <v>517</v>
      </c>
      <c r="D111" s="470"/>
      <c r="E111" s="162">
        <v>47.069</v>
      </c>
      <c r="F111" s="162"/>
      <c r="G111" s="162"/>
      <c r="H111" s="162">
        <f t="shared" si="1"/>
        <v>47.069</v>
      </c>
    </row>
    <row r="112" spans="2:8" ht="31.5">
      <c r="B112" s="2"/>
      <c r="C112" s="3"/>
      <c r="D112" s="3" t="s">
        <v>530</v>
      </c>
      <c r="E112" s="162"/>
      <c r="F112" s="162"/>
      <c r="G112" s="162"/>
      <c r="H112" s="162"/>
    </row>
    <row r="113" spans="2:8" ht="31.5">
      <c r="B113" s="2" t="s">
        <v>42</v>
      </c>
      <c r="C113" s="114" t="s">
        <v>410</v>
      </c>
      <c r="D113" s="171"/>
      <c r="E113" s="162">
        <v>65.675</v>
      </c>
      <c r="F113" s="162"/>
      <c r="G113" s="162"/>
      <c r="H113" s="162">
        <f aca="true" t="shared" si="2" ref="H113:H122">SUM(G113+E113)</f>
        <v>65.675</v>
      </c>
    </row>
    <row r="114" spans="2:8" ht="15.75">
      <c r="B114" s="2" t="s">
        <v>229</v>
      </c>
      <c r="C114" s="3" t="s">
        <v>529</v>
      </c>
      <c r="D114" s="171"/>
      <c r="E114" s="162">
        <v>65.675</v>
      </c>
      <c r="F114" s="162"/>
      <c r="G114" s="162"/>
      <c r="H114" s="162">
        <f t="shared" si="2"/>
        <v>65.675</v>
      </c>
    </row>
    <row r="115" spans="2:8" ht="25.5">
      <c r="B115" s="2"/>
      <c r="C115" s="199" t="s">
        <v>7</v>
      </c>
      <c r="D115" s="3"/>
      <c r="E115" s="315">
        <v>65.675</v>
      </c>
      <c r="F115" s="315"/>
      <c r="G115" s="315"/>
      <c r="H115" s="162">
        <f t="shared" si="2"/>
        <v>65.675</v>
      </c>
    </row>
    <row r="116" spans="2:8" ht="15.75">
      <c r="B116" s="2"/>
      <c r="C116" s="469" t="s">
        <v>517</v>
      </c>
      <c r="D116" s="470"/>
      <c r="E116" s="162">
        <v>65.675</v>
      </c>
      <c r="F116" s="162"/>
      <c r="G116" s="162"/>
      <c r="H116" s="162">
        <f t="shared" si="2"/>
        <v>65.675</v>
      </c>
    </row>
    <row r="117" spans="2:8" ht="47.25" hidden="1">
      <c r="B117" s="2"/>
      <c r="C117" s="149"/>
      <c r="D117" s="171" t="s">
        <v>531</v>
      </c>
      <c r="E117" s="162"/>
      <c r="F117" s="162"/>
      <c r="G117" s="162"/>
      <c r="H117" s="162">
        <f t="shared" si="2"/>
        <v>0</v>
      </c>
    </row>
    <row r="118" spans="2:8" ht="31.5" hidden="1">
      <c r="B118" s="2" t="s">
        <v>42</v>
      </c>
      <c r="C118" s="114" t="s">
        <v>410</v>
      </c>
      <c r="D118" s="171"/>
      <c r="E118" s="162"/>
      <c r="F118" s="162"/>
      <c r="G118" s="162"/>
      <c r="H118" s="162">
        <f t="shared" si="2"/>
        <v>0</v>
      </c>
    </row>
    <row r="119" spans="2:8" ht="47.25" hidden="1">
      <c r="B119" s="2" t="s">
        <v>350</v>
      </c>
      <c r="C119" s="90" t="s">
        <v>351</v>
      </c>
      <c r="D119" s="171"/>
      <c r="E119" s="162"/>
      <c r="F119" s="162"/>
      <c r="G119" s="162"/>
      <c r="H119" s="162">
        <f t="shared" si="2"/>
        <v>0</v>
      </c>
    </row>
    <row r="120" spans="2:8" ht="15.75" hidden="1">
      <c r="B120" s="2" t="s">
        <v>39</v>
      </c>
      <c r="C120" s="3" t="s">
        <v>363</v>
      </c>
      <c r="D120" s="171"/>
      <c r="E120" s="162"/>
      <c r="F120" s="162"/>
      <c r="G120" s="162"/>
      <c r="H120" s="162">
        <f t="shared" si="2"/>
        <v>0</v>
      </c>
    </row>
    <row r="121" spans="2:8" ht="31.5" hidden="1">
      <c r="B121" s="2" t="s">
        <v>346</v>
      </c>
      <c r="C121" s="90" t="s">
        <v>38</v>
      </c>
      <c r="D121" s="171"/>
      <c r="E121" s="162"/>
      <c r="F121" s="162"/>
      <c r="G121" s="162"/>
      <c r="H121" s="162">
        <f t="shared" si="2"/>
        <v>0</v>
      </c>
    </row>
    <row r="122" spans="2:8" ht="15.75" hidden="1">
      <c r="B122" s="2"/>
      <c r="C122" s="469" t="s">
        <v>517</v>
      </c>
      <c r="D122" s="470"/>
      <c r="E122" s="162"/>
      <c r="F122" s="162"/>
      <c r="G122" s="162"/>
      <c r="H122" s="162">
        <f t="shared" si="2"/>
        <v>0</v>
      </c>
    </row>
    <row r="123" spans="2:8" ht="31.5" hidden="1">
      <c r="B123" s="2"/>
      <c r="C123" s="149"/>
      <c r="D123" s="171" t="s">
        <v>565</v>
      </c>
      <c r="E123" s="162"/>
      <c r="F123" s="162"/>
      <c r="G123" s="162"/>
      <c r="H123" s="162"/>
    </row>
    <row r="124" spans="2:8" ht="31.5" hidden="1">
      <c r="B124" s="2" t="s">
        <v>42</v>
      </c>
      <c r="C124" s="114" t="s">
        <v>410</v>
      </c>
      <c r="D124" s="171"/>
      <c r="E124" s="162"/>
      <c r="F124" s="162"/>
      <c r="G124" s="162"/>
      <c r="H124" s="162"/>
    </row>
    <row r="125" spans="2:8" ht="15.75" hidden="1">
      <c r="B125" s="2" t="s">
        <v>386</v>
      </c>
      <c r="C125" s="90" t="s">
        <v>387</v>
      </c>
      <c r="D125" s="171"/>
      <c r="E125" s="162"/>
      <c r="F125" s="162"/>
      <c r="G125" s="162"/>
      <c r="H125" s="162"/>
    </row>
    <row r="126" spans="2:8" ht="15.75" hidden="1">
      <c r="B126" s="2"/>
      <c r="C126" s="469" t="s">
        <v>517</v>
      </c>
      <c r="D126" s="470"/>
      <c r="E126" s="162"/>
      <c r="F126" s="162"/>
      <c r="G126" s="162"/>
      <c r="H126" s="162"/>
    </row>
    <row r="127" spans="2:8" ht="63" hidden="1">
      <c r="B127" s="2"/>
      <c r="C127" s="3"/>
      <c r="D127" s="3" t="s">
        <v>532</v>
      </c>
      <c r="E127" s="162"/>
      <c r="F127" s="162"/>
      <c r="G127" s="162"/>
      <c r="H127" s="162"/>
    </row>
    <row r="128" spans="2:8" ht="31.5" hidden="1">
      <c r="B128" s="2" t="s">
        <v>42</v>
      </c>
      <c r="C128" s="114" t="s">
        <v>410</v>
      </c>
      <c r="D128" s="171"/>
      <c r="E128" s="162"/>
      <c r="F128" s="162"/>
      <c r="G128" s="162"/>
      <c r="H128" s="162"/>
    </row>
    <row r="129" spans="2:8" ht="31.5" hidden="1">
      <c r="B129" s="2" t="s">
        <v>241</v>
      </c>
      <c r="C129" s="90" t="s">
        <v>434</v>
      </c>
      <c r="D129" s="171"/>
      <c r="E129" s="162"/>
      <c r="F129" s="162"/>
      <c r="G129" s="162"/>
      <c r="H129" s="162"/>
    </row>
    <row r="130" spans="2:8" ht="47.25" hidden="1">
      <c r="B130" s="2" t="s">
        <v>347</v>
      </c>
      <c r="C130" s="90" t="s">
        <v>423</v>
      </c>
      <c r="D130" s="171"/>
      <c r="E130" s="162"/>
      <c r="F130" s="162"/>
      <c r="G130" s="162"/>
      <c r="H130" s="162"/>
    </row>
    <row r="131" spans="2:8" ht="15.75" hidden="1">
      <c r="B131" s="2" t="s">
        <v>206</v>
      </c>
      <c r="C131" s="90" t="s">
        <v>208</v>
      </c>
      <c r="D131" s="171"/>
      <c r="E131" s="162"/>
      <c r="F131" s="162"/>
      <c r="G131" s="162"/>
      <c r="H131" s="162"/>
    </row>
    <row r="132" spans="2:8" ht="15.75" hidden="1">
      <c r="B132" s="2" t="s">
        <v>449</v>
      </c>
      <c r="C132" s="2" t="s">
        <v>533</v>
      </c>
      <c r="D132" s="171"/>
      <c r="E132" s="162"/>
      <c r="F132" s="162"/>
      <c r="G132" s="162"/>
      <c r="H132" s="162"/>
    </row>
    <row r="133" spans="2:8" ht="31.5" hidden="1">
      <c r="B133" s="2" t="s">
        <v>36</v>
      </c>
      <c r="C133" s="90" t="s">
        <v>37</v>
      </c>
      <c r="D133" s="171"/>
      <c r="E133" s="162"/>
      <c r="F133" s="162"/>
      <c r="G133" s="162"/>
      <c r="H133" s="162"/>
    </row>
    <row r="134" spans="2:8" ht="94.5" hidden="1">
      <c r="B134" s="2" t="s">
        <v>367</v>
      </c>
      <c r="C134" s="90" t="s">
        <v>413</v>
      </c>
      <c r="D134" s="171"/>
      <c r="E134" s="162"/>
      <c r="F134" s="162"/>
      <c r="G134" s="162"/>
      <c r="H134" s="162"/>
    </row>
    <row r="135" spans="2:8" ht="63" hidden="1">
      <c r="B135" s="2" t="s">
        <v>242</v>
      </c>
      <c r="C135" s="90" t="s">
        <v>365</v>
      </c>
      <c r="D135" s="171"/>
      <c r="E135" s="162"/>
      <c r="F135" s="162"/>
      <c r="G135" s="162"/>
      <c r="H135" s="162"/>
    </row>
    <row r="136" spans="2:8" ht="78.75" hidden="1">
      <c r="B136" s="2" t="s">
        <v>352</v>
      </c>
      <c r="C136" s="90" t="s">
        <v>414</v>
      </c>
      <c r="D136" s="171"/>
      <c r="E136" s="162"/>
      <c r="F136" s="162"/>
      <c r="G136" s="162"/>
      <c r="H136" s="162"/>
    </row>
    <row r="137" spans="2:8" ht="15.75" hidden="1">
      <c r="B137" s="2"/>
      <c r="C137" s="469" t="s">
        <v>517</v>
      </c>
      <c r="D137" s="470"/>
      <c r="E137" s="162"/>
      <c r="F137" s="162"/>
      <c r="G137" s="162"/>
      <c r="H137" s="162"/>
    </row>
    <row r="138" spans="2:8" ht="78.75" hidden="1">
      <c r="B138" s="2"/>
      <c r="C138" s="90"/>
      <c r="D138" s="6" t="s">
        <v>534</v>
      </c>
      <c r="E138" s="162"/>
      <c r="F138" s="162"/>
      <c r="G138" s="162"/>
      <c r="H138" s="162"/>
    </row>
    <row r="139" spans="2:8" ht="15.75" hidden="1">
      <c r="B139" s="2" t="s">
        <v>39</v>
      </c>
      <c r="C139" s="3" t="s">
        <v>363</v>
      </c>
      <c r="D139" s="164"/>
      <c r="E139" s="162"/>
      <c r="F139" s="162"/>
      <c r="G139" s="162"/>
      <c r="H139" s="162"/>
    </row>
    <row r="140" spans="2:8" ht="47.25" hidden="1">
      <c r="B140" s="2" t="s">
        <v>346</v>
      </c>
      <c r="C140" s="90" t="s">
        <v>535</v>
      </c>
      <c r="D140" s="6"/>
      <c r="E140" s="162"/>
      <c r="F140" s="162"/>
      <c r="G140" s="162"/>
      <c r="H140" s="162"/>
    </row>
    <row r="141" spans="2:8" ht="47.25" hidden="1">
      <c r="B141" s="2" t="s">
        <v>350</v>
      </c>
      <c r="C141" s="90" t="s">
        <v>351</v>
      </c>
      <c r="D141" s="6"/>
      <c r="E141" s="162"/>
      <c r="F141" s="162"/>
      <c r="G141" s="162"/>
      <c r="H141" s="162"/>
    </row>
    <row r="142" spans="2:8" ht="15.75" hidden="1">
      <c r="B142" s="2"/>
      <c r="C142" s="3"/>
      <c r="D142" s="181"/>
      <c r="E142" s="162"/>
      <c r="F142" s="162"/>
      <c r="G142" s="162"/>
      <c r="H142" s="162"/>
    </row>
    <row r="143" spans="2:8" ht="15.75" hidden="1">
      <c r="B143" s="94"/>
      <c r="C143" s="469" t="s">
        <v>517</v>
      </c>
      <c r="D143" s="470"/>
      <c r="E143" s="162"/>
      <c r="F143" s="162"/>
      <c r="G143" s="162"/>
      <c r="H143" s="162"/>
    </row>
    <row r="144" spans="2:8" ht="47.25" hidden="1">
      <c r="B144" s="177"/>
      <c r="C144" s="2"/>
      <c r="D144" s="2" t="s">
        <v>536</v>
      </c>
      <c r="E144" s="162"/>
      <c r="F144" s="162"/>
      <c r="G144" s="162"/>
      <c r="H144" s="162"/>
    </row>
    <row r="145" spans="2:8" ht="31.5" hidden="1">
      <c r="B145" s="2" t="s">
        <v>360</v>
      </c>
      <c r="C145" s="3" t="s">
        <v>537</v>
      </c>
      <c r="D145" s="164"/>
      <c r="E145" s="162"/>
      <c r="F145" s="162"/>
      <c r="G145" s="162"/>
      <c r="H145" s="162"/>
    </row>
    <row r="146" spans="2:8" ht="47.25" hidden="1">
      <c r="B146" s="164">
        <v>70401</v>
      </c>
      <c r="C146" s="3" t="s">
        <v>538</v>
      </c>
      <c r="D146" s="164"/>
      <c r="E146" s="162"/>
      <c r="F146" s="162"/>
      <c r="G146" s="162"/>
      <c r="H146" s="162"/>
    </row>
    <row r="147" spans="2:8" ht="15.75" hidden="1">
      <c r="B147" s="471" t="s">
        <v>517</v>
      </c>
      <c r="C147" s="472"/>
      <c r="D147" s="473"/>
      <c r="E147" s="162"/>
      <c r="F147" s="162"/>
      <c r="G147" s="162"/>
      <c r="H147" s="162"/>
    </row>
    <row r="148" spans="2:8" ht="31.5" hidden="1">
      <c r="B148" s="2"/>
      <c r="C148" s="2"/>
      <c r="D148" s="2" t="s">
        <v>539</v>
      </c>
      <c r="E148" s="162"/>
      <c r="F148" s="162"/>
      <c r="G148" s="162"/>
      <c r="H148" s="162"/>
    </row>
    <row r="149" spans="2:8" ht="15.75" hidden="1">
      <c r="B149" s="2" t="s">
        <v>39</v>
      </c>
      <c r="C149" s="3" t="s">
        <v>363</v>
      </c>
      <c r="D149" s="2"/>
      <c r="E149" s="162"/>
      <c r="F149" s="162"/>
      <c r="G149" s="162"/>
      <c r="H149" s="162"/>
    </row>
    <row r="150" spans="2:8" ht="63" hidden="1">
      <c r="B150" s="2" t="s">
        <v>279</v>
      </c>
      <c r="C150" s="2" t="s">
        <v>389</v>
      </c>
      <c r="D150" s="2"/>
      <c r="E150" s="162"/>
      <c r="F150" s="162"/>
      <c r="G150" s="162"/>
      <c r="H150" s="162"/>
    </row>
    <row r="151" spans="2:8" ht="15.75" hidden="1">
      <c r="B151" s="2"/>
      <c r="C151" s="415" t="s">
        <v>517</v>
      </c>
      <c r="D151" s="415"/>
      <c r="E151" s="162"/>
      <c r="F151" s="162"/>
      <c r="G151" s="162"/>
      <c r="H151" s="162"/>
    </row>
    <row r="152" spans="2:8" ht="47.25" hidden="1">
      <c r="B152" s="2"/>
      <c r="C152" s="2"/>
      <c r="D152" s="2" t="s">
        <v>540</v>
      </c>
      <c r="E152" s="162"/>
      <c r="F152" s="162"/>
      <c r="G152" s="162"/>
      <c r="H152" s="162"/>
    </row>
    <row r="153" spans="2:8" ht="15.75" hidden="1">
      <c r="B153" s="2" t="s">
        <v>39</v>
      </c>
      <c r="C153" s="3" t="s">
        <v>363</v>
      </c>
      <c r="D153" s="2"/>
      <c r="E153" s="162"/>
      <c r="F153" s="162"/>
      <c r="G153" s="162"/>
      <c r="H153" s="162"/>
    </row>
    <row r="154" spans="2:8" ht="31.5" hidden="1">
      <c r="B154" s="2" t="s">
        <v>277</v>
      </c>
      <c r="C154" s="90" t="s">
        <v>361</v>
      </c>
      <c r="D154" s="2"/>
      <c r="E154" s="162"/>
      <c r="F154" s="162"/>
      <c r="G154" s="162"/>
      <c r="H154" s="162"/>
    </row>
    <row r="155" spans="2:8" ht="15.75" hidden="1">
      <c r="B155" s="2"/>
      <c r="C155" s="415" t="s">
        <v>517</v>
      </c>
      <c r="D155" s="415"/>
      <c r="E155" s="162"/>
      <c r="F155" s="162"/>
      <c r="G155" s="162"/>
      <c r="H155" s="162"/>
    </row>
    <row r="156" spans="2:8" ht="15.75" hidden="1">
      <c r="B156" s="2"/>
      <c r="C156" s="2"/>
      <c r="D156" s="2"/>
      <c r="E156" s="162"/>
      <c r="F156" s="162"/>
      <c r="G156" s="162"/>
      <c r="H156" s="162"/>
    </row>
    <row r="157" spans="2:8" ht="15.75" hidden="1">
      <c r="B157" s="2"/>
      <c r="C157" s="2"/>
      <c r="D157" s="2"/>
      <c r="E157" s="162"/>
      <c r="F157" s="162"/>
      <c r="G157" s="162"/>
      <c r="H157" s="162"/>
    </row>
    <row r="158" spans="2:8" ht="63" hidden="1">
      <c r="B158" s="94"/>
      <c r="C158" s="182"/>
      <c r="D158" s="172" t="s">
        <v>541</v>
      </c>
      <c r="E158" s="162"/>
      <c r="F158" s="162"/>
      <c r="G158" s="162"/>
      <c r="H158" s="162"/>
    </row>
    <row r="159" spans="2:8" ht="15.75" hidden="1">
      <c r="B159" s="94" t="s">
        <v>40</v>
      </c>
      <c r="C159" s="3" t="s">
        <v>226</v>
      </c>
      <c r="D159" s="172"/>
      <c r="E159" s="196"/>
      <c r="F159" s="162"/>
      <c r="G159" s="162"/>
      <c r="H159" s="197"/>
    </row>
    <row r="160" spans="2:8" ht="15.75" hidden="1">
      <c r="B160" s="94" t="s">
        <v>258</v>
      </c>
      <c r="C160" s="149" t="s">
        <v>533</v>
      </c>
      <c r="D160" s="172"/>
      <c r="E160" s="196"/>
      <c r="F160" s="162"/>
      <c r="G160" s="162"/>
      <c r="H160" s="197"/>
    </row>
    <row r="161" spans="2:8" ht="15.75" hidden="1">
      <c r="B161" s="2" t="s">
        <v>39</v>
      </c>
      <c r="C161" s="3" t="s">
        <v>363</v>
      </c>
      <c r="D161" s="3"/>
      <c r="E161" s="162"/>
      <c r="F161" s="162"/>
      <c r="G161" s="162"/>
      <c r="H161" s="162"/>
    </row>
    <row r="162" spans="2:8" ht="15.75" hidden="1">
      <c r="B162" s="173" t="s">
        <v>257</v>
      </c>
      <c r="C162" s="144" t="s">
        <v>283</v>
      </c>
      <c r="D162" s="3"/>
      <c r="E162" s="162"/>
      <c r="F162" s="162"/>
      <c r="G162" s="162"/>
      <c r="H162" s="162"/>
    </row>
    <row r="163" spans="2:8" ht="94.5" hidden="1">
      <c r="B163" s="173" t="s">
        <v>173</v>
      </c>
      <c r="C163" s="170" t="s">
        <v>542</v>
      </c>
      <c r="D163" s="3"/>
      <c r="E163" s="162"/>
      <c r="F163" s="162"/>
      <c r="G163" s="162"/>
      <c r="H163" s="162"/>
    </row>
    <row r="164" spans="2:8" ht="15.75" hidden="1">
      <c r="B164" s="173" t="s">
        <v>263</v>
      </c>
      <c r="C164" s="144" t="s">
        <v>264</v>
      </c>
      <c r="D164" s="3"/>
      <c r="E164" s="162"/>
      <c r="F164" s="162"/>
      <c r="G164" s="162"/>
      <c r="H164" s="162"/>
    </row>
    <row r="165" spans="2:8" ht="31.5" hidden="1">
      <c r="B165" s="173" t="s">
        <v>241</v>
      </c>
      <c r="C165" s="144" t="s">
        <v>543</v>
      </c>
      <c r="D165" s="3"/>
      <c r="E165" s="162"/>
      <c r="F165" s="162"/>
      <c r="G165" s="162"/>
      <c r="H165" s="162"/>
    </row>
    <row r="166" spans="2:8" ht="94.5" hidden="1">
      <c r="B166" s="173" t="s">
        <v>367</v>
      </c>
      <c r="C166" s="144" t="s">
        <v>544</v>
      </c>
      <c r="D166" s="3"/>
      <c r="E166" s="162"/>
      <c r="F166" s="162"/>
      <c r="G166" s="162"/>
      <c r="H166" s="162"/>
    </row>
    <row r="167" spans="2:8" ht="63" hidden="1">
      <c r="B167" s="173" t="s">
        <v>242</v>
      </c>
      <c r="C167" s="144" t="s">
        <v>545</v>
      </c>
      <c r="D167" s="3"/>
      <c r="E167" s="162"/>
      <c r="F167" s="162"/>
      <c r="G167" s="162"/>
      <c r="H167" s="162"/>
    </row>
    <row r="168" spans="2:8" ht="78.75" hidden="1">
      <c r="B168" s="173" t="s">
        <v>352</v>
      </c>
      <c r="C168" s="144" t="s">
        <v>414</v>
      </c>
      <c r="D168" s="3"/>
      <c r="E168" s="162"/>
      <c r="F168" s="162"/>
      <c r="G168" s="162"/>
      <c r="H168" s="162"/>
    </row>
    <row r="169" spans="2:8" ht="31.5" hidden="1">
      <c r="B169" s="173" t="s">
        <v>258</v>
      </c>
      <c r="C169" s="144" t="s">
        <v>546</v>
      </c>
      <c r="D169" s="3"/>
      <c r="E169" s="162"/>
      <c r="F169" s="162"/>
      <c r="G169" s="162"/>
      <c r="H169" s="162"/>
    </row>
    <row r="170" spans="2:8" ht="15.75" hidden="1">
      <c r="B170" s="173"/>
      <c r="C170" s="144"/>
      <c r="D170" s="3"/>
      <c r="E170" s="162"/>
      <c r="F170" s="162"/>
      <c r="G170" s="162"/>
      <c r="H170" s="162"/>
    </row>
    <row r="171" spans="2:8" ht="63" hidden="1">
      <c r="B171" s="173" t="s">
        <v>383</v>
      </c>
      <c r="C171" s="90" t="s">
        <v>547</v>
      </c>
      <c r="D171" s="3"/>
      <c r="E171" s="162"/>
      <c r="F171" s="162"/>
      <c r="G171" s="162"/>
      <c r="H171" s="162"/>
    </row>
    <row r="172" spans="2:8" ht="47.25" hidden="1">
      <c r="B172" s="2" t="s">
        <v>44</v>
      </c>
      <c r="C172" s="114" t="s">
        <v>412</v>
      </c>
      <c r="D172" s="172"/>
      <c r="E172" s="162"/>
      <c r="F172" s="162"/>
      <c r="G172" s="162"/>
      <c r="H172" s="162"/>
    </row>
    <row r="173" spans="2:8" ht="47.25" hidden="1">
      <c r="B173" s="2" t="s">
        <v>235</v>
      </c>
      <c r="C173" s="3" t="s">
        <v>548</v>
      </c>
      <c r="D173" s="172"/>
      <c r="E173" s="162"/>
      <c r="F173" s="162"/>
      <c r="G173" s="162"/>
      <c r="H173" s="162"/>
    </row>
    <row r="174" spans="2:8" ht="15.75" hidden="1">
      <c r="B174" s="2"/>
      <c r="C174" s="3"/>
      <c r="D174" s="172"/>
      <c r="E174" s="162"/>
      <c r="F174" s="162"/>
      <c r="G174" s="162"/>
      <c r="H174" s="162"/>
    </row>
    <row r="175" spans="2:8" ht="15.75" hidden="1">
      <c r="B175" s="2"/>
      <c r="C175" s="3"/>
      <c r="D175" s="172"/>
      <c r="E175" s="162"/>
      <c r="F175" s="162"/>
      <c r="G175" s="162"/>
      <c r="H175" s="162"/>
    </row>
    <row r="176" spans="2:8" ht="31.5" hidden="1">
      <c r="B176" s="2" t="s">
        <v>42</v>
      </c>
      <c r="C176" s="3" t="s">
        <v>537</v>
      </c>
      <c r="D176" s="172"/>
      <c r="E176" s="162"/>
      <c r="F176" s="162"/>
      <c r="G176" s="162"/>
      <c r="H176" s="162"/>
    </row>
    <row r="177" spans="2:8" ht="15.75" hidden="1">
      <c r="B177" s="2"/>
      <c r="C177" s="3"/>
      <c r="D177" s="96"/>
      <c r="E177" s="162"/>
      <c r="F177" s="97"/>
      <c r="G177" s="97"/>
      <c r="H177" s="162"/>
    </row>
    <row r="178" spans="2:8" ht="94.5" hidden="1">
      <c r="B178" s="2" t="s">
        <v>229</v>
      </c>
      <c r="C178" s="170" t="s">
        <v>524</v>
      </c>
      <c r="D178" s="3"/>
      <c r="E178" s="183"/>
      <c r="F178" s="162"/>
      <c r="G178" s="162"/>
      <c r="H178" s="162"/>
    </row>
    <row r="179" spans="2:8" ht="15.75" hidden="1">
      <c r="B179" s="2"/>
      <c r="C179" s="3"/>
      <c r="D179" s="3"/>
      <c r="E179" s="183"/>
      <c r="F179" s="164"/>
      <c r="G179" s="164"/>
      <c r="H179" s="162"/>
    </row>
    <row r="180" spans="2:8" ht="15.75" hidden="1">
      <c r="B180" s="2"/>
      <c r="C180" s="170"/>
      <c r="D180" s="172"/>
      <c r="E180" s="183"/>
      <c r="F180" s="164"/>
      <c r="G180" s="164"/>
      <c r="H180" s="162"/>
    </row>
    <row r="181" spans="2:8" ht="15.75" hidden="1">
      <c r="B181" s="177"/>
      <c r="C181" s="170"/>
      <c r="D181" s="184"/>
      <c r="E181" s="183"/>
      <c r="F181" s="164"/>
      <c r="G181" s="164"/>
      <c r="H181" s="162"/>
    </row>
    <row r="182" spans="2:8" ht="15.75" hidden="1">
      <c r="B182" s="177"/>
      <c r="C182" s="170"/>
      <c r="D182" s="184"/>
      <c r="E182" s="183"/>
      <c r="F182" s="164"/>
      <c r="G182" s="164"/>
      <c r="H182" s="162"/>
    </row>
    <row r="183" spans="2:8" ht="15.75" hidden="1">
      <c r="B183" s="177"/>
      <c r="C183" s="170"/>
      <c r="D183" s="184"/>
      <c r="E183" s="183"/>
      <c r="F183" s="164"/>
      <c r="G183" s="164"/>
      <c r="H183" s="162"/>
    </row>
    <row r="184" spans="2:8" ht="31.5" hidden="1">
      <c r="B184" s="87">
        <v>75</v>
      </c>
      <c r="C184" s="114" t="s">
        <v>427</v>
      </c>
      <c r="D184" s="184"/>
      <c r="E184" s="183"/>
      <c r="F184" s="162"/>
      <c r="G184" s="183"/>
      <c r="H184" s="162"/>
    </row>
    <row r="185" spans="2:8" ht="15.75" hidden="1">
      <c r="B185" s="96">
        <v>250380</v>
      </c>
      <c r="C185" s="90" t="s">
        <v>358</v>
      </c>
      <c r="D185" s="184"/>
      <c r="E185" s="183"/>
      <c r="F185" s="162"/>
      <c r="G185" s="183"/>
      <c r="H185" s="162"/>
    </row>
    <row r="186" spans="2:8" ht="15.75" hidden="1">
      <c r="B186" s="177"/>
      <c r="C186" s="170"/>
      <c r="D186" s="184"/>
      <c r="E186" s="183"/>
      <c r="F186" s="164"/>
      <c r="G186" s="146"/>
      <c r="H186" s="162"/>
    </row>
    <row r="187" spans="2:8" ht="15.75" hidden="1">
      <c r="B187" s="471" t="s">
        <v>517</v>
      </c>
      <c r="C187" s="472"/>
      <c r="D187" s="473"/>
      <c r="E187" s="200"/>
      <c r="F187" s="164"/>
      <c r="G187" s="183"/>
      <c r="H187" s="197"/>
    </row>
    <row r="188" spans="2:8" ht="110.25" hidden="1">
      <c r="B188" s="185"/>
      <c r="C188" s="185"/>
      <c r="D188" s="2" t="s">
        <v>549</v>
      </c>
      <c r="E188" s="183"/>
      <c r="F188" s="164"/>
      <c r="G188" s="164"/>
      <c r="H188" s="197"/>
    </row>
    <row r="189" spans="2:8" ht="15.75" hidden="1">
      <c r="B189" s="2" t="s">
        <v>159</v>
      </c>
      <c r="C189" s="3" t="s">
        <v>550</v>
      </c>
      <c r="D189" s="3"/>
      <c r="E189" s="183"/>
      <c r="F189" s="164"/>
      <c r="G189" s="164"/>
      <c r="H189" s="197">
        <f aca="true" t="shared" si="3" ref="H189:H194">SUM(G189+E189)</f>
        <v>0</v>
      </c>
    </row>
    <row r="190" spans="2:8" ht="15.75" hidden="1">
      <c r="B190" s="2" t="s">
        <v>551</v>
      </c>
      <c r="C190" s="170" t="s">
        <v>552</v>
      </c>
      <c r="D190" s="172"/>
      <c r="E190" s="183"/>
      <c r="F190" s="164"/>
      <c r="G190" s="164"/>
      <c r="H190" s="197">
        <f t="shared" si="3"/>
        <v>0</v>
      </c>
    </row>
    <row r="191" spans="2:8" ht="15.75" hidden="1">
      <c r="B191" s="177"/>
      <c r="C191" s="170"/>
      <c r="D191" s="184"/>
      <c r="E191" s="183"/>
      <c r="F191" s="5"/>
      <c r="G191" s="5"/>
      <c r="H191" s="197">
        <f t="shared" si="3"/>
        <v>0</v>
      </c>
    </row>
    <row r="192" spans="2:8" ht="15.75" hidden="1">
      <c r="B192" s="177"/>
      <c r="C192" s="170"/>
      <c r="D192" s="184"/>
      <c r="E192" s="183"/>
      <c r="F192" s="5"/>
      <c r="G192" s="5"/>
      <c r="H192" s="197">
        <f t="shared" si="3"/>
        <v>0</v>
      </c>
    </row>
    <row r="193" spans="2:8" ht="15.75" hidden="1">
      <c r="B193" s="177"/>
      <c r="C193" s="170"/>
      <c r="D193" s="184"/>
      <c r="E193" s="183"/>
      <c r="F193" s="5"/>
      <c r="G193" s="5"/>
      <c r="H193" s="197">
        <f t="shared" si="3"/>
        <v>0</v>
      </c>
    </row>
    <row r="194" spans="2:8" ht="15.75" hidden="1">
      <c r="B194" s="471" t="s">
        <v>517</v>
      </c>
      <c r="C194" s="472"/>
      <c r="D194" s="473"/>
      <c r="E194" s="183"/>
      <c r="F194" s="5"/>
      <c r="G194" s="5"/>
      <c r="H194" s="197">
        <f t="shared" si="3"/>
        <v>0</v>
      </c>
    </row>
    <row r="195" spans="2:8" ht="63">
      <c r="B195" s="94"/>
      <c r="C195" s="164"/>
      <c r="D195" s="179" t="s">
        <v>527</v>
      </c>
      <c r="E195" s="162"/>
      <c r="F195" s="162"/>
      <c r="G195" s="162"/>
      <c r="H195" s="162"/>
    </row>
    <row r="196" spans="2:8" ht="47.25">
      <c r="B196" s="2" t="s">
        <v>44</v>
      </c>
      <c r="C196" s="114" t="s">
        <v>412</v>
      </c>
      <c r="D196" s="179"/>
      <c r="E196" s="162">
        <f>SUM(E197:E199)</f>
        <v>15</v>
      </c>
      <c r="F196" s="162"/>
      <c r="G196" s="162"/>
      <c r="H196" s="162">
        <f>SUM(G196+E196)</f>
        <v>15</v>
      </c>
    </row>
    <row r="197" spans="2:8" ht="31.5">
      <c r="B197" s="2" t="s">
        <v>277</v>
      </c>
      <c r="C197" s="90" t="s">
        <v>361</v>
      </c>
      <c r="D197" s="179"/>
      <c r="E197" s="162">
        <v>15</v>
      </c>
      <c r="F197" s="162"/>
      <c r="G197" s="162"/>
      <c r="H197" s="162">
        <f>SUM(G197+E197)</f>
        <v>15</v>
      </c>
    </row>
    <row r="198" spans="2:8" ht="31.5" hidden="1">
      <c r="B198" s="2" t="s">
        <v>190</v>
      </c>
      <c r="C198" s="90" t="s">
        <v>191</v>
      </c>
      <c r="D198" s="179"/>
      <c r="E198" s="162"/>
      <c r="F198" s="162"/>
      <c r="G198" s="162"/>
      <c r="H198" s="162">
        <f>SUM(G198+E198)</f>
        <v>0</v>
      </c>
    </row>
    <row r="199" spans="2:8" ht="126" hidden="1">
      <c r="B199" s="2" t="s">
        <v>43</v>
      </c>
      <c r="C199" s="90" t="s">
        <v>45</v>
      </c>
      <c r="D199" s="180"/>
      <c r="E199" s="162"/>
      <c r="F199" s="162"/>
      <c r="G199" s="162"/>
      <c r="H199" s="162"/>
    </row>
    <row r="200" spans="2:8" ht="15.75">
      <c r="B200" s="94"/>
      <c r="C200" s="469" t="s">
        <v>517</v>
      </c>
      <c r="D200" s="470"/>
      <c r="E200" s="162">
        <f>SUM(E196)</f>
        <v>15</v>
      </c>
      <c r="F200" s="162"/>
      <c r="G200" s="162"/>
      <c r="H200" s="162">
        <f>SUM(G200+E200)</f>
        <v>15</v>
      </c>
    </row>
    <row r="201" spans="2:8" ht="47.25">
      <c r="B201" s="2"/>
      <c r="C201" s="3"/>
      <c r="D201" s="3" t="s">
        <v>531</v>
      </c>
      <c r="E201" s="162"/>
      <c r="F201" s="162"/>
      <c r="G201" s="162"/>
      <c r="H201" s="162"/>
    </row>
    <row r="202" spans="2:8" ht="31.5" hidden="1">
      <c r="B202" s="2" t="s">
        <v>42</v>
      </c>
      <c r="C202" s="114" t="s">
        <v>410</v>
      </c>
      <c r="D202" s="171"/>
      <c r="E202" s="162"/>
      <c r="F202" s="162"/>
      <c r="G202" s="162"/>
      <c r="H202" s="162"/>
    </row>
    <row r="203" spans="2:8" ht="47.25" hidden="1">
      <c r="B203" s="2" t="s">
        <v>350</v>
      </c>
      <c r="C203" s="90" t="s">
        <v>351</v>
      </c>
      <c r="D203" s="171"/>
      <c r="E203" s="162"/>
      <c r="F203" s="162"/>
      <c r="G203" s="162"/>
      <c r="H203" s="162"/>
    </row>
    <row r="204" spans="2:8" ht="15.75">
      <c r="B204" s="2" t="s">
        <v>39</v>
      </c>
      <c r="C204" s="3" t="s">
        <v>363</v>
      </c>
      <c r="D204" s="171"/>
      <c r="E204" s="162">
        <v>-3</v>
      </c>
      <c r="F204" s="162"/>
      <c r="G204" s="162"/>
      <c r="H204" s="162">
        <f>SUM(G204+E204)</f>
        <v>-3</v>
      </c>
    </row>
    <row r="205" spans="2:8" ht="31.5">
      <c r="B205" s="2" t="s">
        <v>346</v>
      </c>
      <c r="C205" s="90" t="s">
        <v>38</v>
      </c>
      <c r="D205" s="171"/>
      <c r="E205" s="162">
        <v>-3</v>
      </c>
      <c r="F205" s="162"/>
      <c r="G205" s="162"/>
      <c r="H205" s="162">
        <f>SUM(G205+E205)</f>
        <v>-3</v>
      </c>
    </row>
    <row r="206" spans="2:8" ht="15.75">
      <c r="B206" s="2"/>
      <c r="C206" s="469" t="s">
        <v>517</v>
      </c>
      <c r="D206" s="470"/>
      <c r="E206" s="162">
        <v>-3</v>
      </c>
      <c r="F206" s="162"/>
      <c r="G206" s="162"/>
      <c r="H206" s="162">
        <f>SUM(G206+E206)</f>
        <v>-3</v>
      </c>
    </row>
    <row r="207" spans="2:8" ht="78.75">
      <c r="B207" s="2"/>
      <c r="C207" s="90"/>
      <c r="D207" s="6" t="s">
        <v>534</v>
      </c>
      <c r="E207" s="162"/>
      <c r="F207" s="162"/>
      <c r="G207" s="162"/>
      <c r="H207" s="162"/>
    </row>
    <row r="208" spans="2:8" ht="15.75">
      <c r="B208" s="2" t="s">
        <v>39</v>
      </c>
      <c r="C208" s="3" t="s">
        <v>363</v>
      </c>
      <c r="D208" s="164"/>
      <c r="E208" s="162">
        <v>3</v>
      </c>
      <c r="F208" s="162"/>
      <c r="G208" s="162"/>
      <c r="H208" s="162">
        <f>SUM(G208+E208)</f>
        <v>3</v>
      </c>
    </row>
    <row r="209" spans="2:8" ht="47.25">
      <c r="B209" s="2" t="s">
        <v>346</v>
      </c>
      <c r="C209" s="90" t="s">
        <v>535</v>
      </c>
      <c r="D209" s="6"/>
      <c r="E209" s="162">
        <v>3</v>
      </c>
      <c r="F209" s="162"/>
      <c r="G209" s="162"/>
      <c r="H209" s="162">
        <f>SUM(G209+E209)</f>
        <v>3</v>
      </c>
    </row>
    <row r="210" spans="2:8" ht="47.25" hidden="1">
      <c r="B210" s="2" t="s">
        <v>350</v>
      </c>
      <c r="C210" s="90" t="s">
        <v>351</v>
      </c>
      <c r="D210" s="6"/>
      <c r="E210" s="162"/>
      <c r="F210" s="162"/>
      <c r="G210" s="162"/>
      <c r="H210" s="162">
        <f>SUM(G210+E210)</f>
        <v>0</v>
      </c>
    </row>
    <row r="211" spans="2:8" ht="15.75" hidden="1">
      <c r="B211" s="2"/>
      <c r="C211" s="3"/>
      <c r="D211" s="181"/>
      <c r="E211" s="162"/>
      <c r="F211" s="162"/>
      <c r="G211" s="162"/>
      <c r="H211" s="162"/>
    </row>
    <row r="212" spans="2:8" ht="15.75">
      <c r="B212" s="94"/>
      <c r="C212" s="469" t="s">
        <v>517</v>
      </c>
      <c r="D212" s="470"/>
      <c r="E212" s="162">
        <v>3</v>
      </c>
      <c r="F212" s="162"/>
      <c r="G212" s="162"/>
      <c r="H212" s="162">
        <f>SUM(G212+E212)</f>
        <v>3</v>
      </c>
    </row>
    <row r="213" spans="2:8" ht="63">
      <c r="B213" s="2"/>
      <c r="C213" s="3"/>
      <c r="D213" s="3" t="s">
        <v>532</v>
      </c>
      <c r="E213" s="162"/>
      <c r="F213" s="162"/>
      <c r="G213" s="162"/>
      <c r="H213" s="162"/>
    </row>
    <row r="214" spans="2:8" ht="31.5">
      <c r="B214" s="2" t="s">
        <v>42</v>
      </c>
      <c r="C214" s="114" t="s">
        <v>410</v>
      </c>
      <c r="D214" s="171"/>
      <c r="E214" s="162">
        <f>SUM(E215:E222)</f>
        <v>71.5</v>
      </c>
      <c r="F214" s="162"/>
      <c r="G214" s="162"/>
      <c r="H214" s="162">
        <f>SUM(G214+E214)</f>
        <v>71.5</v>
      </c>
    </row>
    <row r="215" spans="2:8" ht="47.25">
      <c r="B215" s="2" t="s">
        <v>347</v>
      </c>
      <c r="C215" s="90" t="s">
        <v>423</v>
      </c>
      <c r="D215" s="171"/>
      <c r="E215" s="162">
        <v>13.2</v>
      </c>
      <c r="F215" s="162"/>
      <c r="G215" s="162"/>
      <c r="H215" s="162">
        <f>SUM(G215+E215)</f>
        <v>13.2</v>
      </c>
    </row>
    <row r="216" spans="2:8" ht="63">
      <c r="B216" s="2" t="s">
        <v>242</v>
      </c>
      <c r="C216" s="90" t="s">
        <v>365</v>
      </c>
      <c r="D216" s="171"/>
      <c r="E216" s="162">
        <v>12.55</v>
      </c>
      <c r="F216" s="162"/>
      <c r="G216" s="162"/>
      <c r="H216" s="162">
        <f>SUM(G216+E216)</f>
        <v>12.55</v>
      </c>
    </row>
    <row r="217" spans="2:8" ht="15.75">
      <c r="B217" s="369"/>
      <c r="C217" s="469" t="s">
        <v>517</v>
      </c>
      <c r="D217" s="470"/>
      <c r="E217" s="183">
        <v>25.75</v>
      </c>
      <c r="F217" s="162"/>
      <c r="G217" s="162"/>
      <c r="H217" s="162">
        <f>SUM(G217+E217)</f>
        <v>25.75</v>
      </c>
    </row>
    <row r="218" spans="2:8" ht="78.75">
      <c r="B218" s="173"/>
      <c r="C218" s="144"/>
      <c r="D218" s="3" t="s">
        <v>523</v>
      </c>
      <c r="E218" s="162"/>
      <c r="F218" s="156"/>
      <c r="G218" s="162"/>
      <c r="H218" s="162"/>
    </row>
    <row r="219" spans="2:8" ht="15.75" hidden="1">
      <c r="B219" s="173"/>
      <c r="C219" s="144"/>
      <c r="D219" s="3"/>
      <c r="E219" s="162"/>
      <c r="F219" s="156"/>
      <c r="G219" s="162"/>
      <c r="H219" s="162">
        <f aca="true" t="shared" si="4" ref="H219:H224">SUM(G219+E219)</f>
        <v>0</v>
      </c>
    </row>
    <row r="220" spans="2:8" ht="15.75" hidden="1">
      <c r="B220" s="173" t="s">
        <v>359</v>
      </c>
      <c r="C220" s="3" t="s">
        <v>363</v>
      </c>
      <c r="D220" s="172"/>
      <c r="E220" s="162"/>
      <c r="F220" s="156"/>
      <c r="G220" s="162"/>
      <c r="H220" s="162">
        <f t="shared" si="4"/>
        <v>0</v>
      </c>
    </row>
    <row r="221" spans="2:8" ht="15.75">
      <c r="B221" s="173" t="s">
        <v>39</v>
      </c>
      <c r="C221" s="3" t="s">
        <v>363</v>
      </c>
      <c r="D221" s="172"/>
      <c r="E221" s="162">
        <v>10</v>
      </c>
      <c r="F221" s="156"/>
      <c r="G221" s="162"/>
      <c r="H221" s="162">
        <f t="shared" si="4"/>
        <v>10</v>
      </c>
    </row>
    <row r="222" spans="2:8" ht="63">
      <c r="B222" s="173" t="s">
        <v>281</v>
      </c>
      <c r="C222" s="90" t="s">
        <v>366</v>
      </c>
      <c r="D222" s="172"/>
      <c r="E222" s="162">
        <v>10</v>
      </c>
      <c r="F222" s="156"/>
      <c r="G222" s="162"/>
      <c r="H222" s="162">
        <f t="shared" si="4"/>
        <v>10</v>
      </c>
    </row>
    <row r="223" spans="2:8" ht="78.75" hidden="1">
      <c r="B223" s="173" t="s">
        <v>379</v>
      </c>
      <c r="C223" s="3" t="s">
        <v>416</v>
      </c>
      <c r="D223" s="172"/>
      <c r="E223" s="162"/>
      <c r="F223" s="156"/>
      <c r="G223" s="162"/>
      <c r="H223" s="162">
        <f t="shared" si="4"/>
        <v>0</v>
      </c>
    </row>
    <row r="224" spans="2:8" ht="15.75">
      <c r="B224" s="173"/>
      <c r="C224" s="475" t="s">
        <v>517</v>
      </c>
      <c r="D224" s="476"/>
      <c r="E224" s="162">
        <v>10</v>
      </c>
      <c r="F224" s="156"/>
      <c r="G224" s="162"/>
      <c r="H224" s="162">
        <f t="shared" si="4"/>
        <v>10</v>
      </c>
    </row>
    <row r="225" spans="2:8" ht="78.75">
      <c r="B225" s="2"/>
      <c r="C225" s="3"/>
      <c r="D225" s="172"/>
      <c r="E225" s="162"/>
      <c r="F225" s="96" t="s">
        <v>194</v>
      </c>
      <c r="G225" s="162"/>
      <c r="H225" s="162"/>
    </row>
    <row r="226" spans="2:8" ht="31.5">
      <c r="B226" s="2" t="s">
        <v>195</v>
      </c>
      <c r="C226" s="3" t="s">
        <v>427</v>
      </c>
      <c r="D226" s="172"/>
      <c r="E226" s="162"/>
      <c r="F226" s="370"/>
      <c r="G226" s="197">
        <v>27.9156</v>
      </c>
      <c r="H226" s="197">
        <v>27.9156</v>
      </c>
    </row>
    <row r="227" spans="2:8" ht="15.75">
      <c r="B227" s="2" t="s">
        <v>551</v>
      </c>
      <c r="C227" s="3" t="s">
        <v>358</v>
      </c>
      <c r="D227" s="172"/>
      <c r="E227" s="162"/>
      <c r="F227" s="370"/>
      <c r="G227" s="197">
        <v>27.9156</v>
      </c>
      <c r="H227" s="197">
        <v>27.9156</v>
      </c>
    </row>
    <row r="228" spans="2:8" ht="31.5" hidden="1">
      <c r="B228" s="2" t="s">
        <v>42</v>
      </c>
      <c r="C228" s="3" t="s">
        <v>537</v>
      </c>
      <c r="D228" s="172"/>
      <c r="E228" s="162"/>
      <c r="F228" s="200"/>
      <c r="G228" s="197">
        <v>27.9156</v>
      </c>
      <c r="H228" s="197">
        <v>27.9156</v>
      </c>
    </row>
    <row r="229" spans="2:8" ht="15.75" hidden="1">
      <c r="B229" s="2"/>
      <c r="C229" s="3"/>
      <c r="D229" s="96"/>
      <c r="E229" s="162"/>
      <c r="F229" s="371"/>
      <c r="G229" s="197">
        <v>27.9156</v>
      </c>
      <c r="H229" s="197">
        <v>27.9156</v>
      </c>
    </row>
    <row r="230" spans="2:8" ht="126" hidden="1">
      <c r="B230" s="2" t="s">
        <v>229</v>
      </c>
      <c r="C230" s="170" t="s">
        <v>196</v>
      </c>
      <c r="D230" s="3"/>
      <c r="E230" s="183"/>
      <c r="F230" s="200"/>
      <c r="G230" s="197">
        <v>27.9156</v>
      </c>
      <c r="H230" s="197">
        <v>27.9156</v>
      </c>
    </row>
    <row r="231" spans="2:8" ht="15.75" hidden="1">
      <c r="B231" s="2"/>
      <c r="C231" s="3"/>
      <c r="D231" s="3"/>
      <c r="E231" s="183"/>
      <c r="F231" s="200"/>
      <c r="G231" s="197">
        <v>27.9156</v>
      </c>
      <c r="H231" s="197">
        <v>27.9156</v>
      </c>
    </row>
    <row r="232" spans="2:8" ht="15.75" hidden="1">
      <c r="B232" s="2"/>
      <c r="C232" s="170"/>
      <c r="D232" s="172"/>
      <c r="E232" s="183"/>
      <c r="F232" s="200"/>
      <c r="G232" s="197">
        <v>27.9156</v>
      </c>
      <c r="H232" s="197">
        <v>27.9156</v>
      </c>
    </row>
    <row r="233" spans="2:8" ht="15.75" hidden="1">
      <c r="B233" s="177"/>
      <c r="C233" s="170"/>
      <c r="D233" s="184"/>
      <c r="E233" s="183"/>
      <c r="F233" s="200"/>
      <c r="G233" s="197">
        <v>27.9156</v>
      </c>
      <c r="H233" s="197">
        <v>27.9156</v>
      </c>
    </row>
    <row r="234" spans="2:8" ht="15.75" hidden="1">
      <c r="B234" s="177"/>
      <c r="C234" s="170"/>
      <c r="D234" s="184"/>
      <c r="E234" s="183"/>
      <c r="F234" s="200"/>
      <c r="G234" s="197">
        <v>27.9156</v>
      </c>
      <c r="H234" s="197">
        <v>27.9156</v>
      </c>
    </row>
    <row r="235" spans="2:8" ht="15.75" hidden="1">
      <c r="B235" s="177"/>
      <c r="C235" s="170"/>
      <c r="D235" s="184"/>
      <c r="E235" s="183"/>
      <c r="F235" s="200"/>
      <c r="G235" s="197">
        <v>27.9156</v>
      </c>
      <c r="H235" s="197">
        <v>27.9156</v>
      </c>
    </row>
    <row r="236" spans="2:8" ht="15.75" hidden="1">
      <c r="B236" s="471" t="s">
        <v>517</v>
      </c>
      <c r="C236" s="472"/>
      <c r="D236" s="473"/>
      <c r="E236" s="183">
        <f>SUM(E231+E228+E214+E200)+E198+E226</f>
        <v>86.5</v>
      </c>
      <c r="F236" s="200"/>
      <c r="G236" s="197">
        <v>27.9156</v>
      </c>
      <c r="H236" s="197">
        <v>27.9156</v>
      </c>
    </row>
    <row r="237" spans="2:8" ht="110.25" hidden="1">
      <c r="B237" s="185"/>
      <c r="C237" s="185"/>
      <c r="D237" s="2" t="s">
        <v>549</v>
      </c>
      <c r="E237" s="183"/>
      <c r="F237" s="200"/>
      <c r="G237" s="197">
        <v>27.9156</v>
      </c>
      <c r="H237" s="197">
        <v>27.9156</v>
      </c>
    </row>
    <row r="238" spans="2:8" ht="15.75" hidden="1">
      <c r="B238" s="2" t="s">
        <v>159</v>
      </c>
      <c r="C238" s="3" t="s">
        <v>550</v>
      </c>
      <c r="D238" s="3"/>
      <c r="E238" s="183"/>
      <c r="F238" s="200"/>
      <c r="G238" s="197">
        <v>27.9156</v>
      </c>
      <c r="H238" s="197">
        <v>27.9156</v>
      </c>
    </row>
    <row r="239" spans="2:8" ht="15.75" hidden="1">
      <c r="B239" s="2" t="s">
        <v>551</v>
      </c>
      <c r="C239" s="170" t="s">
        <v>552</v>
      </c>
      <c r="D239" s="172"/>
      <c r="E239" s="183"/>
      <c r="F239" s="200"/>
      <c r="G239" s="197">
        <v>27.9156</v>
      </c>
      <c r="H239" s="197">
        <v>27.9156</v>
      </c>
    </row>
    <row r="240" spans="2:8" ht="15.75" hidden="1">
      <c r="B240" s="177"/>
      <c r="C240" s="170"/>
      <c r="D240" s="184"/>
      <c r="E240" s="183"/>
      <c r="F240" s="372"/>
      <c r="G240" s="197">
        <v>27.9156</v>
      </c>
      <c r="H240" s="197">
        <v>27.9156</v>
      </c>
    </row>
    <row r="241" spans="2:8" ht="15.75" hidden="1">
      <c r="B241" s="177"/>
      <c r="C241" s="170"/>
      <c r="D241" s="184"/>
      <c r="E241" s="183"/>
      <c r="F241" s="372"/>
      <c r="G241" s="197">
        <v>27.9156</v>
      </c>
      <c r="H241" s="197">
        <v>27.9156</v>
      </c>
    </row>
    <row r="242" spans="2:8" ht="15.75" hidden="1">
      <c r="B242" s="177"/>
      <c r="C242" s="170"/>
      <c r="D242" s="184"/>
      <c r="E242" s="183"/>
      <c r="F242" s="372"/>
      <c r="G242" s="197">
        <v>27.9156</v>
      </c>
      <c r="H242" s="197">
        <v>27.9156</v>
      </c>
    </row>
    <row r="243" spans="2:8" ht="15.75" hidden="1">
      <c r="B243" s="471" t="s">
        <v>517</v>
      </c>
      <c r="C243" s="472"/>
      <c r="D243" s="473"/>
      <c r="E243" s="183"/>
      <c r="F243" s="372"/>
      <c r="G243" s="197">
        <v>27.9156</v>
      </c>
      <c r="H243" s="197">
        <v>27.9156</v>
      </c>
    </row>
    <row r="244" spans="2:8" ht="141.75" hidden="1">
      <c r="B244" s="2"/>
      <c r="C244" s="2"/>
      <c r="D244" s="2"/>
      <c r="E244" s="183"/>
      <c r="F244" s="149" t="s">
        <v>197</v>
      </c>
      <c r="G244" s="197">
        <v>27.9156</v>
      </c>
      <c r="H244" s="197">
        <v>27.9156</v>
      </c>
    </row>
    <row r="245" spans="2:8" ht="31.5" hidden="1">
      <c r="B245" s="2" t="s">
        <v>198</v>
      </c>
      <c r="C245" s="3" t="s">
        <v>427</v>
      </c>
      <c r="D245" s="2"/>
      <c r="E245" s="183"/>
      <c r="F245" s="373"/>
      <c r="G245" s="197">
        <v>27.9156</v>
      </c>
      <c r="H245" s="197">
        <v>27.9156</v>
      </c>
    </row>
    <row r="246" spans="2:8" ht="15.75" hidden="1">
      <c r="B246" s="2" t="s">
        <v>551</v>
      </c>
      <c r="C246" s="3" t="s">
        <v>358</v>
      </c>
      <c r="D246" s="2"/>
      <c r="E246" s="183"/>
      <c r="F246" s="372"/>
      <c r="G246" s="197">
        <v>27.9156</v>
      </c>
      <c r="H246" s="197">
        <v>27.9156</v>
      </c>
    </row>
    <row r="247" spans="2:8" ht="15.75" hidden="1">
      <c r="B247" s="2"/>
      <c r="C247" s="3"/>
      <c r="D247" s="2"/>
      <c r="E247" s="183"/>
      <c r="F247" s="372"/>
      <c r="G247" s="197">
        <v>27.9156</v>
      </c>
      <c r="H247" s="197">
        <v>27.9156</v>
      </c>
    </row>
    <row r="248" spans="2:8" ht="15.75" hidden="1">
      <c r="B248" s="486" t="s">
        <v>517</v>
      </c>
      <c r="C248" s="486"/>
      <c r="D248" s="486"/>
      <c r="E248" s="183"/>
      <c r="F248" s="372"/>
      <c r="G248" s="197">
        <v>27.9156</v>
      </c>
      <c r="H248" s="197">
        <v>27.9156</v>
      </c>
    </row>
    <row r="249" spans="2:8" ht="15.75">
      <c r="B249" s="2"/>
      <c r="C249" s="475" t="s">
        <v>517</v>
      </c>
      <c r="D249" s="476"/>
      <c r="E249" s="183"/>
      <c r="F249" s="372"/>
      <c r="G249" s="197">
        <v>27.9156</v>
      </c>
      <c r="H249" s="197">
        <v>27.9156</v>
      </c>
    </row>
    <row r="250" spans="2:8" ht="111.75" customHeight="1">
      <c r="B250" s="2"/>
      <c r="C250" s="2"/>
      <c r="D250" s="2"/>
      <c r="E250" s="183"/>
      <c r="F250" s="374" t="s">
        <v>199</v>
      </c>
      <c r="G250" s="162"/>
      <c r="H250" s="162"/>
    </row>
    <row r="251" spans="2:10" ht="31.5">
      <c r="B251" s="2" t="s">
        <v>195</v>
      </c>
      <c r="C251" s="3" t="s">
        <v>427</v>
      </c>
      <c r="D251" s="2"/>
      <c r="E251" s="183"/>
      <c r="F251" s="372"/>
      <c r="G251" s="162">
        <v>40</v>
      </c>
      <c r="H251" s="162">
        <f aca="true" t="shared" si="5" ref="H251:H257">SUM(G251+E251)</f>
        <v>40</v>
      </c>
      <c r="I251" s="166"/>
      <c r="J251" s="166"/>
    </row>
    <row r="252" spans="2:8" ht="15.75">
      <c r="B252" s="2" t="s">
        <v>551</v>
      </c>
      <c r="C252" s="3" t="s">
        <v>358</v>
      </c>
      <c r="D252" s="2"/>
      <c r="E252" s="183"/>
      <c r="F252" s="372"/>
      <c r="G252" s="162">
        <v>40</v>
      </c>
      <c r="H252" s="162">
        <f t="shared" si="5"/>
        <v>40</v>
      </c>
    </row>
    <row r="253" spans="2:8" ht="15.75">
      <c r="B253" s="2" t="s">
        <v>39</v>
      </c>
      <c r="C253" s="90" t="s">
        <v>363</v>
      </c>
      <c r="D253" s="2"/>
      <c r="E253" s="183"/>
      <c r="F253" s="372"/>
      <c r="G253" s="162">
        <v>120</v>
      </c>
      <c r="H253" s="162">
        <f t="shared" si="5"/>
        <v>120</v>
      </c>
    </row>
    <row r="254" spans="2:8" ht="63">
      <c r="B254" s="96">
        <v>160903</v>
      </c>
      <c r="C254" s="90" t="s">
        <v>389</v>
      </c>
      <c r="D254" s="2"/>
      <c r="E254" s="183"/>
      <c r="F254" s="372"/>
      <c r="G254" s="162">
        <v>40</v>
      </c>
      <c r="H254" s="162">
        <f t="shared" si="5"/>
        <v>40</v>
      </c>
    </row>
    <row r="255" spans="2:8" ht="15.75">
      <c r="B255" s="2" t="s">
        <v>171</v>
      </c>
      <c r="C255" s="90" t="s">
        <v>172</v>
      </c>
      <c r="D255" s="2"/>
      <c r="E255" s="183"/>
      <c r="F255" s="372"/>
      <c r="G255" s="162">
        <v>80</v>
      </c>
      <c r="H255" s="162">
        <f t="shared" si="5"/>
        <v>80</v>
      </c>
    </row>
    <row r="256" spans="2:8" ht="15.75" hidden="1">
      <c r="B256" s="2"/>
      <c r="C256" s="3"/>
      <c r="D256" s="2"/>
      <c r="E256" s="183"/>
      <c r="F256" s="372"/>
      <c r="G256" s="162"/>
      <c r="H256" s="162">
        <f t="shared" si="5"/>
        <v>0</v>
      </c>
    </row>
    <row r="257" spans="2:8" ht="15.75">
      <c r="B257" s="486" t="s">
        <v>517</v>
      </c>
      <c r="C257" s="486"/>
      <c r="D257" s="486"/>
      <c r="E257" s="183"/>
      <c r="F257" s="372"/>
      <c r="G257" s="162">
        <v>160</v>
      </c>
      <c r="H257" s="162">
        <f t="shared" si="5"/>
        <v>160</v>
      </c>
    </row>
    <row r="258" spans="2:8" ht="63">
      <c r="B258" s="2"/>
      <c r="C258" s="2"/>
      <c r="D258" s="179"/>
      <c r="E258" s="183"/>
      <c r="F258" s="374" t="s">
        <v>200</v>
      </c>
      <c r="G258" s="162"/>
      <c r="H258" s="162"/>
    </row>
    <row r="259" spans="2:8" ht="31.5">
      <c r="B259" s="2" t="s">
        <v>195</v>
      </c>
      <c r="C259" s="3" t="s">
        <v>427</v>
      </c>
      <c r="D259" s="2"/>
      <c r="E259" s="183"/>
      <c r="F259" s="372"/>
      <c r="G259" s="162">
        <v>10.616</v>
      </c>
      <c r="H259" s="162">
        <v>10.616</v>
      </c>
    </row>
    <row r="260" spans="2:8" ht="15.75">
      <c r="B260" s="2" t="s">
        <v>551</v>
      </c>
      <c r="C260" s="3" t="s">
        <v>358</v>
      </c>
      <c r="D260" s="2"/>
      <c r="E260" s="183"/>
      <c r="F260" s="372"/>
      <c r="G260" s="162">
        <v>10.616</v>
      </c>
      <c r="H260" s="162">
        <v>10.616</v>
      </c>
    </row>
    <row r="261" spans="2:8" ht="15.75">
      <c r="B261" s="486" t="s">
        <v>517</v>
      </c>
      <c r="C261" s="486"/>
      <c r="D261" s="486"/>
      <c r="E261" s="183"/>
      <c r="F261" s="372"/>
      <c r="G261" s="162">
        <v>10.616</v>
      </c>
      <c r="H261" s="162">
        <v>10.616</v>
      </c>
    </row>
    <row r="262" spans="2:8" ht="31.5">
      <c r="B262" s="2"/>
      <c r="C262" s="2"/>
      <c r="D262" s="2" t="s">
        <v>202</v>
      </c>
      <c r="E262" s="183"/>
      <c r="F262" s="372"/>
      <c r="G262" s="162"/>
      <c r="H262" s="162"/>
    </row>
    <row r="263" spans="2:8" ht="31.5">
      <c r="B263" s="2" t="s">
        <v>42</v>
      </c>
      <c r="C263" s="2" t="s">
        <v>201</v>
      </c>
      <c r="D263" s="2"/>
      <c r="E263" s="183">
        <v>1</v>
      </c>
      <c r="F263" s="375"/>
      <c r="G263" s="162"/>
      <c r="H263" s="162">
        <v>1</v>
      </c>
    </row>
    <row r="264" spans="2:8" ht="15.75">
      <c r="B264" s="2" t="s">
        <v>386</v>
      </c>
      <c r="C264" s="3" t="s">
        <v>387</v>
      </c>
      <c r="D264" s="2"/>
      <c r="E264" s="183">
        <v>1</v>
      </c>
      <c r="F264" s="372"/>
      <c r="G264" s="162"/>
      <c r="H264" s="162">
        <v>1</v>
      </c>
    </row>
    <row r="265" spans="2:8" ht="15.75">
      <c r="B265" s="486" t="s">
        <v>517</v>
      </c>
      <c r="C265" s="486"/>
      <c r="D265" s="486"/>
      <c r="E265" s="183">
        <v>1</v>
      </c>
      <c r="F265" s="372"/>
      <c r="G265" s="162"/>
      <c r="H265" s="162">
        <v>1</v>
      </c>
    </row>
    <row r="266" spans="2:8" ht="63">
      <c r="B266" s="2"/>
      <c r="C266" s="2"/>
      <c r="D266" s="2" t="s">
        <v>499</v>
      </c>
      <c r="E266" s="183"/>
      <c r="F266" s="372"/>
      <c r="G266" s="162"/>
      <c r="H266" s="162"/>
    </row>
    <row r="267" spans="2:8" ht="31.5">
      <c r="B267" s="2" t="s">
        <v>42</v>
      </c>
      <c r="C267" s="2" t="s">
        <v>201</v>
      </c>
      <c r="D267" s="2"/>
      <c r="E267" s="183">
        <v>1</v>
      </c>
      <c r="F267" s="375"/>
      <c r="G267" s="162"/>
      <c r="H267" s="162">
        <v>1</v>
      </c>
    </row>
    <row r="268" spans="2:8" ht="15.75">
      <c r="B268" s="2" t="s">
        <v>386</v>
      </c>
      <c r="C268" s="3" t="s">
        <v>387</v>
      </c>
      <c r="D268" s="2"/>
      <c r="E268" s="183">
        <v>1</v>
      </c>
      <c r="F268" s="372"/>
      <c r="G268" s="162"/>
      <c r="H268" s="162">
        <v>1</v>
      </c>
    </row>
    <row r="269" spans="2:8" ht="15.75">
      <c r="B269" s="486" t="s">
        <v>517</v>
      </c>
      <c r="C269" s="486"/>
      <c r="D269" s="486"/>
      <c r="E269" s="183">
        <v>1</v>
      </c>
      <c r="F269" s="372"/>
      <c r="G269" s="162"/>
      <c r="H269" s="162">
        <v>1</v>
      </c>
    </row>
    <row r="270" spans="2:8" ht="15.75">
      <c r="B270" s="486" t="s">
        <v>209</v>
      </c>
      <c r="C270" s="486"/>
      <c r="D270" s="486"/>
      <c r="E270" s="183">
        <f>SUM(E265+E261+E257+E249+E224+E217+E212+E206+E200+E116+E111)+E269</f>
        <v>165.494</v>
      </c>
      <c r="F270" s="372"/>
      <c r="G270" s="200">
        <f>SUM(G265+G261+G257+G249+G224+G217+G212+G206+G200+G116+G111)+G269</f>
        <v>198.5316</v>
      </c>
      <c r="H270" s="200">
        <f>SUM(H265+H261+H257+H249+H224+H217+H212+H206+H200+H116+H111)+H269</f>
        <v>364.0256</v>
      </c>
    </row>
  </sheetData>
  <mergeCells count="56">
    <mergeCell ref="B257:D257"/>
    <mergeCell ref="B261:D261"/>
    <mergeCell ref="B270:D270"/>
    <mergeCell ref="C249:D249"/>
    <mergeCell ref="B265:D265"/>
    <mergeCell ref="B269:D269"/>
    <mergeCell ref="C224:D224"/>
    <mergeCell ref="B236:D236"/>
    <mergeCell ref="B243:D243"/>
    <mergeCell ref="B248:D248"/>
    <mergeCell ref="E1:G1"/>
    <mergeCell ref="B6:H6"/>
    <mergeCell ref="D9:E9"/>
    <mergeCell ref="F9:G9"/>
    <mergeCell ref="E3:G3"/>
    <mergeCell ref="F10:F11"/>
    <mergeCell ref="G10:G11"/>
    <mergeCell ref="H10:H11"/>
    <mergeCell ref="B15:D15"/>
    <mergeCell ref="B10:B11"/>
    <mergeCell ref="C10:C11"/>
    <mergeCell ref="D10:D11"/>
    <mergeCell ref="E10:E11"/>
    <mergeCell ref="B18:B19"/>
    <mergeCell ref="B21:D21"/>
    <mergeCell ref="C29:D29"/>
    <mergeCell ref="C33:D33"/>
    <mergeCell ref="C37:D37"/>
    <mergeCell ref="C41:D41"/>
    <mergeCell ref="C48:D48"/>
    <mergeCell ref="C53:D53"/>
    <mergeCell ref="C58:D58"/>
    <mergeCell ref="B60:D60"/>
    <mergeCell ref="B64:D64"/>
    <mergeCell ref="B68:D68"/>
    <mergeCell ref="C75:D75"/>
    <mergeCell ref="B81:F81"/>
    <mergeCell ref="B85:D85"/>
    <mergeCell ref="B89:D89"/>
    <mergeCell ref="C93:D93"/>
    <mergeCell ref="C103:D103"/>
    <mergeCell ref="C111:D111"/>
    <mergeCell ref="C116:D116"/>
    <mergeCell ref="C122:D122"/>
    <mergeCell ref="C137:D137"/>
    <mergeCell ref="C143:D143"/>
    <mergeCell ref="B147:D147"/>
    <mergeCell ref="C126:D126"/>
    <mergeCell ref="C151:D151"/>
    <mergeCell ref="C155:D155"/>
    <mergeCell ref="B187:D187"/>
    <mergeCell ref="B194:D194"/>
    <mergeCell ref="C200:D200"/>
    <mergeCell ref="C206:D206"/>
    <mergeCell ref="C212:D212"/>
    <mergeCell ref="C217:D217"/>
  </mergeCells>
  <printOptions/>
  <pageMargins left="0.17" right="0.2" top="0.17" bottom="0.17" header="0.5" footer="0.5"/>
  <pageSetup fitToHeight="2"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FuckYouBill</cp:lastModifiedBy>
  <cp:lastPrinted>2013-04-10T07:49:06Z</cp:lastPrinted>
  <dcterms:created xsi:type="dcterms:W3CDTF">2002-01-04T08:30:01Z</dcterms:created>
  <dcterms:modified xsi:type="dcterms:W3CDTF">2013-04-12T11:35:30Z</dcterms:modified>
  <cp:category/>
  <cp:version/>
  <cp:contentType/>
  <cp:contentStatus/>
</cp:coreProperties>
</file>