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705" windowWidth="8430" windowHeight="4695" tabRatio="599" activeTab="0"/>
  </bookViews>
  <sheets>
    <sheet name="Лист1" sheetId="1" r:id="rId1"/>
    <sheet name="Додаток 2" sheetId="2" r:id="rId2"/>
    <sheet name="Додаток 3" sheetId="3" r:id="rId3"/>
    <sheet name="дод8" sheetId="4" r:id="rId4"/>
    <sheet name="дод4" sheetId="5" r:id="rId5"/>
    <sheet name="дод6 програми" sheetId="6" r:id="rId6"/>
    <sheet name="дод7" sheetId="7" r:id="rId7"/>
  </sheets>
  <definedNames>
    <definedName name="_xlnm.Print_Titles" localSheetId="5">'дод6 програми'!$9:$11</definedName>
    <definedName name="_xlnm.Print_Titles" localSheetId="1">'Додаток 2'!$10:$13</definedName>
    <definedName name="_xlnm.Print_Titles" localSheetId="2">'Додаток 3'!$13:$17</definedName>
  </definedNames>
  <calcPr fullCalcOnLoad="1"/>
</workbook>
</file>

<file path=xl/sharedStrings.xml><?xml version="1.0" encoding="utf-8"?>
<sst xmlns="http://schemas.openxmlformats.org/spreadsheetml/2006/main" count="1130" uniqueCount="542">
  <si>
    <r>
      <t xml:space="preserve">на співфінансування мікропроекту , який реалізується у рамках проекту ПРООН "Місцевий розвиток, орієнтований на громаду -II" -"Енергозберігаючі заходи в загальноосвітній  школі № 2 смт.Олександрівки : капітальний ремонт- заміна вікон на металопластикові" </t>
    </r>
    <r>
      <rPr>
        <i/>
        <sz val="10"/>
        <rFont val="Times New Roman"/>
        <family val="1"/>
      </rPr>
      <t>(погашення кредиторської заборгованості за виконані у 2011 році роботи)</t>
    </r>
  </si>
  <si>
    <t>на співфінансування мікропроекту , який реалізується у рамках проекту ПРООН "Місцевий розвиток, орієнтований на громаду "- "Енергозберігаючі заходи в загальноосвітній  школі смт. Єлизаветградківка.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</si>
  <si>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загальноосвітній  школі с. Івангород : капітальний ремонт - заміна вікон на металопластикові"</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</si>
  <si>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</si>
  <si>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в тому числі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</si>
  <si>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на співфінансування мікропроекту , який реалізується у рамках проекту ПРООН "Місцевий розвиток, орієнтований на громаду "-"Енергозберігаючі заходи в школі села Красносілля"</t>
  </si>
  <si>
    <t>на капітальний ремонт  приміщення Лісівської школи</t>
  </si>
  <si>
    <t>на капітальні ремонти шкіл району</t>
  </si>
  <si>
    <t>капітальні видатки бюджетних установ (придбання)</t>
  </si>
  <si>
    <t>150122</t>
  </si>
  <si>
    <t>050</t>
  </si>
  <si>
    <t>Управління праці та соціального захисту населення райдержадміністрації</t>
  </si>
  <si>
    <t>104</t>
  </si>
  <si>
    <t>Відділ культури і туризму райдержадміністрації</t>
  </si>
  <si>
    <t xml:space="preserve">капітальні видатки бюджетних установ </t>
  </si>
  <si>
    <t>Придбання Шкільного автобуса</t>
  </si>
  <si>
    <t>На проведення експертизи кошторисної документації проекту "Реконструкція кінотеатру під спортивний зал в смт. Олександрівці ", робочий проект реконструкції кінотеатру під спортивний зал</t>
  </si>
  <si>
    <t>Реконструкція загальноосвітньої школи I-III ступенів в с. Красносілка Олександрівського району Кіровоградської області</t>
  </si>
  <si>
    <t>Заміна робочого проекту,узгодження робочої документації реконструкції вугільної котельні Михайлівської ЗОШ</t>
  </si>
  <si>
    <t>Управління праці та соціального захисту населення районної державної адміністрації</t>
  </si>
  <si>
    <t>капітальні трансферти</t>
  </si>
  <si>
    <t>091412</t>
  </si>
  <si>
    <t>Інші видатки на соціальний захист населення</t>
  </si>
  <si>
    <t>капітальні видатки (придбання автомобілів для ветеранів)</t>
  </si>
  <si>
    <t>Відділ культури і туризму районної державної адміністрації</t>
  </si>
  <si>
    <t>Фінансове управління районної державної адміністрації</t>
  </si>
  <si>
    <r>
      <t xml:space="preserve">Субвенція Розуміївському сільському бюджету на виконання заходів сільської програми соціально-економічного розвитку </t>
    </r>
    <r>
      <rPr>
        <i/>
        <sz val="10"/>
        <rFont val="Times New Roman"/>
        <family val="1"/>
      </rPr>
      <t>(погашення кредиторської заборгованості за виконані у 2011 році роботи)</t>
    </r>
  </si>
  <si>
    <t>Субвенція Несватківському  сільському бюджету на виконання заходів сільської програми соціально-економічного розвитку</t>
  </si>
  <si>
    <t xml:space="preserve">районної ради </t>
  </si>
  <si>
    <t>Найменування доходів згідно із бюджетною класифікацією</t>
  </si>
  <si>
    <t>у т.ч. бюджет розвитку</t>
  </si>
  <si>
    <t>6=(гр.3+гр4)</t>
  </si>
  <si>
    <t>Податкові надходження</t>
  </si>
  <si>
    <t>Податки на доходи, податки на прибуток, податки на збільшення ринкової вартості</t>
  </si>
  <si>
    <t>Податокн на доходів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</si>
  <si>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</si>
  <si>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</si>
  <si>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</si>
  <si>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</si>
  <si>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Збори за спеціальне використавння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</si>
  <si>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</si>
  <si>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</si>
  <si>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</si>
  <si>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</si>
  <si>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сіб</t>
  </si>
  <si>
    <t>Фіксований податок на доходи фізичних осіб від  зайняття підприємницькою діяльностю</t>
  </si>
  <si>
    <t>Неподаткові надходження</t>
  </si>
  <si>
    <t>Частина чистого прибутку (доходу) комунальних унітарних підприємств та їх об"єднань, що вилучається до бюджету</t>
  </si>
  <si>
    <t>Реєстаційний збір за проведення державної реєстрації юридичних осіб та фізичних осіб-підприємців</t>
  </si>
  <si>
    <t>Інші надходження</t>
  </si>
  <si>
    <t>Власні надходження бюджетних установ</t>
  </si>
  <si>
    <t>Плата за послуги, що надаються бюджетними установами</t>
  </si>
  <si>
    <t>Плата за оренду майна бюджетних установ</t>
  </si>
  <si>
    <t>Разом доходів</t>
  </si>
  <si>
    <t>Офіційні трансферти</t>
  </si>
  <si>
    <t>Дотація вирівнювання, що одержується з державного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</si>
  <si>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</si>
  <si>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 xml:space="preserve">Додаткова дотація з державного бюджету на вирівнювання фінансової забезпеченості </t>
  </si>
  <si>
    <t xml:space="preserve">Субвенції з державного бюджету -  усього,  в тому числі: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</si>
  <si>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</si>
  <si>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</si>
  <si>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</si>
  <si>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</si>
  <si>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</si>
  <si>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</si>
  <si>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Кошти, що надходять із інших бюджетів</t>
  </si>
  <si>
    <t>Кошти,що надходять до районного бюджету</t>
  </si>
  <si>
    <t>З іншої частини бюджету</t>
  </si>
  <si>
    <t>Кошти,що передаються із загального фонду бюджету до бюджету розвитку (спеціального фонду)</t>
  </si>
  <si>
    <t>Кошти , передані із загального фонду до бюджету розвитку(спеціального фонду)</t>
  </si>
  <si>
    <t>в тому числі:</t>
  </si>
  <si>
    <t>з бюджетів сільських та селищних рад  на спіфінансування мікропроетків , які реалізуються у рамках проекту ПРООН "Місцевий розвиток орієнтований на громаду"</t>
  </si>
  <si>
    <t>з обласного бюджету на спіфінансування мікропроетків , які реалізуються у рамках проекту ПРООН "Місцевий розвиток орієнтований на громаду"</t>
  </si>
  <si>
    <t>Всього доходів</t>
  </si>
  <si>
    <t>(тис.грн)</t>
  </si>
  <si>
    <t>Код  відомчої класифікації видатків місцевих бюджетів</t>
  </si>
  <si>
    <t>Назва  головного розпорядника коштів</t>
  </si>
  <si>
    <t xml:space="preserve">Спеціальний фонд </t>
  </si>
  <si>
    <t>Найменування програми</t>
  </si>
  <si>
    <t>Сума</t>
  </si>
  <si>
    <t>Районна програма забезпечення профілактики ВІЛ-інфекції, лікування, догляду та підтримки ВІЛ_інфікованих і хворих на СНІД на 2011-2013 роки</t>
  </si>
  <si>
    <t>Центральна районна лікарня</t>
  </si>
  <si>
    <t>Усього за програмою</t>
  </si>
  <si>
    <t>Районна програма протидії захворювання на туберкульоз 2008-2011 р.р</t>
  </si>
  <si>
    <t>Районна програма "Репродуктивне здоров"я населення Олександрівського району"(2009-2015 роки)</t>
  </si>
  <si>
    <t>Районна програма боротьби з онкологічними захворюваннями на 2011-2016 роки</t>
  </si>
  <si>
    <t>Районна програма "Цукровий діабет"на 2011-2013 роки</t>
  </si>
  <si>
    <t>Районна комплексна програма профілактики злочинності на 2008-2010 роки</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</si>
  <si>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</si>
  <si>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</si>
  <si>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</si>
  <si>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240601</t>
  </si>
  <si>
    <t>Районна програма соціального захисту ветеранів Ввв і праці, інвалідів, дітей-інвалідів та громадян  похилого віку</t>
  </si>
  <si>
    <t>Районна програма оздоровлення і відпочинку дітей та підлітків на період 2009-2013 роки</t>
  </si>
  <si>
    <t xml:space="preserve">Загальноосвітні школи </t>
  </si>
  <si>
    <t>Районна програма "Шкільний автобус" на 2011-2015 роки</t>
  </si>
  <si>
    <t>Районна цільова соціальна програма "Молодь Олександрівщини" на 2011-2015 роки</t>
  </si>
  <si>
    <t>Районна цільова соціальна програма розвитку фізичної культури і спорту в Олександрівському районі на 2012-2016 роки</t>
  </si>
  <si>
    <t xml:space="preserve">Інші видатки </t>
  </si>
  <si>
    <t>Районна цільова програма по реалізації в районі "Національного плану дій щодо реалізації конвенції ООН про права дитини" на період до 2016 року</t>
  </si>
  <si>
    <t>Програми і заходи центрів соціальних  служб для  сім"ї, дітей та  молоді</t>
  </si>
  <si>
    <t>Програма розвитку позашкільних навчальних закладів на 2009-2013 роки</t>
  </si>
  <si>
    <t>Відділ освіти райдержадміністрації</t>
  </si>
  <si>
    <t>Позашкільні заклади освіти, заходи з позашкільної роботи з дітьми</t>
  </si>
  <si>
    <t>Районна програма "Ліси України на 2003-2015 роки"</t>
  </si>
  <si>
    <t>Програма зайнятості населення Олександрівського району на 2012-2013 роки</t>
  </si>
  <si>
    <t>Програма економічного і соціального розвитку Олександрівського району на 2013 рік</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</si>
  <si>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</si>
  <si>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</si>
  <si>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</si>
  <si>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</si>
  <si>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Інші видатки (Фінансова підримка КП Комсеріс)</t>
  </si>
  <si>
    <t>Інші заходи,  пов"язані з економічною діяльністю (Фінансова підтримка КП"Олександрівське УКБ")</t>
  </si>
  <si>
    <t>Фінансова підтримка громадських організацій інвалідів і ветеранів</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</si>
  <si>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</si>
  <si>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Фінансове управління</t>
  </si>
  <si>
    <t>250380</t>
  </si>
  <si>
    <t xml:space="preserve">Інші субвенції </t>
  </si>
  <si>
    <t xml:space="preserve"> та сільськими , селищними  бюджетами на 2013 рік</t>
  </si>
  <si>
    <t>(грн.)</t>
  </si>
  <si>
    <t>Код бюд-жету</t>
  </si>
  <si>
    <t>Найменування АТО</t>
  </si>
  <si>
    <t>Дотація вирівнювання</t>
  </si>
  <si>
    <t>Кошти передані до районного бюджету</t>
  </si>
  <si>
    <t>Субвенція районному бюджету для Олександрівського загону місцевої пожежної охорони</t>
  </si>
  <si>
    <t>Субвенція з районного  бюджету на співфінансування мікропроетків , які реалізуються у рамках проекту ПРООН "Місцевий розвиток орієнтований на громаду"</t>
  </si>
  <si>
    <t>Субвенція районному бюджету з сільських та селищних рад для відділу освіти  на придбання плит у школи</t>
  </si>
  <si>
    <t>сума</t>
  </si>
  <si>
    <t>щоденний норматив відрахувань(%)</t>
  </si>
  <si>
    <t>щоденний норматив відрахувань (%)</t>
  </si>
  <si>
    <t>всього</t>
  </si>
  <si>
    <t>на співфінансування мікропроетків , які реалізуються у рамках проекту ПРООН "Місцевий розвиток орієнтований на громаду"</t>
  </si>
  <si>
    <t>на ремонт школи та утримання автобуса</t>
  </si>
  <si>
    <t>на утримання груп короткотривалого перебування учнів</t>
  </si>
  <si>
    <t>на ремонт автобуса</t>
  </si>
  <si>
    <t xml:space="preserve">Районна програма роботи з обдарованою молоддю </t>
  </si>
  <si>
    <t>від  7 лютого 2013 року року № 207</t>
  </si>
  <si>
    <t xml:space="preserve">                                        від  7 лютого        2013 року № 207</t>
  </si>
  <si>
    <t>на придбання предметів, матеріалів та обладнання, інвентаря  школам, НВК  (вікон, дверей, будматеріалів)</t>
  </si>
  <si>
    <t>від 7 лютого 2013 року № 207</t>
  </si>
  <si>
    <t>від  21  грудня  2012 року  № 185 ( у редакції рішення райооної ради від 7 лютого 2013 року   №  207  )</t>
  </si>
  <si>
    <t>від 7 лютого     2013 року №  207</t>
  </si>
  <si>
    <t>від   7 лютого   2013 року    № 207</t>
  </si>
  <si>
    <t>від   7 лютого 2013 року № 207</t>
  </si>
  <si>
    <t>на поточні ремонти шкіл</t>
  </si>
  <si>
    <t>Олександрівська</t>
  </si>
  <si>
    <t xml:space="preserve">Єлизаветградківська </t>
  </si>
  <si>
    <t xml:space="preserve">Лісівська </t>
  </si>
  <si>
    <t xml:space="preserve">Бірківська        </t>
  </si>
  <si>
    <t xml:space="preserve">Бовтиська      </t>
  </si>
  <si>
    <t xml:space="preserve">Букварська    </t>
  </si>
  <si>
    <t>Веселівська</t>
  </si>
  <si>
    <t>Вищеверещаківська</t>
  </si>
  <si>
    <t xml:space="preserve">Голиківська   </t>
  </si>
  <si>
    <t>Івангородська</t>
  </si>
  <si>
    <t>Красносілківська</t>
  </si>
  <si>
    <t>Красносільська</t>
  </si>
  <si>
    <t>Михайлівська</t>
  </si>
  <si>
    <t>Несватківська</t>
  </si>
  <si>
    <t>Підлісненська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</si>
  <si>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</si>
  <si>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</si>
  <si>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</si>
  <si>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</si>
  <si>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</si>
  <si>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</si>
  <si>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</si>
  <si>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</si>
  <si>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Разом по бюджетах</t>
  </si>
  <si>
    <t>Районний бюджет</t>
  </si>
  <si>
    <t xml:space="preserve">Всього </t>
  </si>
  <si>
    <t xml:space="preserve"> рішенням Олександрівської</t>
  </si>
  <si>
    <t>Зміни до доходів Олександрівського районного бюджету на 2013 рік, визначених у додатку 1 до рішення районної ради від 21 грудня 2012 року №185 "Про районний бюджет на 2013 рік"</t>
  </si>
  <si>
    <t xml:space="preserve">з них  за рахунок додаткової дотації з державного бюджету </t>
  </si>
  <si>
    <t>за рахунок субвенції з сільських бюджетів</t>
  </si>
  <si>
    <t>Інші культурно-освітні заклади  та заходи</t>
  </si>
  <si>
    <t>(Олександрівській районній організації Української спілки ветеранів Афганістану)</t>
  </si>
  <si>
    <t>капітальні видатки бюджетних установ(придбання)</t>
  </si>
  <si>
    <t xml:space="preserve"> капітальноий ремонт ліфта центральної районної лікарні</t>
  </si>
  <si>
    <t>капітальний ремонт даху Несватківської загальноосвітньої школи</t>
  </si>
  <si>
    <t>капітальні трансферти органам державного управління інших рівнів</t>
  </si>
  <si>
    <t>в тому числі за рахунок субвенцій з сільських, селищних бюджетів</t>
  </si>
  <si>
    <t>Зміни до переліку   районних програм та обсягів їх фінансування по Олександрівському районному бюджету на 2013 рік , визначених у додатку 6 рішення районної ради від 21 грудня 2012 року №185 "Про районний бюджет на 2013 рік"</t>
  </si>
  <si>
    <t xml:space="preserve"> рішенням   Олександрівської районної ради</t>
  </si>
  <si>
    <t xml:space="preserve"> рішенням Олександрівської районної ради </t>
  </si>
  <si>
    <t>Зміни до показників  міжбюджетних  трансфертів між Олександрівським районним бюджетом</t>
  </si>
  <si>
    <t>визначених у додатку 4 до рішення районної ради від 21 грудня 2012 року №185 "Про районний бюджет на 2013 рік"</t>
  </si>
  <si>
    <t>Субвенція районному бюджету з сільських та селищних бюджетів  для відділу освіти , молоді та спорту райдержадміністрації</t>
  </si>
  <si>
    <t>на виконання заходів районної  програми "Шкільний автобус" на 2011-2015 роки</t>
  </si>
  <si>
    <t>на виконання заходів районної програми оздоровлення і відпочинку дітей та підлітків на період 2009-2013 роки</t>
  </si>
  <si>
    <t>на утримання навчально-виховного комплексу , груп короткотривалого перебування дітей дошкільного віку</t>
  </si>
  <si>
    <t>Субвенція районному бюджету на утримання амбулаторій</t>
  </si>
  <si>
    <t>Субвенція районному бюджету на утримання апарату  управління громадських фізкультурно-спортивних організацій (КП ФСТ "КОЛОС")</t>
  </si>
  <si>
    <t>Субвенція з районного бюджету селищному бюджету на забезпечення діяльності закладів соціально-культурної сфери</t>
  </si>
  <si>
    <t>Субвенція з районного бюджету на виконання заходів сільської програми соціально-економічного розвитку на 2013 рік</t>
  </si>
  <si>
    <t>в тому числі на придбання:</t>
  </si>
  <si>
    <t xml:space="preserve"> дров</t>
  </si>
  <si>
    <t xml:space="preserve"> буд-матеріалів</t>
  </si>
  <si>
    <t xml:space="preserve"> меди-каментів</t>
  </si>
  <si>
    <t>Субвенція районному бюджету на утримання амбулаторій (придбання запчастин для ремонту автомобіля швидкої допомоги)</t>
  </si>
  <si>
    <t>Субвенція Бовтиському   сільському бюджету на виконання заходів сільської програми соціально-економічного розвитку</t>
  </si>
  <si>
    <t>Субвенція   Веселівському сільському бюджету на виконання заходів сільської програми соціально-екомічного розвитку</t>
  </si>
  <si>
    <t>Субвенція  Олександрівському селищному бюджету на виконання заходів селищної програми соціально-економічного розвитку</t>
  </si>
  <si>
    <r>
      <t xml:space="preserve">Субвенція  Розуміївському сільському бюджету  на реалізацію проекту "Реконструкція вуличного освітлення с. Розумівка" </t>
    </r>
    <r>
      <rPr>
        <i/>
        <sz val="10"/>
        <rFont val="Times New Roman"/>
        <family val="1"/>
      </rPr>
      <t>(погашення кредиторської заборгованості за виконані у 2011 році роботи)</t>
    </r>
  </si>
  <si>
    <t>Субвенція Олександрівському селищному бюджету на виконання заходів селищної "Програми соціального захисту ветеранів Великої Вітчизняної війни і праці, інвалідів, дітей -інвалідів та громадян похилого віку на 2011-2014 роки"</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</si>
  <si>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</si>
  <si>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Субвенція іншим бюджетам на виконання інвестиційних проектів</t>
  </si>
  <si>
    <t xml:space="preserve"> Субвенція обласному бюджету на співфінансування об"єкту "Кінотеатр, смт. Олександрівка (реконструкція під спортивний зал)"</t>
  </si>
  <si>
    <t>Субвенція обласному бюджету на співфінансування об"єкту " Реконструкція загальноосвітньої школи  I-III ступенів в с. Красносілка Олександрівського району"</t>
  </si>
  <si>
    <t>на співфінансування інвестиційного проекту</t>
  </si>
  <si>
    <t>на виконання заходів сільських та селищних програм соціально-економічного розвитку територій</t>
  </si>
  <si>
    <t>Субвенція з районного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</si>
  <si>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Разом по бюджету</t>
  </si>
  <si>
    <t>Додаток 8</t>
  </si>
  <si>
    <t>до  рішення  Олександрівської районної ради</t>
  </si>
  <si>
    <t>Назва</t>
  </si>
  <si>
    <t>у т.ч бюджет розвитку</t>
  </si>
  <si>
    <t>Внутрішнє фінансування</t>
  </si>
  <si>
    <t>Фінансування за рахунок зміни залишків коштів місцевих бюджетів</t>
  </si>
  <si>
    <t>На початок року</t>
  </si>
  <si>
    <t>На кінець року</t>
  </si>
  <si>
    <t>залучено залишків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</si>
  <si>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</si>
  <si>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</si>
  <si>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</si>
  <si>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готівкових коштів</t>
  </si>
  <si>
    <t>На початок періоду</t>
  </si>
  <si>
    <t>На кінець періоду</t>
  </si>
  <si>
    <t>Всього за типом боргового зобов"язання</t>
  </si>
  <si>
    <t xml:space="preserve">Джерела фінансування Олександрівського районного бюджету на 2013 рік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</si>
  <si>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</si>
  <si>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бюдджету місцевим бюджетам на будівництво, реконструкцію , ремонт та утримання вулиць і доріг комунальної власності у населених пунктах</t>
  </si>
  <si>
    <t>за рахунок субвенції з сільських, селищних рад</t>
  </si>
  <si>
    <t>130115</t>
  </si>
  <si>
    <t>Центри "Спорт для всіх" та заходи з фізичної культури</t>
  </si>
  <si>
    <t>Програми і заходи центрів служб для сім"ї, дітей та молоді</t>
  </si>
  <si>
    <t>03</t>
  </si>
  <si>
    <t>01</t>
  </si>
  <si>
    <t>Код  відомчої класифікації видатків</t>
  </si>
  <si>
    <t>10</t>
  </si>
  <si>
    <t>091205</t>
  </si>
  <si>
    <t>15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</si>
  <si>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</si>
  <si>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Фінансове управління райдержадміністрації (резервний фонд)</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</si>
  <si>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</si>
  <si>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</si>
  <si>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в тому числі</t>
  </si>
  <si>
    <t>Субвенція державному бюджету на виконання програм соціального і культурного розвитку регіону</t>
  </si>
  <si>
    <t xml:space="preserve">в тому числі: </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</si>
  <si>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</si>
  <si>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Батькiвщиною,жертвам нацистських переслiдувань на придбання  твердого палива та скрапленого газу                  </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</si>
  <si>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</si>
  <si>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в тому числі на погашення кредиторської заборгованості на 1 січня 2013 року</t>
  </si>
  <si>
    <t xml:space="preserve">Фінансове управління райдержадміністрації </t>
  </si>
  <si>
    <t>за рахунок вільних залишків</t>
  </si>
  <si>
    <t>Управління соціального захисту населення райдержадміністрації</t>
  </si>
  <si>
    <t xml:space="preserve">             Зміни до    видатків Олександрівського районного бюджету на 2013 рік за тимчасовою класифікацією видатків та кредитування місцевих бюджетів, визначених у додатку 2 до рішення районної ради від 21 грудня 2012 року №185 "Про районний бюджет на 2013 рік"</t>
  </si>
  <si>
    <t>Затверджено</t>
  </si>
  <si>
    <t xml:space="preserve"> рішенням Олександрівської районної ради</t>
  </si>
  <si>
    <t>Лікарні</t>
  </si>
  <si>
    <t>Разом видатків видатків на 2013 рік</t>
  </si>
  <si>
    <t>капітальний ремонт центральної районної лікарні</t>
  </si>
  <si>
    <t xml:space="preserve">Із загального обсягу видатків-кошти на погашення заборгованості, що утворилася на 01.01.2013 року </t>
  </si>
  <si>
    <t>Зміни до   переліку об"єктів, видатки на які у 2013 році будуть проводитися за рахунок коштів бюджету розвитку (спеціального фонду) , визначених у додатку 7 до рішення районної ради від 21 грудня 2012 року №185 "Про районний бюджет на 2013 рік"</t>
  </si>
  <si>
    <t xml:space="preserve">                                            рішенням  Олександрівської районної ради</t>
  </si>
  <si>
    <t>в тому числі на погашення кредиторської заборгованості, що склалася на 1 січня 2013 року</t>
  </si>
  <si>
    <t>рішенням Олександрівської районної ради</t>
  </si>
  <si>
    <t xml:space="preserve">              Зміни до   розподілу  видатків Олександрівського районного бюджету на 2013 рік за головними розпорядниками коштів   , визначеного у додатку 3 рішення райооної ради від 21 грудня 2012 року №185 "Про районний бюджет на 2013 рік"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</si>
  <si>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</si>
  <si>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</si>
  <si>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багатодітним сім"ям  на житлово-комунальні послуги</t>
  </si>
  <si>
    <t>Пільги багатодітним сім"ям  на придбання твердого палива та скрапленого газу</t>
  </si>
  <si>
    <t xml:space="preserve">Допомога при народженні дитини </t>
  </si>
  <si>
    <t>090203</t>
  </si>
  <si>
    <t>090215</t>
  </si>
  <si>
    <t>090216</t>
  </si>
  <si>
    <t xml:space="preserve">за рахунок субвенцій сільських та селищних рад </t>
  </si>
  <si>
    <t>за рахунок субвенцій сільських та селищних рад на проведення оздоровлення дітей, підвезення до шкіл району, утримання груп короткотривалого перебування, ремонт шкіл</t>
  </si>
  <si>
    <t>220</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</si>
  <si>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</si>
  <si>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на співфінансування мікропроектів , які реалізуються у рамках проекту ПРООН "Місцевий розвиток орієнтований на громаду"</t>
  </si>
  <si>
    <t>за рахунок субвенції з сільських, селищних бюджетів  на співфінансування мікропроетків , які реалізуються у рамках проекту ПРООН "Місцевий розвиток орієнтований на громаду"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</si>
  <si>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</si>
  <si>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</si>
  <si>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Правоохорона діяльність та забезпечення безпеки держави</t>
  </si>
  <si>
    <t>Транспорт, дорожне господарство, зв"язок ,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</si>
  <si>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</si>
  <si>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</si>
  <si>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на запобігання , та  ліквідацію надзвичайних ситуацій та наслідків стихійного лиха</t>
  </si>
  <si>
    <t>Видатки не віднесені до основних груп</t>
  </si>
  <si>
    <t>080300</t>
  </si>
  <si>
    <t>Поліклініки і амбулаторії</t>
  </si>
  <si>
    <t>080600</t>
  </si>
  <si>
    <t>Фельдшерсько-акушерські пункти</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</si>
  <si>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</si>
  <si>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</si>
  <si>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</si>
  <si>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 тому числі за рахунок додаткової дотації з державного бюджету на вирівнювання фінансової забезпеченості</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</si>
  <si>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</si>
  <si>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</si>
  <si>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у зв"язку з вагітністю і пологами</t>
  </si>
  <si>
    <t xml:space="preserve">Допомога на догляд за дитиною вiком до 3 рокiв        </t>
  </si>
  <si>
    <t>Допомога на дітей, над якими встановлено  опіку чи піклування</t>
  </si>
  <si>
    <t>090308</t>
  </si>
  <si>
    <t>Допомога при усиновленні дитини</t>
  </si>
  <si>
    <t>Субсидії населенню  для відшкодування витрат на  оплату  житлово - 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</si>
  <si>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</si>
  <si>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</si>
  <si>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Державна соціальна допомога інвалідам з дитинства та дітям - інвалідам</t>
  </si>
  <si>
    <t>090416</t>
  </si>
  <si>
    <t>Інші видатки на соціальний захист ветеранів війни та праці</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</si>
  <si>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</si>
  <si>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070101 </t>
  </si>
  <si>
    <t>150101</t>
  </si>
  <si>
    <t>Капітальні видатки</t>
  </si>
  <si>
    <t>Капітальні вкладення</t>
  </si>
  <si>
    <t>Всього</t>
  </si>
  <si>
    <t xml:space="preserve"> споживання</t>
  </si>
  <si>
    <t xml:space="preserve"> розвитку</t>
  </si>
  <si>
    <t>розвитку</t>
  </si>
  <si>
    <t>комунальні послуги, та енергоносії</t>
  </si>
  <si>
    <t>14=(3+8)</t>
  </si>
  <si>
    <t>Разом видатки</t>
  </si>
  <si>
    <t>Міжбюджетні трансферти</t>
  </si>
  <si>
    <t>Всього видатків</t>
  </si>
  <si>
    <t>Назва головного розпорядника коштів</t>
  </si>
  <si>
    <t>до рішення Олександрівської</t>
  </si>
  <si>
    <t>(тис.грн.)</t>
  </si>
  <si>
    <t>Видатки загального фонду</t>
  </si>
  <si>
    <t>Видатки спеціального фонду</t>
  </si>
  <si>
    <t>з них:</t>
  </si>
  <si>
    <t>Разом</t>
  </si>
  <si>
    <t>Оплата</t>
  </si>
  <si>
    <t>Районна рада</t>
  </si>
  <si>
    <t>010116</t>
  </si>
  <si>
    <t>Органи місцевого самоврядування</t>
  </si>
  <si>
    <t>070201</t>
  </si>
  <si>
    <t>070802</t>
  </si>
  <si>
    <t>070804</t>
  </si>
  <si>
    <t>080101</t>
  </si>
  <si>
    <t>090405</t>
  </si>
  <si>
    <t>091204</t>
  </si>
  <si>
    <t>091209</t>
  </si>
  <si>
    <t>110201</t>
  </si>
  <si>
    <t>Бібліотеки</t>
  </si>
  <si>
    <t>110202</t>
  </si>
  <si>
    <t>110204</t>
  </si>
  <si>
    <t>110205</t>
  </si>
  <si>
    <t>130102</t>
  </si>
  <si>
    <t>130204</t>
  </si>
  <si>
    <t>160600</t>
  </si>
  <si>
    <t>Резервний фонд</t>
  </si>
  <si>
    <t>Інші видатки</t>
  </si>
  <si>
    <t>Додаток 2</t>
  </si>
  <si>
    <t>видатки</t>
  </si>
  <si>
    <t>ком.послуг та енергоносіїв (1160)</t>
  </si>
  <si>
    <t>070000</t>
  </si>
  <si>
    <t>Освіта</t>
  </si>
  <si>
    <t>Охорона здоров"я</t>
  </si>
  <si>
    <t>090000</t>
  </si>
  <si>
    <t>Соціальний захист та соціальне забезпечення</t>
  </si>
  <si>
    <t>Культура і мистецтво</t>
  </si>
  <si>
    <t>130000</t>
  </si>
  <si>
    <t>Фізична культура і спорт</t>
  </si>
  <si>
    <t>060702</t>
  </si>
  <si>
    <t>250404</t>
  </si>
  <si>
    <t>170102</t>
  </si>
  <si>
    <t>091300</t>
  </si>
  <si>
    <t>Оплата  праці</t>
  </si>
  <si>
    <t>Оплата праці</t>
  </si>
  <si>
    <t>120201</t>
  </si>
  <si>
    <t>Періодичні видання</t>
  </si>
  <si>
    <t>Проведення навчально - тренувальних  зборів і змагань.</t>
  </si>
  <si>
    <t>070805</t>
  </si>
  <si>
    <t>110502</t>
  </si>
  <si>
    <t>060000</t>
  </si>
  <si>
    <t>Засоби масової інформації</t>
  </si>
  <si>
    <t>010000</t>
  </si>
  <si>
    <t>Державне управління</t>
  </si>
  <si>
    <t>Лісове господарство і мисливство (Програма "Ліс")</t>
  </si>
  <si>
    <t>090303</t>
  </si>
  <si>
    <t>090304</t>
  </si>
  <si>
    <t>090305</t>
  </si>
  <si>
    <t>090306</t>
  </si>
  <si>
    <t>090412</t>
  </si>
  <si>
    <t>091101</t>
  </si>
  <si>
    <t>160903</t>
  </si>
  <si>
    <t>Програми в галузі сільського господарства</t>
  </si>
  <si>
    <t>210105</t>
  </si>
  <si>
    <t>Загальний фонд</t>
  </si>
  <si>
    <t>Місцева пожежна охорона</t>
  </si>
  <si>
    <t>Місцева  пожежна охорона</t>
  </si>
  <si>
    <t>170000</t>
  </si>
  <si>
    <t>160000</t>
  </si>
  <si>
    <t>Сільське і лісове господарство</t>
  </si>
  <si>
    <t>210000</t>
  </si>
  <si>
    <t>090201</t>
  </si>
  <si>
    <t>090202</t>
  </si>
  <si>
    <t>090204</t>
  </si>
  <si>
    <t>090205</t>
  </si>
  <si>
    <t>090207</t>
  </si>
  <si>
    <t>090208</t>
  </si>
  <si>
    <t>170302</t>
  </si>
  <si>
    <t>090209</t>
  </si>
  <si>
    <t>091102</t>
  </si>
  <si>
    <t>130107</t>
  </si>
  <si>
    <t>Спеціальний фонд</t>
  </si>
  <si>
    <t>090401</t>
  </si>
  <si>
    <t>091103</t>
  </si>
  <si>
    <t xml:space="preserve">Соціальні програми і заходи державних органів  у справах молоді </t>
  </si>
  <si>
    <t>130205</t>
  </si>
  <si>
    <t>Допомога на дітей одиноким матерям</t>
  </si>
  <si>
    <t xml:space="preserve">Державна  соціальна допомога  малозабезпеченим сім"ям </t>
  </si>
  <si>
    <t xml:space="preserve">Лікарні </t>
  </si>
  <si>
    <t>080000</t>
  </si>
  <si>
    <t>070401</t>
  </si>
  <si>
    <t>Інші субвенції</t>
  </si>
  <si>
    <t>006</t>
  </si>
  <si>
    <t>020</t>
  </si>
  <si>
    <t xml:space="preserve">Інші видатки на соціальний захист населення </t>
  </si>
  <si>
    <t>Централізована бухгалтерія районного відділу освіти</t>
  </si>
  <si>
    <t>Районна державна адміністрація</t>
  </si>
  <si>
    <t>Школа естетичного виховання дітей</t>
  </si>
  <si>
    <t>Утримання апарату  управління громадських фізкультурно-спортивних організацій (КП ФСТ "КОЛОС")</t>
  </si>
  <si>
    <t>Видатки на запобігання та ліквідацію надзвичайних ситуацій та наслідків стихійного лиха</t>
  </si>
  <si>
    <t>130203</t>
  </si>
  <si>
    <t xml:space="preserve">Фінансова підтримка  громадських організацій  інвалідів і ветеранів                               </t>
  </si>
  <si>
    <t>Дотація вирівнювання, що передається з районного бюджету</t>
  </si>
  <si>
    <t>Утримання та навчально-тренувальна робота дитячо-юнацької спортивної школи</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</si>
  <si>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</si>
  <si>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</si>
  <si>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</si>
  <si>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</si>
  <si>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t>
  </si>
  <si>
    <t>090210</t>
  </si>
  <si>
    <t>090211</t>
  </si>
  <si>
    <t>090206</t>
  </si>
  <si>
    <t>250344</t>
  </si>
  <si>
    <t>Субвенція з місцевого бюджету державному бюджету на виконання програм соціально-економічного та культурного розвитку регіону</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</si>
  <si>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</si>
  <si>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</si>
  <si>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180410</t>
  </si>
  <si>
    <t>Інші заходи пов"язані з економічною діяльністю</t>
  </si>
  <si>
    <t>180000</t>
  </si>
  <si>
    <t>070807</t>
  </si>
  <si>
    <t>Інші освітні програми</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</si>
  <si>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</si>
  <si>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</si>
  <si>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в тому числі на виконання заходів районної програми "Ліси України на 2003-2015 роки"</t>
  </si>
  <si>
    <t xml:space="preserve">Інші видатки, всього </t>
  </si>
  <si>
    <t xml:space="preserve"> фінансова підтримка (  КП "Комсервіс")</t>
  </si>
  <si>
    <t xml:space="preserve"> загальнообов"язкові видатки районної ради</t>
  </si>
  <si>
    <t>Інші заходи,  пов"язані з економічною діяльністю</t>
  </si>
  <si>
    <t xml:space="preserve"> КП "Комсервіс"</t>
  </si>
  <si>
    <t>у тому  числі  :</t>
  </si>
  <si>
    <t xml:space="preserve"> інші видатки (виплати стипендій відмінникам навчання)</t>
  </si>
  <si>
    <t>090302</t>
  </si>
  <si>
    <t>090307</t>
  </si>
  <si>
    <t>Тимчасова державна допомога дітям</t>
  </si>
  <si>
    <t>070303</t>
  </si>
  <si>
    <t>Дитячі будинки (в т.ч. сімейного типу, прийомні сім"ї)</t>
  </si>
  <si>
    <t>091108</t>
  </si>
  <si>
    <t>Компенсаційні виплати на пільговий проїзд автомобільним траспортом окремим категоріям громадян</t>
  </si>
  <si>
    <t>081009</t>
  </si>
  <si>
    <t>Заходи Комплексної програми "Цукровий діабет" та лікування нецукрового діабету</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</si>
  <si>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</si>
  <si>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Код</t>
  </si>
  <si>
    <t>Періодичні видання (газети та журнали)</t>
  </si>
  <si>
    <t>Відділ освіти, молоді та спорту  райдержадміністрації</t>
  </si>
  <si>
    <t>Відділ культури   райдержадміністрації</t>
  </si>
  <si>
    <t>Управління   соціального  захисту населення   райдержадміністрації</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</si>
  <si>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</si>
  <si>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 які належать громадським організаціям фізкультурно-спортивної спрямованості</t>
  </si>
  <si>
    <t>Охорона та раціональне використання природних ресурсів</t>
  </si>
  <si>
    <t>Субвенція з місцевого бюджету державному бюджету на виконання програм соціально-економічного та культурного розвитку регіонів</t>
  </si>
  <si>
    <t>Дошкільні заклади освіти</t>
  </si>
  <si>
    <t>Загальноосвітні школи ( в т.ч. школа-дитячий садок, інтернат при школі)</t>
  </si>
  <si>
    <t>Позашкільні  заклади освіти, заходи з позашкільної роботи з дітьми</t>
  </si>
  <si>
    <t>Методична робота, інші заходи у сфері народної освіти</t>
  </si>
  <si>
    <t>Групи централізованого  господарського обслуговування</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</si>
  <si>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</si>
  <si>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Утримання та навчально-тренувальна робота дитячо-юнацьких спортивних шкіл</t>
  </si>
  <si>
    <t>Територіальні центри і  відділення соціальної  допомоги на дому</t>
  </si>
  <si>
    <t>Музеї і виставки</t>
  </si>
  <si>
    <t>Палаци і будинки культури , клуби та інші заклади клубного типу</t>
  </si>
  <si>
    <t>Фінансове управління райдержадміністрації</t>
  </si>
  <si>
    <t>Кошти, що  передаються із загального фонду бюджету до бюджету розвитку        ( спеціального фонду)</t>
  </si>
  <si>
    <t>Дотація вирівнювання, що передається з районних та міських бюджетів</t>
  </si>
  <si>
    <t>на виконання Комплексної програми протидії злочинності в Олександрівському районі  на 2008-2010 роки</t>
  </si>
  <si>
    <t>090214</t>
  </si>
  <si>
    <t>Пільги окремим категоріям громадян з послуг зв"язку</t>
  </si>
  <si>
    <t>Компенсацiйнi виплати за пiльговий проїзд окремих  категорiй громадян на залiзничному транспортi</t>
  </si>
  <si>
    <t>Проведення навчально - тренувальних  зборів і змагань</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</si>
  <si>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</si>
  <si>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240000</t>
  </si>
  <si>
    <t>150000</t>
  </si>
  <si>
    <t>Будівництво</t>
  </si>
  <si>
    <t>Цільові фонди</t>
  </si>
  <si>
    <t>тис.грн.</t>
  </si>
  <si>
    <t>в тому числі за рахунок субвенції з державного бюджету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</si>
  <si>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</si>
  <si>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у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</si>
  <si>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Лікарні (Родниківка)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</si>
  <si>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</si>
  <si>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</si>
  <si>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</si>
  <si>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</si>
  <si>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130112</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</si>
  <si>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</si>
  <si>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</si>
  <si>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</si>
  <si>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</si>
  <si>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</si>
  <si>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у тому числі за рахунок:</t>
  </si>
  <si>
    <t>Із загального обсягу видатків-кошти на погашення заборгованості, що утворилася на 01.01.2012 року</t>
  </si>
  <si>
    <t>коштів районного бюджету</t>
  </si>
  <si>
    <t>субвенцій з сільських, селищних бюджетів</t>
  </si>
  <si>
    <t>субвенцій з обласного бюджету</t>
  </si>
  <si>
    <t>Найменування коду  тимчасової класифікації видатків та кредитування місцевих бюджетів</t>
  </si>
  <si>
    <t>усього</t>
  </si>
  <si>
    <t>з них на умовах співфінансування</t>
  </si>
  <si>
    <t>001</t>
  </si>
  <si>
    <t>Разом по головному розпоряднику коштів районного бюджету</t>
  </si>
  <si>
    <t>капітальні видатки</t>
  </si>
  <si>
    <t>капітальні видатки бюджетних установ</t>
  </si>
  <si>
    <t xml:space="preserve">на проведення капітального ремонту будівлі  моргу </t>
  </si>
  <si>
    <t>на проведення капітального ремонту ліфта районної лікарні</t>
  </si>
  <si>
    <t>капітальні видатки (придбання)</t>
  </si>
  <si>
    <r>
      <t>на співфінансування мікропроекту , який реалізується  у рамках проекту ПРООН "Місцевий розвиток, орієнтований на громаду -II" -"Покращення медичних послуг в амбулаторії загальної практики сімейної медицини с. Цвітне шляхом  капітального ремонту будівлі. (Енергозберігаючі заходи: заміна вікон та дверей, ремонт даху в Цвітненській сільській лікарській амбулаторії сімейної медицини)" (</t>
    </r>
    <r>
      <rPr>
        <i/>
        <sz val="10"/>
        <rFont val="Times New Roman"/>
        <family val="1"/>
      </rPr>
      <t>погашення кредиторської заборгованості за виконані у 2011 році роботи)</t>
    </r>
  </si>
  <si>
    <t>придбання обладнання для фельдшерсько-акушерського пункту селища Лісове (погашення кредиторської заборгованості 2011 року)</t>
  </si>
  <si>
    <t>на реалізацію об"єкту "Реконструкція квартир під фельдшерсько-акушерський пункт  в житловому будинку №207 по вул. Тітова  у селищі Лісовому Олександрівського району Кіровоградської області" (кредиторська заьоргованість за виконані у 2011 році роботи)</t>
  </si>
  <si>
    <t>Періодичні видання (газети, журнали)</t>
  </si>
  <si>
    <t>Відділ освіти районної державної адміністрації</t>
  </si>
  <si>
    <t>Інвестиційні проекти</t>
  </si>
  <si>
    <t>Посилення конструкції приміщення загальноосвітньої школи 1-111 ст., с. Красносілка  Олександрівського району</t>
  </si>
  <si>
    <t>Загальноосвітня школа I-III ст.,смт Елизаветградківка Олександрівського району-будівництво мінікотельні</t>
  </si>
  <si>
    <t>Загальноосвітня школа I-III ст.,с. Цвітне Олександрівського району-будівництво мінікотельні</t>
  </si>
  <si>
    <t>Загальноосвітня школа I-III ст.,с. Стара Осота Олександрівського району-встановлення малометражних котлів для опалення</t>
  </si>
  <si>
    <t>Загальноосвітні школи</t>
  </si>
  <si>
    <t>Співфінансування об"єкту "Енергозберігаючі заходи в Єлизаветградківській загальноосвітній школі I-III ступенів с. Єлизаветградківка" , що реалізується у рамках проекту  ПРООН "Місцевий розвиток орієнтований на громаду"</t>
  </si>
  <si>
    <t>На погашення кредиторської заборгованості, що склалася на 1.01.2011 року</t>
  </si>
  <si>
    <t>Придбання шкільного автобуса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</si>
</sst>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00&quot;р.&quot;"/>
    <numFmt numFmtId="181" formatCode="#,##0.00000"/>
  </numFmts>
  <fonts count="24">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0"/>
      <name val="Times New Roman"/>
      <family val="1"/>
    </font>
    <font>
      <sz val="14"/>
      <name val="Times New Roman"/>
      <family val="1"/>
    </font>
    <font>
      <sz val="12"/>
      <color indexed="10"/>
      <name val="Times New Roman"/>
      <family val="1"/>
    </font>
    <font>
      <b/>
      <sz val="14"/>
      <name val="Times New Roman"/>
      <family val="1"/>
    </font>
    <font>
      <b/>
      <i/>
      <sz val="12"/>
      <name val="Times New Roman"/>
      <family val="1"/>
    </font>
    <font>
      <sz val="11"/>
      <name val="Times New Roman"/>
      <family val="1"/>
    </font>
    <font>
      <i/>
      <sz val="12"/>
      <name val="Times New Roman"/>
      <family val="1"/>
    </font>
    <font>
      <i/>
      <sz val="11"/>
      <name val="Times New Roman"/>
      <family val="1"/>
    </font>
    <font>
      <sz val="9"/>
      <name val="Times New Roman"/>
      <family val="1"/>
    </font>
    <font>
      <sz val="8"/>
      <name val="Arial Cyr"/>
      <family val="0"/>
    </font>
    <font>
      <b/>
      <sz val="10"/>
      <name val="Times New Roman"/>
      <family val="1"/>
    </font>
    <font>
      <i/>
      <sz val="9"/>
      <name val="Times New Roman"/>
      <family val="1"/>
    </font>
    <font>
      <i/>
      <sz val="10"/>
      <name val="Times New Roman"/>
      <family val="1"/>
    </font>
    <font>
      <b/>
      <sz val="10"/>
      <color indexed="10"/>
      <name val="Times New Roman"/>
      <family val="1"/>
    </font>
    <font>
      <b/>
      <i/>
      <sz val="14"/>
      <name val="Times New Roman"/>
      <family val="1"/>
    </font>
    <font>
      <b/>
      <sz val="16"/>
      <name val="Times New Roman"/>
      <family val="1"/>
    </font>
  </fonts>
  <fills count="2">
    <fill>
      <patternFill/>
    </fill>
    <fill>
      <patternFill patternType="gray125"/>
    </fill>
  </fills>
  <borders count="3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82">
    <xf numFmtId="0" fontId="0" fillId="0" borderId="0" xfId="0" applyAlignment="1">
      <alignment/>
    </xf>
    <xf numFmtId="0" fontId="6" fillId="0" borderId="0" xfId="0" applyFont="1" applyAlignment="1">
      <alignment/>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xf>
    <xf numFmtId="0" fontId="6" fillId="0" borderId="1" xfId="0" applyFont="1" applyBorder="1" applyAlignment="1">
      <alignment/>
    </xf>
    <xf numFmtId="0" fontId="6" fillId="0" borderId="1" xfId="0" applyFont="1" applyBorder="1" applyAlignment="1">
      <alignment wrapText="1"/>
    </xf>
    <xf numFmtId="173" fontId="6" fillId="0" borderId="1" xfId="0" applyNumberFormat="1" applyFont="1" applyBorder="1" applyAlignment="1">
      <alignment horizontal="center"/>
    </xf>
    <xf numFmtId="173" fontId="7" fillId="0" borderId="1" xfId="0" applyNumberFormat="1" applyFont="1" applyBorder="1" applyAlignment="1">
      <alignment horizontal="center"/>
    </xf>
    <xf numFmtId="0" fontId="9" fillId="0" borderId="0" xfId="0" applyFont="1" applyAlignment="1">
      <alignment/>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1" fillId="0" borderId="0" xfId="0" applyFont="1" applyAlignment="1">
      <alignment horizontal="centerContinuous"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73" fontId="7" fillId="0" borderId="1" xfId="0" applyNumberFormat="1" applyFont="1" applyBorder="1" applyAlignment="1">
      <alignment horizontal="center" wrapText="1"/>
    </xf>
    <xf numFmtId="0" fontId="6" fillId="0" borderId="0" xfId="0" applyFont="1" applyAlignment="1">
      <alignment/>
    </xf>
    <xf numFmtId="0" fontId="9" fillId="0" borderId="0" xfId="0" applyFont="1" applyAlignment="1">
      <alignment horizontal="centerContinuous"/>
    </xf>
    <xf numFmtId="0" fontId="8" fillId="0" borderId="1" xfId="0" applyFont="1" applyBorder="1" applyAlignment="1">
      <alignment horizontal="left" vertical="center" wrapText="1"/>
    </xf>
    <xf numFmtId="173" fontId="6" fillId="0" borderId="2" xfId="0" applyNumberFormat="1" applyFon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173" fontId="6" fillId="0" borderId="1" xfId="0" applyNumberFormat="1" applyFont="1" applyBorder="1" applyAlignment="1">
      <alignment horizontal="center" wrapText="1"/>
    </xf>
    <xf numFmtId="0" fontId="6" fillId="0" borderId="0" xfId="0" applyFont="1" applyAlignment="1">
      <alignment horizontal="center" vertical="center"/>
    </xf>
    <xf numFmtId="0" fontId="14" fillId="0" borderId="1" xfId="0" applyFont="1" applyBorder="1" applyAlignment="1">
      <alignment horizontal="center" vertical="center" wrapText="1"/>
    </xf>
    <xf numFmtId="173" fontId="14" fillId="0" borderId="1" xfId="0" applyNumberFormat="1" applyFont="1" applyBorder="1" applyAlignment="1">
      <alignment horizontal="center"/>
    </xf>
    <xf numFmtId="1" fontId="14" fillId="0" borderId="1" xfId="0" applyNumberFormat="1" applyFont="1" applyBorder="1" applyAlignment="1">
      <alignment horizontal="center" vertical="center" wrapText="1"/>
    </xf>
    <xf numFmtId="0" fontId="7" fillId="0" borderId="0" xfId="0" applyFont="1" applyAlignment="1">
      <alignment/>
    </xf>
    <xf numFmtId="0" fontId="6" fillId="0" borderId="0" xfId="0" applyFont="1" applyAlignment="1">
      <alignment horizontal="left"/>
    </xf>
    <xf numFmtId="49" fontId="10"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0" fontId="6" fillId="0" borderId="1" xfId="0" applyFont="1" applyBorder="1" applyAlignment="1">
      <alignment horizontal="left" vertical="justify" wrapText="1"/>
    </xf>
    <xf numFmtId="1" fontId="6"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1" xfId="0" applyFont="1" applyBorder="1" applyAlignment="1">
      <alignment horizontal="left" vertical="center" wrapText="1"/>
    </xf>
    <xf numFmtId="173" fontId="14" fillId="0" borderId="1" xfId="0" applyNumberFormat="1" applyFont="1" applyBorder="1" applyAlignment="1">
      <alignment horizontal="center" wrapText="1"/>
    </xf>
    <xf numFmtId="0" fontId="6" fillId="0" borderId="1" xfId="0" applyFont="1" applyBorder="1" applyAlignment="1">
      <alignment horizontal="left" wrapText="1"/>
    </xf>
    <xf numFmtId="0" fontId="6" fillId="0" borderId="3" xfId="0" applyFont="1" applyBorder="1" applyAlignment="1">
      <alignment vertical="center" wrapText="1"/>
    </xf>
    <xf numFmtId="173" fontId="6" fillId="0" borderId="3" xfId="0" applyNumberFormat="1" applyFont="1" applyBorder="1" applyAlignment="1">
      <alignment horizontal="center" wrapText="1"/>
    </xf>
    <xf numFmtId="0" fontId="15" fillId="0" borderId="1" xfId="0" applyFont="1" applyBorder="1" applyAlignment="1">
      <alignment horizontal="left" vertical="center" wrapText="1"/>
    </xf>
    <xf numFmtId="0" fontId="7" fillId="0" borderId="5" xfId="0" applyFont="1" applyBorder="1" applyAlignment="1">
      <alignment horizontal="center" vertical="center"/>
    </xf>
    <xf numFmtId="0" fontId="14" fillId="0" borderId="0" xfId="0" applyFont="1" applyAlignment="1">
      <alignment/>
    </xf>
    <xf numFmtId="0" fontId="6" fillId="0" borderId="0" xfId="0" applyFont="1" applyAlignment="1">
      <alignment horizontal="centerContinuous"/>
    </xf>
    <xf numFmtId="0" fontId="7" fillId="0" borderId="0" xfId="0" applyFont="1" applyAlignment="1">
      <alignment horizontal="centerContinuous" vertical="center" wrapText="1"/>
    </xf>
    <xf numFmtId="0" fontId="7" fillId="0" borderId="0" xfId="0" applyFont="1" applyAlignment="1">
      <alignment horizontal="centerContinuous"/>
    </xf>
    <xf numFmtId="0" fontId="6" fillId="0" borderId="1"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vertical="center" wrapText="1"/>
    </xf>
    <xf numFmtId="0" fontId="7" fillId="0" borderId="9"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center"/>
    </xf>
    <xf numFmtId="173" fontId="6" fillId="0" borderId="3" xfId="0" applyNumberFormat="1" applyFont="1" applyBorder="1" applyAlignment="1">
      <alignment horizontal="center"/>
    </xf>
    <xf numFmtId="0" fontId="6" fillId="0" borderId="3" xfId="0" applyFont="1" applyBorder="1" applyAlignment="1">
      <alignment horizontal="left" vertical="center" wrapText="1"/>
    </xf>
    <xf numFmtId="1" fontId="6" fillId="0" borderId="3" xfId="0" applyNumberFormat="1" applyFont="1" applyBorder="1" applyAlignment="1">
      <alignment horizontal="center"/>
    </xf>
    <xf numFmtId="1" fontId="6" fillId="0" borderId="3" xfId="0" applyNumberFormat="1" applyFont="1" applyBorder="1" applyAlignment="1">
      <alignment horizontal="center" wrapText="1"/>
    </xf>
    <xf numFmtId="1" fontId="6" fillId="0" borderId="1" xfId="0" applyNumberFormat="1" applyFont="1" applyBorder="1" applyAlignment="1">
      <alignment horizontal="left" vertical="center" wrapText="1"/>
    </xf>
    <xf numFmtId="1" fontId="6" fillId="0" borderId="1" xfId="0" applyNumberFormat="1" applyFont="1" applyBorder="1" applyAlignment="1">
      <alignment horizontal="center"/>
    </xf>
    <xf numFmtId="0" fontId="6" fillId="0" borderId="0" xfId="0" applyFont="1" applyBorder="1" applyAlignment="1">
      <alignment/>
    </xf>
    <xf numFmtId="173" fontId="6" fillId="0" borderId="0" xfId="0" applyNumberFormat="1" applyFont="1" applyBorder="1" applyAlignment="1">
      <alignment horizontal="center" wrapText="1"/>
    </xf>
    <xf numFmtId="0" fontId="6" fillId="0" borderId="2" xfId="0" applyFont="1" applyBorder="1" applyAlignment="1">
      <alignment horizontal="left" vertical="center" wrapText="1"/>
    </xf>
    <xf numFmtId="0" fontId="6" fillId="0" borderId="0" xfId="0" applyFont="1" applyAlignment="1">
      <alignment horizontal="justify"/>
    </xf>
    <xf numFmtId="0" fontId="6" fillId="0" borderId="1" xfId="0" applyFont="1" applyBorder="1" applyAlignment="1">
      <alignment horizontal="justify"/>
    </xf>
    <xf numFmtId="0" fontId="6" fillId="0" borderId="4" xfId="0" applyFont="1" applyBorder="1" applyAlignment="1">
      <alignment horizontal="justify"/>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Continuous"/>
    </xf>
    <xf numFmtId="0" fontId="6" fillId="0" borderId="12" xfId="0" applyFont="1" applyBorder="1" applyAlignment="1">
      <alignment horizontal="centerContinuous"/>
    </xf>
    <xf numFmtId="0" fontId="6" fillId="0" borderId="10" xfId="0" applyFont="1" applyBorder="1" applyAlignment="1">
      <alignment horizontal="center" vertical="center"/>
    </xf>
    <xf numFmtId="1" fontId="6" fillId="0" borderId="1" xfId="0" applyNumberFormat="1" applyFont="1" applyBorder="1" applyAlignment="1">
      <alignment horizontal="left" vertical="justify" wrapText="1"/>
    </xf>
    <xf numFmtId="173" fontId="6" fillId="0" borderId="0" xfId="0" applyNumberFormat="1" applyFont="1" applyAlignment="1">
      <alignment/>
    </xf>
    <xf numFmtId="173" fontId="7" fillId="0" borderId="0" xfId="0" applyNumberFormat="1" applyFont="1" applyAlignment="1">
      <alignment/>
    </xf>
    <xf numFmtId="0" fontId="16" fillId="0" borderId="1" xfId="0" applyFont="1" applyBorder="1" applyAlignment="1">
      <alignment horizontal="center" vertical="center" wrapText="1"/>
    </xf>
    <xf numFmtId="173" fontId="10" fillId="0" borderId="1" xfId="0" applyNumberFormat="1" applyFont="1" applyBorder="1" applyAlignment="1">
      <alignment horizontal="center"/>
    </xf>
    <xf numFmtId="0" fontId="16" fillId="0" borderId="1" xfId="0" applyFont="1" applyBorder="1" applyAlignment="1">
      <alignment horizontal="left" vertical="center" wrapText="1"/>
    </xf>
    <xf numFmtId="0" fontId="6" fillId="0" borderId="11" xfId="0" applyFont="1" applyBorder="1" applyAlignment="1">
      <alignment horizontal="left" vertical="center" wrapText="1"/>
    </xf>
    <xf numFmtId="173" fontId="6" fillId="0" borderId="1" xfId="0" applyNumberFormat="1" applyFont="1" applyBorder="1" applyAlignment="1">
      <alignment horizontal="center" vertical="center" wrapText="1"/>
    </xf>
    <xf numFmtId="173" fontId="6" fillId="0" borderId="1" xfId="0" applyNumberFormat="1" applyFont="1" applyBorder="1" applyAlignment="1">
      <alignment horizontal="center" wrapText="1"/>
    </xf>
    <xf numFmtId="173" fontId="6" fillId="0" borderId="1" xfId="0" applyNumberFormat="1" applyFont="1" applyBorder="1" applyAlignment="1">
      <alignment horizontal="center"/>
    </xf>
    <xf numFmtId="0" fontId="14" fillId="0" borderId="1" xfId="0" applyFont="1" applyBorder="1" applyAlignment="1">
      <alignment horizontal="center" vertical="center" wrapText="1"/>
    </xf>
    <xf numFmtId="0" fontId="6" fillId="0" borderId="0" xfId="0" applyFont="1" applyAlignment="1">
      <alignment wrapText="1"/>
    </xf>
    <xf numFmtId="173" fontId="16" fillId="0" borderId="1" xfId="0" applyNumberFormat="1" applyFont="1" applyBorder="1" applyAlignment="1">
      <alignment horizontal="center"/>
    </xf>
    <xf numFmtId="0" fontId="6" fillId="0" borderId="1" xfId="0" applyFont="1" applyBorder="1" applyAlignment="1">
      <alignment horizontal="left" vertical="center" wrapText="1"/>
    </xf>
    <xf numFmtId="173" fontId="7" fillId="0" borderId="1" xfId="0" applyNumberFormat="1" applyFont="1" applyBorder="1" applyAlignment="1">
      <alignment horizontal="center" wrapText="1"/>
    </xf>
    <xf numFmtId="173" fontId="16" fillId="0" borderId="1" xfId="0" applyNumberFormat="1" applyFont="1" applyBorder="1" applyAlignment="1">
      <alignment horizontal="center" wrapText="1"/>
    </xf>
    <xf numFmtId="173" fontId="9"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73" fontId="9"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73" fontId="6" fillId="0" borderId="0" xfId="0" applyNumberFormat="1" applyFont="1" applyAlignment="1">
      <alignment horizontal="center" vertical="center"/>
    </xf>
    <xf numFmtId="173" fontId="9" fillId="0" borderId="11" xfId="0" applyNumberFormat="1" applyFont="1" applyBorder="1" applyAlignment="1">
      <alignment horizontal="center" vertical="center"/>
    </xf>
    <xf numFmtId="0" fontId="8" fillId="0" borderId="3" xfId="0" applyFont="1" applyBorder="1" applyAlignment="1">
      <alignment horizontal="center" vertical="center" wrapText="1"/>
    </xf>
    <xf numFmtId="173" fontId="14" fillId="0" borderId="1" xfId="0" applyNumberFormat="1" applyFont="1" applyBorder="1" applyAlignment="1">
      <alignment horizontal="center"/>
    </xf>
    <xf numFmtId="173" fontId="15" fillId="0" borderId="1" xfId="0" applyNumberFormat="1" applyFont="1" applyBorder="1" applyAlignment="1">
      <alignment horizontal="center"/>
    </xf>
    <xf numFmtId="173" fontId="15" fillId="0" borderId="1" xfId="0" applyNumberFormat="1" applyFont="1" applyBorder="1" applyAlignment="1">
      <alignment horizont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173" fontId="7" fillId="0" borderId="1" xfId="0" applyNumberFormat="1" applyFont="1" applyBorder="1" applyAlignment="1">
      <alignment horizontal="center"/>
    </xf>
    <xf numFmtId="0" fontId="19"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4" fillId="0" borderId="4" xfId="0" applyFont="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0" xfId="0" applyFont="1" applyBorder="1" applyAlignment="1">
      <alignment horizontal="center" vertical="center"/>
    </xf>
    <xf numFmtId="0" fontId="16"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73" fontId="12" fillId="0" borderId="1" xfId="0" applyNumberFormat="1" applyFont="1" applyBorder="1" applyAlignment="1">
      <alignment horizontal="center" vertical="center" wrapText="1"/>
    </xf>
    <xf numFmtId="173" fontId="12" fillId="0" borderId="1" xfId="0" applyNumberFormat="1" applyFont="1" applyBorder="1" applyAlignment="1">
      <alignment horizontal="center" vertical="center"/>
    </xf>
    <xf numFmtId="173" fontId="14" fillId="0" borderId="1" xfId="0" applyNumberFormat="1" applyFont="1" applyBorder="1" applyAlignment="1">
      <alignment horizontal="center" vertical="center"/>
    </xf>
    <xf numFmtId="173" fontId="12"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xf>
    <xf numFmtId="173" fontId="8" fillId="0" borderId="0" xfId="0" applyNumberFormat="1" applyFont="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1" xfId="0" applyFont="1" applyBorder="1" applyAlignment="1">
      <alignment horizontal="left" vertical="center" wrapText="1"/>
    </xf>
    <xf numFmtId="0" fontId="21"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11" fontId="8" fillId="0" borderId="1" xfId="0" applyNumberFormat="1"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1" fontId="6" fillId="0" borderId="1" xfId="0" applyNumberFormat="1" applyFont="1" applyBorder="1" applyAlignment="1">
      <alignment horizontal="center" vertical="center" wrapText="1"/>
    </xf>
    <xf numFmtId="0" fontId="6" fillId="0" borderId="2" xfId="0" applyFont="1" applyBorder="1" applyAlignment="1">
      <alignment horizontal="left" vertical="center" wrapText="1"/>
    </xf>
    <xf numFmtId="0" fontId="9" fillId="0" borderId="1" xfId="0" applyFont="1" applyBorder="1" applyAlignment="1">
      <alignment horizontal="center" vertical="center"/>
    </xf>
    <xf numFmtId="0" fontId="22" fillId="0" borderId="1" xfId="0" applyFont="1" applyBorder="1" applyAlignment="1">
      <alignment horizontal="center" vertical="center"/>
    </xf>
    <xf numFmtId="0" fontId="12" fillId="0" borderId="1" xfId="0" applyFont="1" applyBorder="1" applyAlignment="1">
      <alignment horizontal="center" vertical="center"/>
    </xf>
    <xf numFmtId="0" fontId="6" fillId="0" borderId="0" xfId="0" applyFont="1" applyAlignment="1">
      <alignment horizontal="right"/>
    </xf>
    <xf numFmtId="0" fontId="6" fillId="0" borderId="1" xfId="0" applyFont="1" applyFill="1" applyBorder="1" applyAlignment="1">
      <alignment wrapText="1"/>
    </xf>
    <xf numFmtId="49" fontId="6"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49" fontId="7"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left" wrapText="1"/>
    </xf>
    <xf numFmtId="0" fontId="13" fillId="0" borderId="1" xfId="0" applyFont="1" applyBorder="1" applyAlignment="1">
      <alignment vertical="center" wrapText="1"/>
    </xf>
    <xf numFmtId="0" fontId="13" fillId="0" borderId="1" xfId="0" applyFont="1" applyBorder="1" applyAlignment="1">
      <alignment horizontal="justify" vertical="center" wrapText="1"/>
    </xf>
    <xf numFmtId="0" fontId="6" fillId="0" borderId="5" xfId="0" applyFont="1" applyBorder="1" applyAlignment="1">
      <alignment horizontal="left" vertical="center" wrapText="1"/>
    </xf>
    <xf numFmtId="0" fontId="8" fillId="0" borderId="1" xfId="0" applyFont="1" applyBorder="1" applyAlignment="1">
      <alignment horizontal="center" vertical="center"/>
    </xf>
    <xf numFmtId="173" fontId="9" fillId="0" borderId="0" xfId="0" applyNumberFormat="1" applyFont="1" applyAlignment="1">
      <alignment horizontal="center" vertical="center"/>
    </xf>
    <xf numFmtId="173" fontId="11" fillId="0" borderId="1" xfId="0" applyNumberFormat="1" applyFont="1" applyBorder="1" applyAlignment="1">
      <alignment horizontal="center" vertical="center"/>
    </xf>
    <xf numFmtId="173" fontId="9" fillId="0" borderId="2" xfId="0" applyNumberFormat="1" applyFont="1" applyBorder="1" applyAlignment="1">
      <alignment horizontal="center" vertical="center" wrapText="1"/>
    </xf>
    <xf numFmtId="173" fontId="9" fillId="0" borderId="2" xfId="0" applyNumberFormat="1" applyFont="1" applyBorder="1" applyAlignment="1">
      <alignment horizontal="center" vertical="center"/>
    </xf>
    <xf numFmtId="0" fontId="9" fillId="0" borderId="0" xfId="0" applyFont="1" applyAlignment="1">
      <alignment horizontal="center" vertical="center"/>
    </xf>
    <xf numFmtId="173" fontId="11"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9" fillId="0" borderId="0" xfId="0" applyFont="1" applyAlignment="1">
      <alignment horizontal="center" wrapText="1"/>
    </xf>
    <xf numFmtId="178" fontId="6" fillId="0" borderId="1" xfId="0" applyNumberFormat="1" applyFont="1" applyBorder="1" applyAlignment="1">
      <alignment horizontal="center"/>
    </xf>
    <xf numFmtId="178" fontId="7" fillId="0" borderId="1" xfId="0" applyNumberFormat="1" applyFont="1" applyBorder="1" applyAlignment="1">
      <alignment horizontal="center" wrapText="1"/>
    </xf>
    <xf numFmtId="178" fontId="6" fillId="0" borderId="1" xfId="0" applyNumberFormat="1" applyFont="1" applyBorder="1" applyAlignment="1">
      <alignment horizontal="center" wrapText="1"/>
    </xf>
    <xf numFmtId="178" fontId="7" fillId="0" borderId="1" xfId="0" applyNumberFormat="1" applyFont="1" applyBorder="1" applyAlignment="1">
      <alignment horizontal="center"/>
    </xf>
    <xf numFmtId="178" fontId="14" fillId="0" borderId="1" xfId="0" applyNumberFormat="1" applyFont="1" applyBorder="1" applyAlignment="1">
      <alignment horizontal="center" wrapText="1"/>
    </xf>
    <xf numFmtId="178" fontId="15" fillId="0" borderId="1" xfId="0" applyNumberFormat="1" applyFont="1" applyBorder="1" applyAlignment="1">
      <alignment horizontal="center"/>
    </xf>
    <xf numFmtId="178" fontId="15" fillId="0" borderId="1" xfId="0" applyNumberFormat="1" applyFont="1" applyBorder="1" applyAlignment="1">
      <alignment horizontal="center" wrapText="1"/>
    </xf>
    <xf numFmtId="178" fontId="6" fillId="0" borderId="1" xfId="0" applyNumberFormat="1" applyFont="1" applyBorder="1" applyAlignment="1">
      <alignment horizontal="center" wrapText="1"/>
    </xf>
    <xf numFmtId="178" fontId="6" fillId="0" borderId="1" xfId="0" applyNumberFormat="1" applyFont="1" applyBorder="1" applyAlignment="1">
      <alignment horizontal="center"/>
    </xf>
    <xf numFmtId="178" fontId="16" fillId="0" borderId="1" xfId="0" applyNumberFormat="1" applyFont="1" applyBorder="1" applyAlignment="1">
      <alignment horizontal="center"/>
    </xf>
    <xf numFmtId="178" fontId="14" fillId="0" borderId="1" xfId="0" applyNumberFormat="1" applyFont="1" applyBorder="1" applyAlignment="1">
      <alignment horizontal="center"/>
    </xf>
    <xf numFmtId="178" fontId="6" fillId="0" borderId="3" xfId="0" applyNumberFormat="1" applyFont="1" applyBorder="1" applyAlignment="1">
      <alignment horizontal="center" wrapText="1"/>
    </xf>
    <xf numFmtId="178" fontId="7" fillId="0" borderId="1" xfId="0" applyNumberFormat="1" applyFont="1" applyBorder="1" applyAlignment="1">
      <alignment horizontal="center"/>
    </xf>
    <xf numFmtId="178" fontId="7" fillId="0" borderId="1" xfId="0" applyNumberFormat="1" applyFont="1" applyBorder="1" applyAlignment="1">
      <alignment horizontal="center" wrapText="1"/>
    </xf>
    <xf numFmtId="178" fontId="9" fillId="0" borderId="1" xfId="0" applyNumberFormat="1" applyFont="1" applyBorder="1" applyAlignment="1">
      <alignment horizontal="center"/>
    </xf>
    <xf numFmtId="178" fontId="6" fillId="0" borderId="2" xfId="0" applyNumberFormat="1" applyFont="1" applyBorder="1" applyAlignment="1">
      <alignment horizontal="center" wrapText="1"/>
    </xf>
    <xf numFmtId="178" fontId="14" fillId="0" borderId="1" xfId="0" applyNumberFormat="1" applyFont="1" applyBorder="1" applyAlignment="1">
      <alignment horizontal="center"/>
    </xf>
    <xf numFmtId="178" fontId="12" fillId="0" borderId="1" xfId="0" applyNumberFormat="1" applyFont="1" applyBorder="1" applyAlignment="1">
      <alignment horizontal="center" wrapText="1"/>
    </xf>
    <xf numFmtId="173" fontId="12" fillId="0" borderId="1" xfId="0" applyNumberFormat="1" applyFont="1" applyBorder="1" applyAlignment="1">
      <alignment horizontal="center" wrapText="1"/>
    </xf>
    <xf numFmtId="178" fontId="12" fillId="0" borderId="1" xfId="0" applyNumberFormat="1" applyFont="1" applyBorder="1" applyAlignment="1">
      <alignment horizontal="center"/>
    </xf>
    <xf numFmtId="173" fontId="9" fillId="0" borderId="11" xfId="0" applyNumberFormat="1" applyFont="1" applyBorder="1" applyAlignment="1">
      <alignment horizontal="center" vertical="center" wrapText="1"/>
    </xf>
    <xf numFmtId="0" fontId="6" fillId="0" borderId="0" xfId="0" applyFont="1" applyAlignment="1">
      <alignment horizontal="center" wrapText="1"/>
    </xf>
    <xf numFmtId="178" fontId="6" fillId="0" borderId="1" xfId="0" applyNumberFormat="1" applyFont="1" applyBorder="1" applyAlignment="1">
      <alignment wrapText="1"/>
    </xf>
    <xf numFmtId="178" fontId="6" fillId="0" borderId="1" xfId="0" applyNumberFormat="1" applyFont="1" applyBorder="1" applyAlignment="1">
      <alignment/>
    </xf>
    <xf numFmtId="178" fontId="6" fillId="0" borderId="2" xfId="0" applyNumberFormat="1" applyFont="1" applyBorder="1" applyAlignment="1">
      <alignment horizontal="center"/>
    </xf>
    <xf numFmtId="173" fontId="7" fillId="0" borderId="2" xfId="0" applyNumberFormat="1" applyFont="1" applyBorder="1" applyAlignment="1">
      <alignment horizontal="center"/>
    </xf>
    <xf numFmtId="178" fontId="7" fillId="0" borderId="2" xfId="0" applyNumberFormat="1" applyFont="1" applyBorder="1" applyAlignment="1">
      <alignment horizontal="center"/>
    </xf>
    <xf numFmtId="178" fontId="6" fillId="0" borderId="1" xfId="0" applyNumberFormat="1" applyFont="1" applyBorder="1" applyAlignment="1">
      <alignment/>
    </xf>
    <xf numFmtId="0" fontId="14" fillId="0" borderId="1" xfId="0" applyFont="1" applyBorder="1" applyAlignment="1">
      <alignment/>
    </xf>
    <xf numFmtId="0" fontId="7" fillId="0" borderId="2" xfId="0" applyFont="1" applyBorder="1" applyAlignment="1">
      <alignment horizontal="left" vertical="center" wrapText="1"/>
    </xf>
    <xf numFmtId="173" fontId="14" fillId="0" borderId="1" xfId="0" applyNumberFormat="1" applyFont="1" applyBorder="1" applyAlignment="1">
      <alignmen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xf>
    <xf numFmtId="0" fontId="8" fillId="0" borderId="0" xfId="0" applyFont="1" applyAlignment="1">
      <alignment/>
    </xf>
    <xf numFmtId="0" fontId="13" fillId="0" borderId="0" xfId="0" applyFont="1" applyAlignment="1">
      <alignment horizontal="left"/>
    </xf>
    <xf numFmtId="0" fontId="20" fillId="0" borderId="0" xfId="0" applyFont="1" applyAlignment="1">
      <alignment/>
    </xf>
    <xf numFmtId="0" fontId="6" fillId="0" borderId="11" xfId="0" applyFont="1" applyBorder="1" applyAlignment="1">
      <alignment horizontal="center" vertical="center" wrapText="1"/>
    </xf>
    <xf numFmtId="172" fontId="6" fillId="0" borderId="1" xfId="0" applyNumberFormat="1" applyFont="1" applyBorder="1" applyAlignment="1">
      <alignment horizontal="center" vertical="center" wrapText="1"/>
    </xf>
    <xf numFmtId="0" fontId="8" fillId="0" borderId="0" xfId="0" applyFont="1" applyBorder="1" applyAlignment="1">
      <alignment/>
    </xf>
    <xf numFmtId="0" fontId="6" fillId="0" borderId="11" xfId="0" applyFont="1" applyBorder="1" applyAlignment="1">
      <alignment horizontal="left" vertical="center" wrapText="1"/>
    </xf>
    <xf numFmtId="172" fontId="8" fillId="0" borderId="0" xfId="0" applyNumberFormat="1" applyFont="1" applyBorder="1" applyAlignment="1">
      <alignment horizontal="center" wrapText="1"/>
    </xf>
    <xf numFmtId="173" fontId="6" fillId="0" borderId="1" xfId="0" applyNumberFormat="1" applyFont="1" applyFill="1" applyBorder="1" applyAlignment="1">
      <alignment horizontal="center" vertical="center" wrapText="1"/>
    </xf>
    <xf numFmtId="173" fontId="14" fillId="0" borderId="1" xfId="0" applyNumberFormat="1" applyFont="1" applyBorder="1" applyAlignment="1">
      <alignment horizontal="center" vertical="center" wrapText="1"/>
    </xf>
    <xf numFmtId="173" fontId="6" fillId="0" borderId="3"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1" xfId="0" applyNumberFormat="1" applyFont="1" applyBorder="1" applyAlignment="1">
      <alignment horizontal="justify" vertical="center" wrapText="1"/>
    </xf>
    <xf numFmtId="0" fontId="6" fillId="0" borderId="11" xfId="0" applyFont="1" applyBorder="1" applyAlignment="1">
      <alignment horizontal="justify" vertical="top"/>
    </xf>
    <xf numFmtId="0" fontId="6" fillId="0" borderId="11" xfId="0" applyNumberFormat="1" applyFont="1" applyBorder="1" applyAlignment="1">
      <alignment horizontal="justify"/>
    </xf>
    <xf numFmtId="0" fontId="6" fillId="0" borderId="5" xfId="0" applyFont="1" applyBorder="1" applyAlignment="1">
      <alignment horizontal="justify"/>
    </xf>
    <xf numFmtId="173" fontId="6" fillId="0" borderId="1" xfId="0" applyNumberFormat="1" applyFont="1" applyBorder="1" applyAlignment="1">
      <alignment horizontal="center" vertical="center"/>
    </xf>
    <xf numFmtId="0" fontId="6" fillId="0" borderId="4"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applyAlignment="1">
      <alignment horizontal="center"/>
    </xf>
    <xf numFmtId="0" fontId="9" fillId="0" borderId="0" xfId="0" applyFont="1" applyAlignment="1">
      <alignment/>
    </xf>
    <xf numFmtId="0" fontId="8" fillId="0" borderId="1" xfId="0" applyFont="1" applyBorder="1" applyAlignment="1">
      <alignment horizontal="center" wrapText="1"/>
    </xf>
    <xf numFmtId="0" fontId="8" fillId="0" borderId="3"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2"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1" xfId="0" applyFont="1" applyBorder="1" applyAlignment="1">
      <alignment horizontal="left" vertical="justify" wrapText="1"/>
    </xf>
    <xf numFmtId="0" fontId="6" fillId="0" borderId="1" xfId="0" applyFont="1" applyBorder="1" applyAlignment="1">
      <alignment horizontal="justify"/>
    </xf>
    <xf numFmtId="0" fontId="6" fillId="0" borderId="1" xfId="0" applyFont="1" applyBorder="1" applyAlignment="1">
      <alignment horizontal="center" vertical="justify" wrapText="1"/>
    </xf>
    <xf numFmtId="49" fontId="6" fillId="0" borderId="11" xfId="0" applyNumberFormat="1" applyFont="1" applyBorder="1" applyAlignment="1">
      <alignment horizontal="center" vertical="center" wrapText="1"/>
    </xf>
    <xf numFmtId="172" fontId="6" fillId="0" borderId="1" xfId="0" applyNumberFormat="1" applyFont="1" applyBorder="1" applyAlignment="1">
      <alignment horizontal="center" vertical="center"/>
    </xf>
    <xf numFmtId="2" fontId="6" fillId="0" borderId="1" xfId="0" applyNumberFormat="1" applyFont="1" applyBorder="1" applyAlignment="1">
      <alignment wrapText="1"/>
    </xf>
    <xf numFmtId="2" fontId="6" fillId="0" borderId="12" xfId="0" applyNumberFormat="1" applyFont="1" applyBorder="1" applyAlignment="1">
      <alignment wrapText="1"/>
    </xf>
    <xf numFmtId="0" fontId="6" fillId="0" borderId="12" xfId="0" applyFont="1" applyBorder="1" applyAlignment="1">
      <alignment wrapText="1"/>
    </xf>
    <xf numFmtId="0" fontId="9" fillId="0" borderId="11" xfId="0" applyFont="1" applyBorder="1" applyAlignment="1">
      <alignment horizontal="center" vertical="center" wrapText="1"/>
    </xf>
    <xf numFmtId="173" fontId="6" fillId="0" borderId="11" xfId="0" applyNumberFormat="1" applyFont="1" applyBorder="1" applyAlignment="1">
      <alignment horizontal="center" vertical="center"/>
    </xf>
    <xf numFmtId="2" fontId="6" fillId="0" borderId="12"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73" fontId="6" fillId="0" borderId="1" xfId="0" applyNumberFormat="1" applyFont="1" applyBorder="1" applyAlignment="1">
      <alignment/>
    </xf>
    <xf numFmtId="2" fontId="6" fillId="0" borderId="1" xfId="0" applyNumberFormat="1" applyFont="1" applyBorder="1" applyAlignment="1">
      <alignment horizontal="center" vertical="center"/>
    </xf>
    <xf numFmtId="173"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173" fontId="6" fillId="0" borderId="0" xfId="0" applyNumberFormat="1" applyFont="1" applyAlignment="1">
      <alignment/>
    </xf>
    <xf numFmtId="178" fontId="14" fillId="0" borderId="1" xfId="0" applyNumberFormat="1" applyFont="1" applyBorder="1" applyAlignment="1">
      <alignment horizontal="center" wrapText="1"/>
    </xf>
    <xf numFmtId="173" fontId="14" fillId="0" borderId="1" xfId="0" applyNumberFormat="1" applyFont="1" applyBorder="1" applyAlignment="1">
      <alignment horizontal="center" wrapText="1"/>
    </xf>
    <xf numFmtId="178" fontId="14" fillId="0" borderId="3" xfId="0" applyNumberFormat="1" applyFont="1" applyBorder="1" applyAlignment="1">
      <alignment horizontal="center" wrapText="1"/>
    </xf>
    <xf numFmtId="173" fontId="9" fillId="0" borderId="1" xfId="0" applyNumberFormat="1" applyFont="1" applyBorder="1" applyAlignment="1">
      <alignment horizontal="center"/>
    </xf>
    <xf numFmtId="173" fontId="19" fillId="0" borderId="1" xfId="0" applyNumberFormat="1" applyFont="1" applyBorder="1" applyAlignment="1">
      <alignment horizontal="center"/>
    </xf>
    <xf numFmtId="178" fontId="9" fillId="0" borderId="1" xfId="0" applyNumberFormat="1" applyFont="1" applyBorder="1" applyAlignment="1">
      <alignment horizontal="center" vertical="center"/>
    </xf>
    <xf numFmtId="0" fontId="9" fillId="0" borderId="0" xfId="0" applyFont="1" applyAlignment="1">
      <alignment horizontal="right"/>
    </xf>
    <xf numFmtId="0" fontId="9" fillId="0" borderId="0" xfId="0" applyFont="1" applyAlignment="1">
      <alignment horizontal="center"/>
    </xf>
    <xf numFmtId="0" fontId="6" fillId="0" borderId="2" xfId="0" applyFont="1" applyBorder="1" applyAlignment="1">
      <alignment horizontal="center" vertical="center" wrapText="1"/>
    </xf>
    <xf numFmtId="178" fontId="9" fillId="0" borderId="1" xfId="0" applyNumberFormat="1" applyFont="1" applyBorder="1" applyAlignment="1">
      <alignment horizontal="center" vertical="center" wrapText="1"/>
    </xf>
    <xf numFmtId="178" fontId="9" fillId="0" borderId="0" xfId="0" applyNumberFormat="1" applyFont="1" applyAlignment="1">
      <alignment horizontal="center" vertical="center"/>
    </xf>
    <xf numFmtId="178" fontId="9" fillId="0" borderId="11" xfId="0" applyNumberFormat="1" applyFont="1" applyBorder="1" applyAlignment="1">
      <alignment horizontal="center" vertical="center"/>
    </xf>
    <xf numFmtId="173" fontId="11" fillId="0" borderId="1" xfId="0" applyNumberFormat="1" applyFont="1" applyBorder="1" applyAlignment="1">
      <alignment horizontal="center" vertical="center" wrapText="1"/>
    </xf>
    <xf numFmtId="173" fontId="11" fillId="0" borderId="2" xfId="0" applyNumberFormat="1" applyFont="1" applyBorder="1" applyAlignment="1">
      <alignment horizontal="center" vertical="center" wrapText="1"/>
    </xf>
    <xf numFmtId="173" fontId="23" fillId="0" borderId="1" xfId="0" applyNumberFormat="1" applyFont="1" applyBorder="1" applyAlignment="1">
      <alignment horizontal="center" vertical="center" wrapText="1"/>
    </xf>
    <xf numFmtId="178" fontId="11" fillId="0" borderId="1" xfId="0" applyNumberFormat="1" applyFont="1" applyBorder="1" applyAlignment="1">
      <alignment horizontal="center" vertical="center" wrapText="1"/>
    </xf>
    <xf numFmtId="178" fontId="11" fillId="0" borderId="1" xfId="0" applyNumberFormat="1" applyFont="1" applyBorder="1" applyAlignment="1">
      <alignment horizontal="center" vertical="center"/>
    </xf>
    <xf numFmtId="0" fontId="6" fillId="0" borderId="12" xfId="0" applyFont="1" applyBorder="1" applyAlignment="1">
      <alignment horizontal="left" vertical="center" wrapText="1"/>
    </xf>
    <xf numFmtId="173" fontId="11" fillId="0" borderId="11" xfId="0" applyNumberFormat="1" applyFont="1" applyBorder="1" applyAlignment="1">
      <alignment horizontal="center" vertical="center" wrapText="1"/>
    </xf>
    <xf numFmtId="173" fontId="11" fillId="0" borderId="11" xfId="0" applyNumberFormat="1" applyFont="1" applyBorder="1" applyAlignment="1">
      <alignment horizontal="center" vertical="center"/>
    </xf>
    <xf numFmtId="181" fontId="6" fillId="0" borderId="1" xfId="0" applyNumberFormat="1" applyFont="1" applyBorder="1" applyAlignment="1">
      <alignment horizontal="center" vertical="center"/>
    </xf>
    <xf numFmtId="178" fontId="6" fillId="0" borderId="1" xfId="0" applyNumberFormat="1" applyFont="1" applyBorder="1" applyAlignment="1">
      <alignment horizontal="center" vertical="center"/>
    </xf>
    <xf numFmtId="173" fontId="15" fillId="0" borderId="1" xfId="0" applyNumberFormat="1" applyFont="1" applyBorder="1" applyAlignment="1">
      <alignment horizontal="center" vertical="center"/>
    </xf>
    <xf numFmtId="0" fontId="15" fillId="0" borderId="0" xfId="0" applyFont="1" applyAlignment="1">
      <alignment/>
    </xf>
    <xf numFmtId="173"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178" fontId="6" fillId="0" borderId="11" xfId="0" applyNumberFormat="1" applyFont="1" applyBorder="1" applyAlignment="1">
      <alignment horizontal="center" vertical="center"/>
    </xf>
    <xf numFmtId="0" fontId="6" fillId="0" borderId="0" xfId="0" applyFont="1" applyAlignment="1">
      <alignment horizontal="left"/>
    </xf>
    <xf numFmtId="0" fontId="6" fillId="0" borderId="1" xfId="0" applyFont="1" applyBorder="1" applyAlignment="1">
      <alignment horizontal="center" wrapText="1"/>
    </xf>
    <xf numFmtId="0" fontId="6" fillId="0" borderId="0" xfId="0" applyFont="1" applyAlignment="1">
      <alignment horizontal="center" wrapText="1"/>
    </xf>
    <xf numFmtId="0" fontId="13" fillId="0" borderId="3"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left"/>
    </xf>
    <xf numFmtId="0" fontId="6"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16" xfId="0" applyFont="1" applyBorder="1" applyAlignment="1">
      <alignment/>
    </xf>
    <xf numFmtId="0" fontId="6" fillId="0" borderId="17" xfId="0" applyFont="1" applyBorder="1" applyAlignment="1">
      <alignment/>
    </xf>
    <xf numFmtId="0" fontId="6" fillId="0" borderId="1" xfId="0" applyFont="1" applyBorder="1" applyAlignment="1">
      <alignment horizontal="center" vertical="center"/>
    </xf>
    <xf numFmtId="0" fontId="9" fillId="0" borderId="0" xfId="0" applyFont="1" applyAlignment="1">
      <alignment horizontal="lef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14" fillId="0" borderId="2" xfId="0" applyFont="1" applyBorder="1" applyAlignment="1">
      <alignment horizontal="left" vertical="center" wrapText="1"/>
    </xf>
    <xf numFmtId="178" fontId="14" fillId="0" borderId="7" xfId="0" applyNumberFormat="1" applyFont="1" applyBorder="1" applyAlignment="1">
      <alignment horizontal="center" wrapText="1"/>
    </xf>
    <xf numFmtId="173" fontId="6" fillId="0" borderId="2" xfId="0" applyNumberFormat="1" applyFont="1" applyBorder="1" applyAlignment="1">
      <alignment horizontal="center" wrapText="1"/>
    </xf>
    <xf numFmtId="178" fontId="7" fillId="0" borderId="2" xfId="0" applyNumberFormat="1" applyFont="1" applyBorder="1" applyAlignment="1">
      <alignment horizontal="center" wrapText="1"/>
    </xf>
    <xf numFmtId="173" fontId="7" fillId="0" borderId="2" xfId="0" applyNumberFormat="1" applyFont="1" applyBorder="1" applyAlignment="1">
      <alignment horizontal="center" wrapText="1"/>
    </xf>
    <xf numFmtId="173" fontId="7" fillId="0" borderId="2" xfId="0" applyNumberFormat="1" applyFont="1" applyBorder="1" applyAlignment="1">
      <alignment horizontal="center"/>
    </xf>
    <xf numFmtId="173" fontId="7" fillId="0" borderId="7" xfId="0" applyNumberFormat="1" applyFont="1" applyBorder="1" applyAlignment="1">
      <alignment horizontal="center" wrapText="1"/>
    </xf>
    <xf numFmtId="0" fontId="7" fillId="0" borderId="2" xfId="0" applyFont="1" applyBorder="1" applyAlignment="1">
      <alignment horizontal="center" vertical="center" wrapText="1"/>
    </xf>
    <xf numFmtId="0" fontId="13" fillId="0" borderId="0" xfId="0" applyFont="1" applyAlignment="1">
      <alignment horizontal="left"/>
    </xf>
    <xf numFmtId="0" fontId="9" fillId="0" borderId="0" xfId="0" applyFont="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xf>
    <xf numFmtId="173" fontId="6" fillId="0" borderId="1" xfId="0" applyNumberFormat="1"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1" xfId="0" applyFont="1" applyBorder="1" applyAlignment="1">
      <alignment horizontal="center"/>
    </xf>
    <xf numFmtId="0" fontId="6" fillId="0" borderId="4"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9" fillId="0" borderId="0" xfId="0" applyFont="1" applyAlignment="1">
      <alignment horizontal="center"/>
    </xf>
    <xf numFmtId="0" fontId="6" fillId="0" borderId="28" xfId="0" applyFont="1" applyBorder="1" applyAlignment="1">
      <alignment horizontal="center" vertical="center" wrapText="1"/>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xf>
    <xf numFmtId="0" fontId="6" fillId="0" borderId="11" xfId="0" applyFont="1" applyBorder="1" applyAlignment="1">
      <alignment horizontal="center" wrapText="1"/>
    </xf>
    <xf numFmtId="0" fontId="6" fillId="0" borderId="4" xfId="0" applyFont="1" applyBorder="1" applyAlignment="1">
      <alignment horizontal="center" wrapText="1"/>
    </xf>
    <xf numFmtId="0" fontId="6" fillId="0" borderId="12"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49" fontId="6" fillId="0" borderId="2"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11" xfId="0" applyFont="1" applyBorder="1" applyAlignment="1">
      <alignment horizontal="center" vertical="justify" wrapText="1"/>
    </xf>
    <xf numFmtId="0" fontId="6" fillId="0" borderId="12" xfId="0" applyFont="1" applyBorder="1" applyAlignment="1">
      <alignment horizontal="center" vertical="justify" wrapText="1"/>
    </xf>
    <xf numFmtId="49" fontId="6" fillId="0" borderId="11"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9" fillId="0" borderId="1" xfId="0" applyFont="1" applyBorder="1" applyAlignment="1">
      <alignment horizontal="center"/>
    </xf>
    <xf numFmtId="0" fontId="8" fillId="0" borderId="1" xfId="0" applyFont="1" applyBorder="1" applyAlignment="1">
      <alignment horizontal="center" vertical="center" wrapText="1"/>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0" xfId="0" applyFont="1" applyAlignment="1">
      <alignment horizontal="right" vertical="center"/>
    </xf>
    <xf numFmtId="0" fontId="8" fillId="0" borderId="0" xfId="0" applyFont="1" applyAlignment="1">
      <alignment horizontal="right" vertical="center"/>
    </xf>
    <xf numFmtId="0" fontId="9" fillId="0" borderId="0"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I69"/>
  <sheetViews>
    <sheetView tabSelected="1" workbookViewId="0" topLeftCell="A1">
      <selection activeCell="C6" sqref="C6"/>
    </sheetView>
  </sheetViews>
  <sheetFormatPr defaultColWidth="9.00390625" defaultRowHeight="12.75"/>
  <cols>
    <col min="1" max="1" width="12.00390625" style="207" customWidth="1"/>
    <col min="2" max="2" width="80.375" style="207" customWidth="1"/>
    <col min="3" max="3" width="17.125" style="207" customWidth="1"/>
    <col min="4" max="4" width="15.75390625" style="207" customWidth="1"/>
    <col min="5" max="5" width="13.375" style="207" customWidth="1"/>
    <col min="6" max="6" width="20.625" style="207" customWidth="1"/>
    <col min="7" max="16384" width="9.125" style="207" customWidth="1"/>
  </cols>
  <sheetData>
    <row r="2" spans="3:6" ht="15">
      <c r="C2" s="316" t="s">
        <v>257</v>
      </c>
      <c r="D2" s="316"/>
      <c r="E2" s="316"/>
      <c r="F2" s="316"/>
    </row>
    <row r="3" spans="3:6" ht="15">
      <c r="C3" s="316" t="s">
        <v>171</v>
      </c>
      <c r="D3" s="316"/>
      <c r="E3" s="316"/>
      <c r="F3" s="316"/>
    </row>
    <row r="4" spans="3:6" ht="15">
      <c r="C4" s="316" t="s">
        <v>28</v>
      </c>
      <c r="D4" s="316"/>
      <c r="E4" s="316"/>
      <c r="F4" s="316"/>
    </row>
    <row r="5" spans="3:6" ht="15">
      <c r="C5" s="316" t="s">
        <v>143</v>
      </c>
      <c r="D5" s="316"/>
      <c r="E5" s="316"/>
      <c r="F5" s="316"/>
    </row>
    <row r="6" spans="3:6" ht="15">
      <c r="C6" s="208"/>
      <c r="D6" s="208"/>
      <c r="E6" s="208"/>
      <c r="F6" s="208"/>
    </row>
    <row r="7" spans="3:6" ht="15">
      <c r="C7" s="208"/>
      <c r="D7" s="208"/>
      <c r="E7" s="208"/>
      <c r="F7" s="208"/>
    </row>
    <row r="8" spans="1:6" ht="45" customHeight="1">
      <c r="A8" s="317" t="s">
        <v>172</v>
      </c>
      <c r="B8" s="317"/>
      <c r="C8" s="317"/>
      <c r="D8" s="317"/>
      <c r="E8" s="317"/>
      <c r="F8" s="317"/>
    </row>
    <row r="9" spans="1:6" ht="45" customHeight="1">
      <c r="A9" s="171"/>
      <c r="B9" s="171"/>
      <c r="C9" s="171"/>
      <c r="D9" s="171"/>
      <c r="E9" s="171"/>
      <c r="F9" s="171"/>
    </row>
    <row r="10" spans="1:6" ht="45" customHeight="1" hidden="1">
      <c r="A10" s="171"/>
      <c r="B10" s="171"/>
      <c r="C10" s="171"/>
      <c r="D10" s="171"/>
      <c r="E10" s="171"/>
      <c r="F10" s="171"/>
    </row>
    <row r="11" spans="3:6" ht="12.75">
      <c r="C11" s="209"/>
      <c r="D11" s="209"/>
      <c r="E11" s="207" t="s">
        <v>327</v>
      </c>
      <c r="F11" s="209"/>
    </row>
    <row r="12" spans="1:6" ht="15.75">
      <c r="A12" s="318" t="s">
        <v>466</v>
      </c>
      <c r="B12" s="318" t="s">
        <v>29</v>
      </c>
      <c r="C12" s="318" t="s">
        <v>389</v>
      </c>
      <c r="D12" s="319" t="s">
        <v>406</v>
      </c>
      <c r="E12" s="319"/>
      <c r="F12" s="318" t="s">
        <v>331</v>
      </c>
    </row>
    <row r="13" spans="1:6" ht="46.5" customHeight="1">
      <c r="A13" s="318"/>
      <c r="B13" s="318"/>
      <c r="C13" s="318"/>
      <c r="D13" s="3" t="s">
        <v>331</v>
      </c>
      <c r="E13" s="3" t="s">
        <v>30</v>
      </c>
      <c r="F13" s="318"/>
    </row>
    <row r="14" spans="1:6" ht="14.25" customHeight="1">
      <c r="A14" s="3">
        <v>1</v>
      </c>
      <c r="B14" s="3">
        <v>2</v>
      </c>
      <c r="C14" s="3">
        <v>3</v>
      </c>
      <c r="D14" s="3">
        <v>4</v>
      </c>
      <c r="E14" s="3">
        <v>5</v>
      </c>
      <c r="F14" s="3" t="s">
        <v>31</v>
      </c>
    </row>
    <row r="15" spans="1:9" ht="15.75" customHeight="1" hidden="1">
      <c r="A15" s="3">
        <v>1000000</v>
      </c>
      <c r="B15" s="210" t="s">
        <v>32</v>
      </c>
      <c r="C15" s="89"/>
      <c r="D15" s="89"/>
      <c r="E15" s="211"/>
      <c r="F15" s="89"/>
      <c r="G15" s="212"/>
      <c r="H15" s="212"/>
      <c r="I15" s="212"/>
    </row>
    <row r="16" spans="1:9" ht="33.75" customHeight="1" hidden="1">
      <c r="A16" s="92">
        <v>11000000</v>
      </c>
      <c r="B16" s="213" t="s">
        <v>33</v>
      </c>
      <c r="C16" s="89"/>
      <c r="D16" s="89"/>
      <c r="E16" s="211"/>
      <c r="F16" s="89"/>
      <c r="G16" s="212"/>
      <c r="H16" s="214"/>
      <c r="I16" s="212"/>
    </row>
    <row r="17" spans="1:9" ht="30.75" customHeight="1" hidden="1">
      <c r="A17" s="3">
        <v>11010000</v>
      </c>
      <c r="B17" s="213" t="s">
        <v>34</v>
      </c>
      <c r="C17" s="89"/>
      <c r="D17" s="89"/>
      <c r="E17" s="211"/>
      <c r="F17" s="89"/>
      <c r="G17" s="212"/>
      <c r="H17" s="212"/>
      <c r="I17" s="212"/>
    </row>
    <row r="18" spans="1:6" ht="39.75" customHeight="1" hidden="1">
      <c r="A18" s="3">
        <v>11010100</v>
      </c>
      <c r="B18" s="213" t="s">
        <v>35</v>
      </c>
      <c r="C18" s="89"/>
      <c r="D18" s="89"/>
      <c r="E18" s="211"/>
      <c r="F18" s="89"/>
    </row>
    <row r="19" spans="1:6" ht="54.75" customHeight="1" hidden="1">
      <c r="A19" s="3">
        <v>11010200</v>
      </c>
      <c r="B19" s="213" t="s">
        <v>36</v>
      </c>
      <c r="C19" s="215"/>
      <c r="D19" s="89"/>
      <c r="E19" s="211"/>
      <c r="F19" s="89"/>
    </row>
    <row r="20" spans="1:6" ht="41.25" customHeight="1" hidden="1">
      <c r="A20" s="3">
        <v>11010400</v>
      </c>
      <c r="B20" s="213" t="s">
        <v>37</v>
      </c>
      <c r="C20" s="89"/>
      <c r="D20" s="89"/>
      <c r="E20" s="211"/>
      <c r="F20" s="89"/>
    </row>
    <row r="21" spans="1:6" ht="38.25" customHeight="1" hidden="1">
      <c r="A21" s="3">
        <v>11010500</v>
      </c>
      <c r="B21" s="213" t="s">
        <v>38</v>
      </c>
      <c r="C21" s="215"/>
      <c r="D21" s="89"/>
      <c r="E21" s="211"/>
      <c r="F21" s="89"/>
    </row>
    <row r="22" spans="1:6" ht="15.75" hidden="1">
      <c r="A22" s="92">
        <v>13000000</v>
      </c>
      <c r="B22" s="213" t="s">
        <v>39</v>
      </c>
      <c r="C22" s="89"/>
      <c r="D22" s="89"/>
      <c r="E22" s="211"/>
      <c r="F22" s="89"/>
    </row>
    <row r="23" spans="1:6" ht="15.75" hidden="1">
      <c r="A23" s="3">
        <v>13050000</v>
      </c>
      <c r="B23" s="213" t="s">
        <v>40</v>
      </c>
      <c r="C23" s="89"/>
      <c r="D23" s="89"/>
      <c r="E23" s="211"/>
      <c r="F23" s="89"/>
    </row>
    <row r="24" spans="1:6" ht="15.75" hidden="1">
      <c r="A24" s="3">
        <v>13050100</v>
      </c>
      <c r="B24" s="213" t="s">
        <v>41</v>
      </c>
      <c r="C24" s="89"/>
      <c r="D24" s="89"/>
      <c r="E24" s="211"/>
      <c r="F24" s="89"/>
    </row>
    <row r="25" spans="1:6" ht="15.75" hidden="1">
      <c r="A25" s="3">
        <v>13050200</v>
      </c>
      <c r="B25" s="213" t="s">
        <v>42</v>
      </c>
      <c r="C25" s="89"/>
      <c r="D25" s="89"/>
      <c r="E25" s="211"/>
      <c r="F25" s="89"/>
    </row>
    <row r="26" spans="1:6" ht="15.75" hidden="1">
      <c r="A26" s="3">
        <v>13050300</v>
      </c>
      <c r="B26" s="213" t="s">
        <v>43</v>
      </c>
      <c r="C26" s="89"/>
      <c r="D26" s="89"/>
      <c r="E26" s="211"/>
      <c r="F26" s="89"/>
    </row>
    <row r="27" spans="1:6" ht="15.75" hidden="1">
      <c r="A27" s="3">
        <v>13050500</v>
      </c>
      <c r="B27" s="213" t="s">
        <v>44</v>
      </c>
      <c r="C27" s="89"/>
      <c r="D27" s="89"/>
      <c r="E27" s="211"/>
      <c r="F27" s="89"/>
    </row>
    <row r="28" spans="1:6" ht="15.75" hidden="1">
      <c r="A28" s="92"/>
      <c r="B28" s="213"/>
      <c r="C28" s="89"/>
      <c r="D28" s="89"/>
      <c r="E28" s="211"/>
      <c r="F28" s="89"/>
    </row>
    <row r="29" spans="1:6" ht="31.5" hidden="1">
      <c r="A29" s="3">
        <v>11011600</v>
      </c>
      <c r="B29" s="213" t="s">
        <v>45</v>
      </c>
      <c r="C29" s="89"/>
      <c r="D29" s="89"/>
      <c r="E29" s="211"/>
      <c r="F29" s="89"/>
    </row>
    <row r="30" spans="1:6" ht="15.75" hidden="1">
      <c r="A30" s="92">
        <v>20000000</v>
      </c>
      <c r="B30" s="210" t="s">
        <v>46</v>
      </c>
      <c r="C30" s="89"/>
      <c r="D30" s="89"/>
      <c r="E30" s="211"/>
      <c r="F30" s="89"/>
    </row>
    <row r="31" spans="1:6" ht="43.5" customHeight="1" hidden="1">
      <c r="A31" s="95">
        <v>21010300</v>
      </c>
      <c r="B31" s="213" t="s">
        <v>47</v>
      </c>
      <c r="C31" s="89"/>
      <c r="D31" s="89"/>
      <c r="E31" s="211"/>
      <c r="F31" s="89"/>
    </row>
    <row r="32" spans="1:6" ht="43.5" customHeight="1" hidden="1">
      <c r="A32" s="95">
        <v>22010300</v>
      </c>
      <c r="B32" s="213" t="s">
        <v>48</v>
      </c>
      <c r="C32" s="89"/>
      <c r="D32" s="89"/>
      <c r="E32" s="211"/>
      <c r="F32" s="89"/>
    </row>
    <row r="33" spans="1:6" ht="21.75" customHeight="1" hidden="1">
      <c r="A33" s="95">
        <v>24060300</v>
      </c>
      <c r="B33" s="213" t="s">
        <v>49</v>
      </c>
      <c r="C33" s="89"/>
      <c r="D33" s="89"/>
      <c r="E33" s="211"/>
      <c r="F33" s="89"/>
    </row>
    <row r="34" spans="1:6" ht="15.75" hidden="1">
      <c r="A34" s="3">
        <v>25000000</v>
      </c>
      <c r="B34" s="213" t="s">
        <v>50</v>
      </c>
      <c r="C34" s="89"/>
      <c r="D34" s="89"/>
      <c r="E34" s="211"/>
      <c r="F34" s="89"/>
    </row>
    <row r="35" spans="1:6" ht="15.75" hidden="1">
      <c r="A35" s="3">
        <v>25010100</v>
      </c>
      <c r="B35" s="213" t="s">
        <v>51</v>
      </c>
      <c r="C35" s="216"/>
      <c r="D35" s="216"/>
      <c r="E35" s="211"/>
      <c r="F35" s="89"/>
    </row>
    <row r="36" spans="1:6" ht="15.75" hidden="1">
      <c r="A36" s="3">
        <v>25010300</v>
      </c>
      <c r="B36" s="213" t="s">
        <v>52</v>
      </c>
      <c r="C36" s="216"/>
      <c r="D36" s="216"/>
      <c r="E36" s="211"/>
      <c r="F36" s="89"/>
    </row>
    <row r="37" spans="1:6" ht="17.25" customHeight="1" hidden="1">
      <c r="A37" s="3"/>
      <c r="B37" s="213" t="s">
        <v>53</v>
      </c>
      <c r="C37" s="89"/>
      <c r="D37" s="89"/>
      <c r="E37" s="89"/>
      <c r="F37" s="89"/>
    </row>
    <row r="38" spans="1:6" ht="18.75" customHeight="1">
      <c r="A38" s="3">
        <v>40000000</v>
      </c>
      <c r="B38" s="210" t="s">
        <v>54</v>
      </c>
      <c r="C38" s="89">
        <f>C39+C42+C56+C57</f>
        <v>457.338</v>
      </c>
      <c r="D38" s="89">
        <f>D39+D42+D56+D57</f>
        <v>7</v>
      </c>
      <c r="E38" s="89">
        <f>E39+E42+E56+E57</f>
        <v>7</v>
      </c>
      <c r="F38" s="89">
        <f aca="true" t="shared" si="0" ref="F38:F67">SUM(C38+D38)</f>
        <v>464.338</v>
      </c>
    </row>
    <row r="39" spans="1:6" ht="26.25" customHeight="1" hidden="1">
      <c r="A39" s="3">
        <v>41020100</v>
      </c>
      <c r="B39" s="213" t="s">
        <v>55</v>
      </c>
      <c r="C39" s="89"/>
      <c r="D39" s="89"/>
      <c r="E39" s="89"/>
      <c r="F39" s="89">
        <f t="shared" si="0"/>
        <v>0</v>
      </c>
    </row>
    <row r="40" spans="1:6" ht="56.25" customHeight="1" hidden="1">
      <c r="A40" s="3">
        <v>41020600</v>
      </c>
      <c r="B40" s="213" t="s">
        <v>56</v>
      </c>
      <c r="C40" s="89"/>
      <c r="D40" s="89"/>
      <c r="E40" s="89"/>
      <c r="F40" s="89">
        <f t="shared" si="0"/>
        <v>0</v>
      </c>
    </row>
    <row r="41" spans="1:6" ht="37.5" customHeight="1" hidden="1">
      <c r="A41" s="3">
        <v>41020600</v>
      </c>
      <c r="B41" s="213" t="s">
        <v>57</v>
      </c>
      <c r="C41" s="89"/>
      <c r="D41" s="89"/>
      <c r="E41" s="89"/>
      <c r="F41" s="89">
        <v>300</v>
      </c>
    </row>
    <row r="42" spans="1:6" ht="15.75" hidden="1">
      <c r="A42" s="3">
        <v>41030000</v>
      </c>
      <c r="B42" s="213" t="s">
        <v>58</v>
      </c>
      <c r="C42" s="89"/>
      <c r="D42" s="89"/>
      <c r="E42" s="89"/>
      <c r="F42" s="89">
        <f t="shared" si="0"/>
        <v>0</v>
      </c>
    </row>
    <row r="43" spans="1:6" ht="15.75" hidden="1">
      <c r="A43" s="3"/>
      <c r="B43" s="95"/>
      <c r="C43" s="89"/>
      <c r="D43" s="89"/>
      <c r="E43" s="89"/>
      <c r="F43" s="89"/>
    </row>
    <row r="44" spans="1:6" ht="79.5" customHeight="1" hidden="1">
      <c r="A44" s="205">
        <v>41030600</v>
      </c>
      <c r="B44" s="93" t="s">
        <v>59</v>
      </c>
      <c r="C44" s="217"/>
      <c r="D44" s="217"/>
      <c r="E44" s="89"/>
      <c r="F44" s="89">
        <f t="shared" si="0"/>
        <v>0</v>
      </c>
    </row>
    <row r="45" spans="1:6" ht="121.5" customHeight="1" hidden="1">
      <c r="A45" s="318">
        <v>41030800</v>
      </c>
      <c r="B45" s="219" t="s">
        <v>60</v>
      </c>
      <c r="C45" s="320"/>
      <c r="D45" s="320"/>
      <c r="E45" s="320"/>
      <c r="F45" s="89">
        <f t="shared" si="0"/>
        <v>0</v>
      </c>
    </row>
    <row r="46" spans="1:6" ht="174.75" customHeight="1" hidden="1">
      <c r="A46" s="318"/>
      <c r="B46" s="219"/>
      <c r="C46" s="320"/>
      <c r="D46" s="320"/>
      <c r="E46" s="320"/>
      <c r="F46" s="89">
        <f t="shared" si="0"/>
        <v>0</v>
      </c>
    </row>
    <row r="47" spans="1:6" ht="0.75" customHeight="1" hidden="1">
      <c r="A47" s="318"/>
      <c r="B47" s="220"/>
      <c r="C47" s="320"/>
      <c r="D47" s="320"/>
      <c r="E47" s="320"/>
      <c r="F47" s="89">
        <f t="shared" si="0"/>
        <v>0</v>
      </c>
    </row>
    <row r="48" spans="1:6" ht="81" customHeight="1" hidden="1">
      <c r="A48" s="318">
        <v>41031000</v>
      </c>
      <c r="B48" s="221" t="s">
        <v>61</v>
      </c>
      <c r="C48" s="320"/>
      <c r="D48" s="320"/>
      <c r="E48" s="320"/>
      <c r="F48" s="89">
        <f t="shared" si="0"/>
        <v>0</v>
      </c>
    </row>
    <row r="49" spans="1:6" ht="0.75" customHeight="1" hidden="1">
      <c r="A49" s="318"/>
      <c r="B49" s="222"/>
      <c r="C49" s="320"/>
      <c r="D49" s="320"/>
      <c r="E49" s="320"/>
      <c r="F49" s="89">
        <f t="shared" si="0"/>
        <v>0</v>
      </c>
    </row>
    <row r="50" spans="1:6" ht="165" customHeight="1" hidden="1">
      <c r="A50" s="318">
        <v>41030900</v>
      </c>
      <c r="B50" s="93" t="s">
        <v>62</v>
      </c>
      <c r="C50" s="320"/>
      <c r="D50" s="320"/>
      <c r="E50" s="320"/>
      <c r="F50" s="89">
        <f t="shared" si="0"/>
        <v>0</v>
      </c>
    </row>
    <row r="51" spans="1:6" ht="42.75" customHeight="1" hidden="1">
      <c r="A51" s="318"/>
      <c r="B51" s="222"/>
      <c r="C51" s="320"/>
      <c r="D51" s="320"/>
      <c r="E51" s="320"/>
      <c r="F51" s="89">
        <f t="shared" si="0"/>
        <v>0</v>
      </c>
    </row>
    <row r="52" spans="1:6" ht="98.25" customHeight="1" hidden="1">
      <c r="A52" s="204">
        <v>41032300</v>
      </c>
      <c r="B52" s="223" t="s">
        <v>465</v>
      </c>
      <c r="C52" s="89"/>
      <c r="D52" s="89"/>
      <c r="E52" s="89"/>
      <c r="F52" s="89">
        <f t="shared" si="0"/>
        <v>0</v>
      </c>
    </row>
    <row r="53" spans="1:6" ht="89.25" customHeight="1" hidden="1">
      <c r="A53" s="3">
        <v>41035800</v>
      </c>
      <c r="B53" s="213" t="s">
        <v>63</v>
      </c>
      <c r="C53" s="89"/>
      <c r="D53" s="224"/>
      <c r="E53" s="224"/>
      <c r="F53" s="89">
        <f t="shared" si="0"/>
        <v>0</v>
      </c>
    </row>
    <row r="54" spans="1:6" ht="87.75" customHeight="1" hidden="1">
      <c r="A54" s="3">
        <v>41034400</v>
      </c>
      <c r="B54" s="213" t="s">
        <v>64</v>
      </c>
      <c r="C54" s="89"/>
      <c r="D54" s="224"/>
      <c r="E54" s="224"/>
      <c r="F54" s="89">
        <f t="shared" si="0"/>
        <v>0</v>
      </c>
    </row>
    <row r="55" spans="1:6" ht="15.75" hidden="1">
      <c r="A55" s="3">
        <v>41010000</v>
      </c>
      <c r="B55" s="213" t="s">
        <v>65</v>
      </c>
      <c r="C55" s="89"/>
      <c r="D55" s="89"/>
      <c r="E55" s="89"/>
      <c r="F55" s="89">
        <f t="shared" si="0"/>
        <v>0</v>
      </c>
    </row>
    <row r="56" spans="1:6" ht="14.25" customHeight="1" hidden="1">
      <c r="A56" s="3">
        <v>41010600</v>
      </c>
      <c r="B56" s="213" t="s">
        <v>66</v>
      </c>
      <c r="C56" s="89"/>
      <c r="D56" s="89"/>
      <c r="E56" s="89"/>
      <c r="F56" s="89">
        <f t="shared" si="0"/>
        <v>0</v>
      </c>
    </row>
    <row r="57" spans="1:6" ht="18.75" customHeight="1">
      <c r="A57" s="3">
        <v>41035000</v>
      </c>
      <c r="B57" s="225" t="s">
        <v>416</v>
      </c>
      <c r="C57" s="89">
        <v>457.338</v>
      </c>
      <c r="D57" s="89">
        <v>7</v>
      </c>
      <c r="E57" s="89">
        <v>7</v>
      </c>
      <c r="F57" s="89">
        <f t="shared" si="0"/>
        <v>464.338</v>
      </c>
    </row>
    <row r="58" spans="1:6" ht="12.75" customHeight="1" hidden="1">
      <c r="A58" s="3">
        <v>41035000</v>
      </c>
      <c r="B58" s="225" t="s">
        <v>416</v>
      </c>
      <c r="C58" s="89"/>
      <c r="D58" s="89"/>
      <c r="E58" s="89"/>
      <c r="F58" s="89">
        <f t="shared" si="0"/>
        <v>0</v>
      </c>
    </row>
    <row r="59" spans="1:6" ht="0.75" customHeight="1" hidden="1">
      <c r="A59" s="5"/>
      <c r="B59" s="1"/>
      <c r="C59" s="226"/>
      <c r="D59" s="226"/>
      <c r="E59" s="226"/>
      <c r="F59" s="89">
        <f t="shared" si="0"/>
        <v>0</v>
      </c>
    </row>
    <row r="60" spans="1:6" ht="0.75" customHeight="1" hidden="1">
      <c r="A60" s="3">
        <v>43000000</v>
      </c>
      <c r="B60" s="225" t="s">
        <v>67</v>
      </c>
      <c r="C60" s="89"/>
      <c r="D60" s="89"/>
      <c r="E60" s="89"/>
      <c r="F60" s="89">
        <f t="shared" si="0"/>
        <v>0</v>
      </c>
    </row>
    <row r="61" spans="1:6" ht="31.5" customHeight="1" hidden="1">
      <c r="A61" s="3">
        <v>43010000</v>
      </c>
      <c r="B61" s="225" t="s">
        <v>68</v>
      </c>
      <c r="C61" s="89"/>
      <c r="D61" s="89"/>
      <c r="E61" s="89"/>
      <c r="F61" s="89">
        <f t="shared" si="0"/>
        <v>0</v>
      </c>
    </row>
    <row r="62" spans="1:6" ht="32.25" customHeight="1" hidden="1">
      <c r="A62" s="3">
        <v>43010000</v>
      </c>
      <c r="B62" s="225" t="s">
        <v>69</v>
      </c>
      <c r="C62" s="89"/>
      <c r="D62" s="89"/>
      <c r="E62" s="89"/>
      <c r="F62" s="89">
        <f t="shared" si="0"/>
        <v>0</v>
      </c>
    </row>
    <row r="63" spans="1:6" ht="13.5" customHeight="1" hidden="1">
      <c r="A63" s="3"/>
      <c r="B63" s="225" t="s">
        <v>70</v>
      </c>
      <c r="C63" s="89"/>
      <c r="D63" s="89"/>
      <c r="E63" s="89"/>
      <c r="F63" s="89"/>
    </row>
    <row r="64" spans="1:6" ht="55.5" customHeight="1" hidden="1">
      <c r="A64" s="3"/>
      <c r="B64" s="225" t="s">
        <v>71</v>
      </c>
      <c r="C64" s="89"/>
      <c r="D64" s="89"/>
      <c r="E64" s="89"/>
      <c r="F64" s="89">
        <f t="shared" si="0"/>
        <v>0</v>
      </c>
    </row>
    <row r="65" spans="1:6" ht="48.75" customHeight="1" hidden="1">
      <c r="A65" s="3"/>
      <c r="B65" s="225" t="s">
        <v>72</v>
      </c>
      <c r="C65" s="89"/>
      <c r="D65" s="89"/>
      <c r="E65" s="89"/>
      <c r="F65" s="89">
        <f t="shared" si="0"/>
        <v>0</v>
      </c>
    </row>
    <row r="66" spans="1:6" ht="19.5" customHeight="1" hidden="1">
      <c r="A66" s="3"/>
      <c r="B66" s="225"/>
      <c r="C66" s="89"/>
      <c r="D66" s="89"/>
      <c r="E66" s="89"/>
      <c r="F66" s="89"/>
    </row>
    <row r="67" spans="1:6" ht="21.75" customHeight="1">
      <c r="A67" s="5"/>
      <c r="B67" s="213" t="s">
        <v>73</v>
      </c>
      <c r="C67" s="89">
        <f>SUM(C38+C37)</f>
        <v>457.338</v>
      </c>
      <c r="D67" s="89">
        <f>SUM(D38+D37)</f>
        <v>7</v>
      </c>
      <c r="E67" s="89">
        <f>SUM(E38+E37)</f>
        <v>7</v>
      </c>
      <c r="F67" s="89">
        <f t="shared" si="0"/>
        <v>464.338</v>
      </c>
    </row>
    <row r="68" ht="12.75">
      <c r="B68" s="119"/>
    </row>
    <row r="69" ht="12.75">
      <c r="B69" s="119"/>
    </row>
  </sheetData>
  <mergeCells count="22">
    <mergeCell ref="A50:A51"/>
    <mergeCell ref="C50:C51"/>
    <mergeCell ref="D50:D51"/>
    <mergeCell ref="E50:E51"/>
    <mergeCell ref="A48:A49"/>
    <mergeCell ref="C48:C49"/>
    <mergeCell ref="D48:D49"/>
    <mergeCell ref="E48:E49"/>
    <mergeCell ref="A45:A47"/>
    <mergeCell ref="C45:C47"/>
    <mergeCell ref="D45:D47"/>
    <mergeCell ref="E45:E47"/>
    <mergeCell ref="A8:F8"/>
    <mergeCell ref="A12:A13"/>
    <mergeCell ref="B12:B13"/>
    <mergeCell ref="C12:C13"/>
    <mergeCell ref="D12:E12"/>
    <mergeCell ref="F12:F13"/>
    <mergeCell ref="C2:F2"/>
    <mergeCell ref="C3:F3"/>
    <mergeCell ref="C4:F4"/>
    <mergeCell ref="C5:F5"/>
  </mergeCells>
  <printOptions/>
  <pageMargins left="0.28" right="0.2" top="1" bottom="1" header="0.5" footer="0.5"/>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2:Q252"/>
  <sheetViews>
    <sheetView zoomScale="75" zoomScaleNormal="75" workbookViewId="0" topLeftCell="A4">
      <pane xSplit="1" ySplit="11" topLeftCell="B23" activePane="bottomRight" state="frozen"/>
      <selection pane="topLeft" activeCell="A4" sqref="A4"/>
      <selection pane="topRight" activeCell="B4" sqref="B4"/>
      <selection pane="bottomLeft" activeCell="A15" sqref="A15"/>
      <selection pane="bottomRight" activeCell="I8" sqref="I8"/>
    </sheetView>
  </sheetViews>
  <sheetFormatPr defaultColWidth="9.00390625" defaultRowHeight="12.75"/>
  <cols>
    <col min="1" max="1" width="10.625" style="21" customWidth="1"/>
    <col min="2" max="2" width="102.875" style="21" customWidth="1"/>
    <col min="3" max="3" width="13.875" style="21" customWidth="1"/>
    <col min="4" max="4" width="12.25390625" style="21" hidden="1" customWidth="1"/>
    <col min="5" max="5" width="13.625" style="21" customWidth="1"/>
    <col min="6" max="6" width="12.625" style="21" customWidth="1"/>
    <col min="7" max="7" width="10.75390625" style="21" hidden="1" customWidth="1"/>
    <col min="8" max="8" width="13.25390625" style="21" customWidth="1"/>
    <col min="9" max="9" width="12.625" style="21" customWidth="1"/>
    <col min="10" max="10" width="10.25390625" style="21" customWidth="1"/>
    <col min="11" max="11" width="9.375" style="21" hidden="1" customWidth="1"/>
    <col min="12" max="12" width="13.375" style="21" hidden="1" customWidth="1"/>
    <col min="13" max="13" width="12.875" style="21" customWidth="1"/>
    <col min="14" max="15" width="11.875" style="21" customWidth="1"/>
    <col min="16" max="17" width="15.125" style="21" customWidth="1"/>
    <col min="18" max="16384" width="9.125" style="21" customWidth="1"/>
  </cols>
  <sheetData>
    <row r="1" ht="15.75" hidden="1"/>
    <row r="2" ht="15.75" hidden="1">
      <c r="K2" s="21" t="s">
        <v>353</v>
      </c>
    </row>
    <row r="3" spans="10:15" ht="15.75" hidden="1">
      <c r="J3" s="51"/>
      <c r="K3" s="51" t="s">
        <v>326</v>
      </c>
      <c r="L3" s="51"/>
      <c r="M3" s="51"/>
      <c r="N3" s="51"/>
      <c r="O3" s="51"/>
    </row>
    <row r="4" spans="9:16" ht="18.75">
      <c r="I4" s="299" t="s">
        <v>257</v>
      </c>
      <c r="J4" s="299"/>
      <c r="K4" s="299"/>
      <c r="L4" s="299"/>
      <c r="M4" s="299"/>
      <c r="N4" s="299"/>
      <c r="O4" s="299"/>
      <c r="P4" s="299"/>
    </row>
    <row r="5" spans="9:16" ht="18.75">
      <c r="I5" s="9" t="s">
        <v>258</v>
      </c>
      <c r="J5" s="9"/>
      <c r="K5" s="9"/>
      <c r="L5" s="9"/>
      <c r="M5" s="9"/>
      <c r="N5" s="9"/>
      <c r="O5" s="9"/>
      <c r="P5" s="9"/>
    </row>
    <row r="6" spans="9:16" ht="18.75">
      <c r="I6" s="299" t="s">
        <v>142</v>
      </c>
      <c r="J6" s="299"/>
      <c r="K6" s="299"/>
      <c r="L6" s="299"/>
      <c r="M6" s="299"/>
      <c r="N6" s="299"/>
      <c r="O6" s="299"/>
      <c r="P6" s="299"/>
    </row>
    <row r="7" spans="10:15" ht="15.75" hidden="1">
      <c r="J7" s="51"/>
      <c r="K7" s="51"/>
      <c r="L7" s="51"/>
      <c r="M7" s="51"/>
      <c r="N7" s="51"/>
      <c r="O7" s="51"/>
    </row>
    <row r="8" spans="1:13" ht="38.25" customHeight="1">
      <c r="A8" s="15" t="s">
        <v>256</v>
      </c>
      <c r="B8" s="22"/>
      <c r="C8" s="22"/>
      <c r="D8" s="22"/>
      <c r="E8" s="22"/>
      <c r="F8" s="22"/>
      <c r="G8" s="22"/>
      <c r="H8" s="22"/>
      <c r="I8" s="22"/>
      <c r="J8" s="52"/>
      <c r="K8" s="52"/>
      <c r="L8" s="52"/>
      <c r="M8" s="52"/>
    </row>
    <row r="9" spans="12:14" ht="16.5" thickBot="1">
      <c r="L9" s="32" t="s">
        <v>327</v>
      </c>
      <c r="N9" s="21" t="s">
        <v>498</v>
      </c>
    </row>
    <row r="10" spans="1:17" ht="26.25" customHeight="1">
      <c r="A10" s="321" t="s">
        <v>282</v>
      </c>
      <c r="B10" s="324" t="s">
        <v>283</v>
      </c>
      <c r="C10" s="300" t="s">
        <v>328</v>
      </c>
      <c r="D10" s="301"/>
      <c r="E10" s="301"/>
      <c r="F10" s="301"/>
      <c r="G10" s="302"/>
      <c r="H10" s="303" t="s">
        <v>329</v>
      </c>
      <c r="I10" s="304"/>
      <c r="J10" s="304"/>
      <c r="K10" s="304"/>
      <c r="L10" s="304"/>
      <c r="M10" s="304"/>
      <c r="N10" s="304"/>
      <c r="O10" s="304"/>
      <c r="P10" s="305"/>
      <c r="Q10" s="330" t="s">
        <v>331</v>
      </c>
    </row>
    <row r="11" spans="1:17" ht="12.75" customHeight="1">
      <c r="A11" s="322"/>
      <c r="B11" s="325"/>
      <c r="C11" s="327" t="s">
        <v>316</v>
      </c>
      <c r="D11" s="327" t="s">
        <v>317</v>
      </c>
      <c r="E11" s="79" t="s">
        <v>330</v>
      </c>
      <c r="F11" s="80"/>
      <c r="G11" s="327" t="s">
        <v>318</v>
      </c>
      <c r="H11" s="327" t="s">
        <v>316</v>
      </c>
      <c r="I11" s="327" t="s">
        <v>317</v>
      </c>
      <c r="J11" s="298" t="s">
        <v>330</v>
      </c>
      <c r="K11" s="298"/>
      <c r="L11" s="298"/>
      <c r="M11" s="298"/>
      <c r="N11" s="327" t="s">
        <v>319</v>
      </c>
      <c r="O11" s="306" t="s">
        <v>294</v>
      </c>
      <c r="P11" s="307"/>
      <c r="Q11" s="296"/>
    </row>
    <row r="12" spans="1:17" ht="51" customHeight="1">
      <c r="A12" s="322"/>
      <c r="B12" s="325"/>
      <c r="C12" s="328"/>
      <c r="D12" s="328"/>
      <c r="E12" s="327" t="s">
        <v>368</v>
      </c>
      <c r="F12" s="327" t="s">
        <v>320</v>
      </c>
      <c r="G12" s="328"/>
      <c r="H12" s="328"/>
      <c r="I12" s="328"/>
      <c r="J12" s="328" t="s">
        <v>369</v>
      </c>
      <c r="K12" s="57" t="s">
        <v>332</v>
      </c>
      <c r="L12" s="57" t="s">
        <v>354</v>
      </c>
      <c r="M12" s="328" t="s">
        <v>320</v>
      </c>
      <c r="N12" s="328"/>
      <c r="O12" s="328" t="s">
        <v>295</v>
      </c>
      <c r="P12" s="19" t="s">
        <v>294</v>
      </c>
      <c r="Q12" s="296"/>
    </row>
    <row r="13" spans="1:17" ht="102" customHeight="1" thickBot="1">
      <c r="A13" s="323"/>
      <c r="B13" s="326"/>
      <c r="C13" s="329"/>
      <c r="D13" s="329"/>
      <c r="E13" s="329"/>
      <c r="F13" s="329"/>
      <c r="G13" s="329"/>
      <c r="H13" s="329"/>
      <c r="I13" s="329"/>
      <c r="J13" s="329"/>
      <c r="K13" s="76" t="s">
        <v>355</v>
      </c>
      <c r="L13" s="81">
        <v>2000</v>
      </c>
      <c r="M13" s="329"/>
      <c r="N13" s="329"/>
      <c r="O13" s="329"/>
      <c r="P13" s="85" t="s">
        <v>296</v>
      </c>
      <c r="Q13" s="297"/>
    </row>
    <row r="14" spans="1:17" s="78" customFormat="1" ht="10.5" customHeight="1" hidden="1">
      <c r="A14" s="25">
        <v>1</v>
      </c>
      <c r="B14" s="25">
        <v>2</v>
      </c>
      <c r="C14" s="25">
        <v>3</v>
      </c>
      <c r="D14" s="25">
        <v>4</v>
      </c>
      <c r="E14" s="25">
        <v>5</v>
      </c>
      <c r="F14" s="25">
        <v>6</v>
      </c>
      <c r="G14" s="25">
        <v>7</v>
      </c>
      <c r="H14" s="25">
        <v>8</v>
      </c>
      <c r="I14" s="25">
        <v>9</v>
      </c>
      <c r="J14" s="25">
        <v>10</v>
      </c>
      <c r="K14" s="25"/>
      <c r="L14" s="25"/>
      <c r="M14" s="25">
        <v>11</v>
      </c>
      <c r="N14" s="25">
        <v>12</v>
      </c>
      <c r="O14" s="25"/>
      <c r="P14" s="25">
        <v>13</v>
      </c>
      <c r="Q14" s="25" t="s">
        <v>321</v>
      </c>
    </row>
    <row r="15" spans="1:17" ht="15.75">
      <c r="A15" s="17" t="s">
        <v>377</v>
      </c>
      <c r="B15" s="16" t="s">
        <v>378</v>
      </c>
      <c r="C15" s="173">
        <f>C16</f>
        <v>9.02899</v>
      </c>
      <c r="D15" s="173"/>
      <c r="E15" s="20">
        <f>E16</f>
        <v>0</v>
      </c>
      <c r="F15" s="20">
        <f>F16</f>
        <v>0</v>
      </c>
      <c r="G15" s="173"/>
      <c r="H15" s="20">
        <f aca="true" t="shared" si="0" ref="H15:P15">H16</f>
        <v>0</v>
      </c>
      <c r="I15" s="20">
        <f t="shared" si="0"/>
        <v>0</v>
      </c>
      <c r="J15" s="20">
        <f t="shared" si="0"/>
        <v>0</v>
      </c>
      <c r="K15" s="20">
        <f t="shared" si="0"/>
        <v>0</v>
      </c>
      <c r="L15" s="20">
        <f t="shared" si="0"/>
        <v>0</v>
      </c>
      <c r="M15" s="20">
        <f t="shared" si="0"/>
        <v>0</v>
      </c>
      <c r="N15" s="20">
        <f t="shared" si="0"/>
        <v>0</v>
      </c>
      <c r="O15" s="20">
        <f t="shared" si="0"/>
        <v>0</v>
      </c>
      <c r="P15" s="20">
        <f t="shared" si="0"/>
        <v>0</v>
      </c>
      <c r="Q15" s="175">
        <f aca="true" t="shared" si="1" ref="Q15:Q78">H15+C15</f>
        <v>9.02899</v>
      </c>
    </row>
    <row r="16" spans="1:17" ht="15.75">
      <c r="A16" s="37" t="s">
        <v>334</v>
      </c>
      <c r="B16" s="11" t="s">
        <v>335</v>
      </c>
      <c r="C16" s="172">
        <v>9.02899</v>
      </c>
      <c r="D16" s="172"/>
      <c r="E16" s="7"/>
      <c r="F16" s="7"/>
      <c r="G16" s="172"/>
      <c r="H16" s="27"/>
      <c r="I16" s="27"/>
      <c r="J16" s="27"/>
      <c r="K16" s="27"/>
      <c r="L16" s="27"/>
      <c r="M16" s="27"/>
      <c r="N16" s="27"/>
      <c r="O16" s="27"/>
      <c r="P16" s="27"/>
      <c r="Q16" s="175">
        <f t="shared" si="1"/>
        <v>9.02899</v>
      </c>
    </row>
    <row r="17" spans="1:17" ht="15.75" hidden="1">
      <c r="A17" s="10"/>
      <c r="B17" s="11"/>
      <c r="C17" s="174"/>
      <c r="D17" s="174"/>
      <c r="E17" s="27"/>
      <c r="F17" s="27"/>
      <c r="G17" s="174"/>
      <c r="H17" s="27"/>
      <c r="I17" s="27"/>
      <c r="J17" s="27"/>
      <c r="K17" s="27"/>
      <c r="L17" s="27"/>
      <c r="M17" s="27"/>
      <c r="N17" s="27"/>
      <c r="O17" s="27"/>
      <c r="P17" s="27"/>
      <c r="Q17" s="175">
        <f t="shared" si="1"/>
        <v>0</v>
      </c>
    </row>
    <row r="18" spans="1:17" ht="36" hidden="1">
      <c r="A18" s="10"/>
      <c r="B18" s="87" t="s">
        <v>501</v>
      </c>
      <c r="C18" s="176"/>
      <c r="D18" s="176"/>
      <c r="E18" s="45"/>
      <c r="F18" s="45"/>
      <c r="G18" s="176"/>
      <c r="H18" s="27"/>
      <c r="I18" s="27"/>
      <c r="J18" s="27"/>
      <c r="K18" s="27"/>
      <c r="L18" s="27"/>
      <c r="M18" s="27"/>
      <c r="N18" s="27"/>
      <c r="O18" s="27"/>
      <c r="P18" s="27"/>
      <c r="Q18" s="175">
        <f t="shared" si="1"/>
        <v>0</v>
      </c>
    </row>
    <row r="19" spans="1:17" ht="15.75">
      <c r="A19" s="10"/>
      <c r="B19" s="155" t="s">
        <v>265</v>
      </c>
      <c r="C19" s="188">
        <v>9.02899</v>
      </c>
      <c r="D19" s="176"/>
      <c r="E19" s="45"/>
      <c r="F19" s="45"/>
      <c r="G19" s="176"/>
      <c r="H19" s="27"/>
      <c r="I19" s="27"/>
      <c r="J19" s="27"/>
      <c r="K19" s="27"/>
      <c r="L19" s="27"/>
      <c r="M19" s="27"/>
      <c r="N19" s="27"/>
      <c r="O19" s="27"/>
      <c r="P19" s="27"/>
      <c r="Q19" s="175">
        <f t="shared" si="1"/>
        <v>9.02899</v>
      </c>
    </row>
    <row r="20" spans="1:17" ht="15.75">
      <c r="A20" s="17" t="s">
        <v>375</v>
      </c>
      <c r="B20" s="16" t="s">
        <v>284</v>
      </c>
      <c r="C20" s="173">
        <f>C21</f>
        <v>0.0331</v>
      </c>
      <c r="D20" s="173"/>
      <c r="E20" s="20">
        <f>E21</f>
        <v>0</v>
      </c>
      <c r="F20" s="20">
        <f>F21</f>
        <v>0</v>
      </c>
      <c r="G20" s="173"/>
      <c r="H20" s="20">
        <f aca="true" t="shared" si="2" ref="H20:P20">H21</f>
        <v>0</v>
      </c>
      <c r="I20" s="20">
        <f t="shared" si="2"/>
        <v>0</v>
      </c>
      <c r="J20" s="20">
        <f t="shared" si="2"/>
        <v>0</v>
      </c>
      <c r="K20" s="20">
        <f t="shared" si="2"/>
        <v>0</v>
      </c>
      <c r="L20" s="20">
        <f t="shared" si="2"/>
        <v>0</v>
      </c>
      <c r="M20" s="20">
        <f t="shared" si="2"/>
        <v>0</v>
      </c>
      <c r="N20" s="20">
        <f t="shared" si="2"/>
        <v>0</v>
      </c>
      <c r="O20" s="20">
        <f t="shared" si="2"/>
        <v>0</v>
      </c>
      <c r="P20" s="20">
        <f t="shared" si="2"/>
        <v>0</v>
      </c>
      <c r="Q20" s="175">
        <f t="shared" si="1"/>
        <v>0.0331</v>
      </c>
    </row>
    <row r="21" spans="1:17" ht="15.75">
      <c r="A21" s="10" t="s">
        <v>364</v>
      </c>
      <c r="B21" s="11" t="s">
        <v>390</v>
      </c>
      <c r="C21" s="7">
        <v>0.0331</v>
      </c>
      <c r="D21" s="172"/>
      <c r="E21" s="7"/>
      <c r="F21" s="7"/>
      <c r="G21" s="174"/>
      <c r="H21" s="27"/>
      <c r="I21" s="27"/>
      <c r="J21" s="27"/>
      <c r="K21" s="27"/>
      <c r="L21" s="27"/>
      <c r="M21" s="27"/>
      <c r="N21" s="27"/>
      <c r="O21" s="27"/>
      <c r="P21" s="27"/>
      <c r="Q21" s="175">
        <f t="shared" si="1"/>
        <v>0.0331</v>
      </c>
    </row>
    <row r="22" spans="1:17" ht="15.75" hidden="1">
      <c r="A22" s="10"/>
      <c r="B22" s="111" t="s">
        <v>232</v>
      </c>
      <c r="C22" s="105">
        <v>0.0331</v>
      </c>
      <c r="D22" s="177"/>
      <c r="E22" s="106"/>
      <c r="F22" s="106"/>
      <c r="G22" s="178"/>
      <c r="H22" s="107"/>
      <c r="I22" s="107"/>
      <c r="J22" s="107"/>
      <c r="K22" s="107"/>
      <c r="L22" s="107"/>
      <c r="M22" s="107"/>
      <c r="N22" s="107"/>
      <c r="O22" s="107"/>
      <c r="P22" s="107"/>
      <c r="Q22" s="175">
        <f t="shared" si="1"/>
        <v>0.0331</v>
      </c>
    </row>
    <row r="23" spans="1:17" ht="15.75">
      <c r="A23" s="10"/>
      <c r="B23" s="155" t="s">
        <v>265</v>
      </c>
      <c r="C23" s="105">
        <v>0.0331</v>
      </c>
      <c r="D23" s="177"/>
      <c r="E23" s="106"/>
      <c r="F23" s="106"/>
      <c r="G23" s="178"/>
      <c r="H23" s="107"/>
      <c r="I23" s="107"/>
      <c r="J23" s="107"/>
      <c r="K23" s="107"/>
      <c r="L23" s="107"/>
      <c r="M23" s="107"/>
      <c r="N23" s="107"/>
      <c r="O23" s="107"/>
      <c r="P23" s="107"/>
      <c r="Q23" s="175">
        <f t="shared" si="1"/>
        <v>0.0331</v>
      </c>
    </row>
    <row r="24" spans="1:17" ht="15.75">
      <c r="A24" s="10" t="s">
        <v>356</v>
      </c>
      <c r="B24" s="16" t="s">
        <v>357</v>
      </c>
      <c r="C24" s="173">
        <f>SUM(C25+C31+C33+C37+C39+C41+C42+C45)+C44</f>
        <v>1006.3314</v>
      </c>
      <c r="D24" s="175"/>
      <c r="E24" s="8">
        <f>SUM(E25+E31+E33+E37+E39+E41+E42+E45)</f>
        <v>72.13</v>
      </c>
      <c r="F24" s="8">
        <f>SUM(F25+F31+F33+F37+F39+F41+F42+F45)</f>
        <v>390</v>
      </c>
      <c r="G24" s="175"/>
      <c r="H24" s="8">
        <f>SUM(H25+H31+H33+H37+H39+H41+H42+H45)</f>
        <v>7.562</v>
      </c>
      <c r="I24" s="8">
        <f aca="true" t="shared" si="3" ref="I24:P24">SUM(I25+I31+I33+I37+I39+I41+I42+I45)</f>
        <v>0</v>
      </c>
      <c r="J24" s="8">
        <f t="shared" si="3"/>
        <v>0</v>
      </c>
      <c r="K24" s="8">
        <f t="shared" si="3"/>
        <v>0</v>
      </c>
      <c r="L24" s="8">
        <f t="shared" si="3"/>
        <v>0</v>
      </c>
      <c r="M24" s="8">
        <f t="shared" si="3"/>
        <v>0</v>
      </c>
      <c r="N24" s="8">
        <f t="shared" si="3"/>
        <v>7.562</v>
      </c>
      <c r="O24" s="8">
        <f t="shared" si="3"/>
        <v>7.562</v>
      </c>
      <c r="P24" s="8">
        <f t="shared" si="3"/>
        <v>0</v>
      </c>
      <c r="Q24" s="175">
        <f t="shared" si="1"/>
        <v>1013.8934</v>
      </c>
    </row>
    <row r="25" spans="1:17" ht="15.75">
      <c r="A25" s="10" t="s">
        <v>336</v>
      </c>
      <c r="B25" s="11" t="s">
        <v>476</v>
      </c>
      <c r="C25" s="179">
        <v>1004.3427</v>
      </c>
      <c r="D25" s="172"/>
      <c r="E25" s="91">
        <v>72.13</v>
      </c>
      <c r="F25" s="7">
        <v>390</v>
      </c>
      <c r="G25" s="172"/>
      <c r="H25" s="91">
        <v>7.562</v>
      </c>
      <c r="I25" s="91"/>
      <c r="J25" s="91"/>
      <c r="K25" s="91"/>
      <c r="L25" s="91"/>
      <c r="M25" s="91"/>
      <c r="N25" s="90">
        <v>7.562</v>
      </c>
      <c r="O25" s="90">
        <v>7.562</v>
      </c>
      <c r="P25" s="90"/>
      <c r="Q25" s="175">
        <f t="shared" si="1"/>
        <v>1011.9047</v>
      </c>
    </row>
    <row r="26" spans="1:17" ht="15.75" hidden="1">
      <c r="A26" s="10"/>
      <c r="B26" s="11" t="s">
        <v>246</v>
      </c>
      <c r="C26" s="172"/>
      <c r="D26" s="172"/>
      <c r="E26" s="7"/>
      <c r="F26" s="7"/>
      <c r="G26" s="172"/>
      <c r="H26" s="8"/>
      <c r="I26" s="8"/>
      <c r="J26" s="8"/>
      <c r="K26" s="8"/>
      <c r="L26" s="8"/>
      <c r="M26" s="8"/>
      <c r="N26" s="20"/>
      <c r="O26" s="20"/>
      <c r="P26" s="20"/>
      <c r="Q26" s="175">
        <f t="shared" si="1"/>
        <v>0</v>
      </c>
    </row>
    <row r="27" spans="1:17" ht="15.75" hidden="1">
      <c r="A27" s="10"/>
      <c r="B27" s="49" t="s">
        <v>276</v>
      </c>
      <c r="C27" s="181"/>
      <c r="D27" s="181"/>
      <c r="E27" s="94"/>
      <c r="F27" s="94"/>
      <c r="G27" s="181"/>
      <c r="H27" s="94"/>
      <c r="I27" s="94"/>
      <c r="J27" s="94"/>
      <c r="K27" s="94"/>
      <c r="L27" s="94"/>
      <c r="M27" s="94"/>
      <c r="N27" s="97"/>
      <c r="O27" s="20"/>
      <c r="P27" s="20"/>
      <c r="Q27" s="175">
        <f t="shared" si="1"/>
        <v>0</v>
      </c>
    </row>
    <row r="28" spans="1:17" ht="31.5" hidden="1">
      <c r="A28" s="10"/>
      <c r="B28" s="44" t="s">
        <v>277</v>
      </c>
      <c r="C28" s="182"/>
      <c r="D28" s="182"/>
      <c r="E28" s="30"/>
      <c r="F28" s="30"/>
      <c r="G28" s="182"/>
      <c r="H28" s="8"/>
      <c r="I28" s="8"/>
      <c r="J28" s="8"/>
      <c r="K28" s="8"/>
      <c r="L28" s="8"/>
      <c r="M28" s="8"/>
      <c r="N28" s="20"/>
      <c r="O28" s="20"/>
      <c r="P28" s="20"/>
      <c r="Q28" s="175">
        <f t="shared" si="1"/>
        <v>0</v>
      </c>
    </row>
    <row r="29" spans="1:17" ht="31.5" hidden="1">
      <c r="A29" s="10"/>
      <c r="B29" s="26" t="s">
        <v>280</v>
      </c>
      <c r="C29" s="182"/>
      <c r="D29" s="182"/>
      <c r="E29" s="30"/>
      <c r="F29" s="30"/>
      <c r="G29" s="182"/>
      <c r="H29" s="8"/>
      <c r="I29" s="8"/>
      <c r="J29" s="8"/>
      <c r="K29" s="8"/>
      <c r="L29" s="8"/>
      <c r="M29" s="8"/>
      <c r="N29" s="20"/>
      <c r="O29" s="20"/>
      <c r="P29" s="20"/>
      <c r="Q29" s="175">
        <f t="shared" si="1"/>
        <v>0</v>
      </c>
    </row>
    <row r="30" spans="1:17" ht="31.5" hidden="1">
      <c r="A30" s="10"/>
      <c r="B30" s="26" t="s">
        <v>280</v>
      </c>
      <c r="C30" s="182"/>
      <c r="D30" s="182"/>
      <c r="E30" s="30"/>
      <c r="F30" s="30"/>
      <c r="G30" s="182"/>
      <c r="H30" s="8"/>
      <c r="I30" s="8"/>
      <c r="J30" s="8"/>
      <c r="K30" s="8"/>
      <c r="L30" s="8"/>
      <c r="M30" s="8"/>
      <c r="N30" s="20"/>
      <c r="O30" s="20"/>
      <c r="P30" s="20"/>
      <c r="Q30" s="175">
        <f t="shared" si="1"/>
        <v>0</v>
      </c>
    </row>
    <row r="31" spans="1:17" ht="15.75" hidden="1">
      <c r="A31" s="10" t="s">
        <v>459</v>
      </c>
      <c r="B31" s="11" t="s">
        <v>460</v>
      </c>
      <c r="C31" s="172"/>
      <c r="D31" s="172"/>
      <c r="E31" s="8"/>
      <c r="F31" s="8"/>
      <c r="G31" s="175"/>
      <c r="H31" s="8"/>
      <c r="I31" s="8"/>
      <c r="J31" s="8"/>
      <c r="K31" s="8"/>
      <c r="L31" s="8"/>
      <c r="M31" s="8"/>
      <c r="N31" s="20"/>
      <c r="O31" s="20"/>
      <c r="P31" s="20"/>
      <c r="Q31" s="175">
        <f t="shared" si="1"/>
        <v>0</v>
      </c>
    </row>
    <row r="32" spans="1:17" ht="15.75" hidden="1">
      <c r="A32" s="10"/>
      <c r="B32" s="23" t="s">
        <v>499</v>
      </c>
      <c r="C32" s="172"/>
      <c r="D32" s="172"/>
      <c r="E32" s="8"/>
      <c r="F32" s="8"/>
      <c r="G32" s="175"/>
      <c r="H32" s="8"/>
      <c r="I32" s="8"/>
      <c r="J32" s="8"/>
      <c r="K32" s="8"/>
      <c r="L32" s="8"/>
      <c r="M32" s="8"/>
      <c r="N32" s="20"/>
      <c r="O32" s="20"/>
      <c r="P32" s="20"/>
      <c r="Q32" s="175">
        <f t="shared" si="1"/>
        <v>0</v>
      </c>
    </row>
    <row r="33" spans="1:17" ht="15.75" hidden="1">
      <c r="A33" s="10" t="s">
        <v>415</v>
      </c>
      <c r="B33" s="11" t="s">
        <v>477</v>
      </c>
      <c r="C33" s="172"/>
      <c r="D33" s="172"/>
      <c r="E33" s="7"/>
      <c r="F33" s="7"/>
      <c r="G33" s="172"/>
      <c r="H33" s="7"/>
      <c r="I33" s="7"/>
      <c r="J33" s="8"/>
      <c r="K33" s="8"/>
      <c r="L33" s="8"/>
      <c r="M33" s="8"/>
      <c r="N33" s="20"/>
      <c r="O33" s="20"/>
      <c r="P33" s="20"/>
      <c r="Q33" s="175">
        <f t="shared" si="1"/>
        <v>0</v>
      </c>
    </row>
    <row r="34" spans="1:17" ht="15.75">
      <c r="A34" s="10"/>
      <c r="B34" s="155" t="s">
        <v>265</v>
      </c>
      <c r="C34" s="255">
        <v>176.2947</v>
      </c>
      <c r="D34" s="172"/>
      <c r="E34" s="7"/>
      <c r="F34" s="7"/>
      <c r="G34" s="172"/>
      <c r="H34" s="91">
        <v>7.562</v>
      </c>
      <c r="I34" s="91"/>
      <c r="J34" s="91"/>
      <c r="K34" s="91"/>
      <c r="L34" s="91"/>
      <c r="M34" s="91"/>
      <c r="N34" s="90">
        <v>7.562</v>
      </c>
      <c r="O34" s="90">
        <v>7.562</v>
      </c>
      <c r="P34" s="20"/>
      <c r="Q34" s="175">
        <f t="shared" si="1"/>
        <v>183.85670000000002</v>
      </c>
    </row>
    <row r="35" spans="1:17" ht="15.75">
      <c r="A35" s="10"/>
      <c r="B35" s="155" t="s">
        <v>254</v>
      </c>
      <c r="C35" s="256">
        <v>400</v>
      </c>
      <c r="D35" s="188"/>
      <c r="E35" s="105"/>
      <c r="F35" s="7">
        <v>400</v>
      </c>
      <c r="G35" s="172"/>
      <c r="H35" s="91"/>
      <c r="I35" s="91"/>
      <c r="J35" s="91"/>
      <c r="K35" s="91"/>
      <c r="L35" s="91"/>
      <c r="M35" s="91"/>
      <c r="N35" s="90"/>
      <c r="O35" s="90"/>
      <c r="P35" s="20"/>
      <c r="Q35" s="175">
        <f t="shared" si="1"/>
        <v>400</v>
      </c>
    </row>
    <row r="36" spans="1:17" ht="15.75">
      <c r="A36" s="10"/>
      <c r="B36" s="155" t="s">
        <v>174</v>
      </c>
      <c r="C36" s="188">
        <v>428.048</v>
      </c>
      <c r="D36" s="188"/>
      <c r="E36" s="105">
        <v>72.13</v>
      </c>
      <c r="F36" s="7"/>
      <c r="G36" s="172"/>
      <c r="H36" s="7"/>
      <c r="I36" s="7"/>
      <c r="J36" s="8"/>
      <c r="K36" s="8"/>
      <c r="L36" s="8"/>
      <c r="M36" s="8"/>
      <c r="N36" s="20"/>
      <c r="O36" s="20"/>
      <c r="P36" s="20"/>
      <c r="Q36" s="175">
        <f t="shared" si="1"/>
        <v>428.048</v>
      </c>
    </row>
    <row r="37" spans="1:17" ht="15.75">
      <c r="A37" s="10" t="s">
        <v>337</v>
      </c>
      <c r="B37" s="11" t="s">
        <v>478</v>
      </c>
      <c r="C37" s="7">
        <v>0.15</v>
      </c>
      <c r="D37" s="172"/>
      <c r="E37" s="7"/>
      <c r="F37" s="7"/>
      <c r="G37" s="172"/>
      <c r="H37" s="7"/>
      <c r="I37" s="7"/>
      <c r="J37" s="8"/>
      <c r="K37" s="8"/>
      <c r="L37" s="8"/>
      <c r="M37" s="8"/>
      <c r="N37" s="20"/>
      <c r="O37" s="20"/>
      <c r="P37" s="20"/>
      <c r="Q37" s="175">
        <f t="shared" si="1"/>
        <v>0.15</v>
      </c>
    </row>
    <row r="38" spans="1:17" ht="15.75">
      <c r="A38" s="10"/>
      <c r="B38" s="155" t="s">
        <v>265</v>
      </c>
      <c r="C38" s="105">
        <v>0.15</v>
      </c>
      <c r="D38" s="172"/>
      <c r="E38" s="7"/>
      <c r="F38" s="7"/>
      <c r="G38" s="172"/>
      <c r="H38" s="7"/>
      <c r="I38" s="7"/>
      <c r="J38" s="8"/>
      <c r="K38" s="8"/>
      <c r="L38" s="8"/>
      <c r="M38" s="8"/>
      <c r="N38" s="20"/>
      <c r="O38" s="20"/>
      <c r="P38" s="20"/>
      <c r="Q38" s="175">
        <f t="shared" si="1"/>
        <v>0.15</v>
      </c>
    </row>
    <row r="39" spans="1:17" ht="15.75">
      <c r="A39" s="10" t="s">
        <v>338</v>
      </c>
      <c r="B39" s="11" t="s">
        <v>420</v>
      </c>
      <c r="C39" s="172">
        <v>0.7567</v>
      </c>
      <c r="D39" s="172"/>
      <c r="E39" s="7"/>
      <c r="F39" s="7"/>
      <c r="G39" s="172"/>
      <c r="H39" s="7"/>
      <c r="I39" s="7"/>
      <c r="J39" s="8"/>
      <c r="K39" s="8"/>
      <c r="L39" s="8"/>
      <c r="M39" s="8"/>
      <c r="N39" s="20"/>
      <c r="O39" s="20"/>
      <c r="P39" s="20"/>
      <c r="Q39" s="175">
        <f t="shared" si="1"/>
        <v>0.7567</v>
      </c>
    </row>
    <row r="40" spans="1:17" ht="15.75">
      <c r="A40" s="10"/>
      <c r="B40" s="155" t="s">
        <v>265</v>
      </c>
      <c r="C40" s="188">
        <v>0.7567</v>
      </c>
      <c r="D40" s="172"/>
      <c r="E40" s="7"/>
      <c r="F40" s="7"/>
      <c r="G40" s="172"/>
      <c r="H40" s="7"/>
      <c r="I40" s="7"/>
      <c r="J40" s="8"/>
      <c r="K40" s="8"/>
      <c r="L40" s="8"/>
      <c r="M40" s="8"/>
      <c r="N40" s="20"/>
      <c r="O40" s="20"/>
      <c r="P40" s="20"/>
      <c r="Q40" s="175">
        <f t="shared" si="1"/>
        <v>0.7567</v>
      </c>
    </row>
    <row r="41" spans="1:17" ht="24.75" customHeight="1">
      <c r="A41" s="10" t="s">
        <v>373</v>
      </c>
      <c r="B41" s="11" t="s">
        <v>479</v>
      </c>
      <c r="C41" s="7">
        <v>0.77</v>
      </c>
      <c r="D41" s="172"/>
      <c r="E41" s="27"/>
      <c r="F41" s="27"/>
      <c r="G41" s="174"/>
      <c r="H41" s="27"/>
      <c r="I41" s="27"/>
      <c r="J41" s="27"/>
      <c r="K41" s="27"/>
      <c r="L41" s="27"/>
      <c r="M41" s="27"/>
      <c r="N41" s="27"/>
      <c r="O41" s="27"/>
      <c r="P41" s="27"/>
      <c r="Q41" s="175">
        <f t="shared" si="1"/>
        <v>0.77</v>
      </c>
    </row>
    <row r="42" spans="1:17" ht="24.75" customHeight="1" hidden="1">
      <c r="A42" s="10" t="s">
        <v>444</v>
      </c>
      <c r="B42" s="11" t="s">
        <v>445</v>
      </c>
      <c r="C42" s="7"/>
      <c r="D42" s="172"/>
      <c r="E42" s="27"/>
      <c r="F42" s="27"/>
      <c r="G42" s="174"/>
      <c r="H42" s="27"/>
      <c r="I42" s="27"/>
      <c r="J42" s="27"/>
      <c r="K42" s="27"/>
      <c r="L42" s="27"/>
      <c r="M42" s="27"/>
      <c r="N42" s="27"/>
      <c r="O42" s="27"/>
      <c r="P42" s="27"/>
      <c r="Q42" s="175">
        <f t="shared" si="1"/>
        <v>0</v>
      </c>
    </row>
    <row r="43" spans="1:17" ht="24.75" customHeight="1">
      <c r="A43" s="10"/>
      <c r="B43" s="155" t="s">
        <v>265</v>
      </c>
      <c r="C43" s="105">
        <v>0.77</v>
      </c>
      <c r="D43" s="172"/>
      <c r="E43" s="27"/>
      <c r="F43" s="27"/>
      <c r="G43" s="174"/>
      <c r="H43" s="27"/>
      <c r="I43" s="27"/>
      <c r="J43" s="27"/>
      <c r="K43" s="27"/>
      <c r="L43" s="27"/>
      <c r="M43" s="27"/>
      <c r="N43" s="27"/>
      <c r="O43" s="27"/>
      <c r="P43" s="27"/>
      <c r="Q43" s="175">
        <f t="shared" si="1"/>
        <v>0.77</v>
      </c>
    </row>
    <row r="44" spans="1:17" ht="24.75" customHeight="1">
      <c r="A44" s="10" t="s">
        <v>444</v>
      </c>
      <c r="B44" s="11" t="s">
        <v>445</v>
      </c>
      <c r="C44" s="7">
        <v>0.312</v>
      </c>
      <c r="D44" s="172"/>
      <c r="E44" s="27"/>
      <c r="F44" s="27"/>
      <c r="G44" s="174"/>
      <c r="H44" s="27"/>
      <c r="I44" s="27"/>
      <c r="J44" s="27"/>
      <c r="K44" s="27"/>
      <c r="L44" s="27"/>
      <c r="M44" s="27"/>
      <c r="N44" s="27"/>
      <c r="O44" s="27"/>
      <c r="P44" s="27"/>
      <c r="Q44" s="175">
        <f t="shared" si="1"/>
        <v>0.312</v>
      </c>
    </row>
    <row r="45" spans="1:17" ht="31.5" customHeight="1" hidden="1">
      <c r="A45" s="10" t="s">
        <v>430</v>
      </c>
      <c r="B45" s="11" t="s">
        <v>431</v>
      </c>
      <c r="C45" s="7"/>
      <c r="D45" s="172"/>
      <c r="E45" s="27"/>
      <c r="F45" s="27"/>
      <c r="G45" s="174"/>
      <c r="H45" s="27"/>
      <c r="I45" s="27"/>
      <c r="J45" s="27"/>
      <c r="K45" s="27"/>
      <c r="L45" s="27"/>
      <c r="M45" s="27"/>
      <c r="N45" s="27"/>
      <c r="O45" s="27"/>
      <c r="P45" s="27"/>
      <c r="Q45" s="175">
        <f t="shared" si="1"/>
        <v>0</v>
      </c>
    </row>
    <row r="46" spans="1:17" ht="31.5" customHeight="1">
      <c r="A46" s="10"/>
      <c r="B46" s="155" t="s">
        <v>265</v>
      </c>
      <c r="C46" s="105">
        <v>0.312</v>
      </c>
      <c r="D46" s="172"/>
      <c r="E46" s="27"/>
      <c r="F46" s="27"/>
      <c r="G46" s="174"/>
      <c r="H46" s="27"/>
      <c r="I46" s="27"/>
      <c r="J46" s="27"/>
      <c r="K46" s="27"/>
      <c r="L46" s="27"/>
      <c r="M46" s="27"/>
      <c r="N46" s="27"/>
      <c r="O46" s="27"/>
      <c r="P46" s="27"/>
      <c r="Q46" s="175">
        <f t="shared" si="1"/>
        <v>0.312</v>
      </c>
    </row>
    <row r="47" spans="1:17" ht="15.75">
      <c r="A47" s="10" t="s">
        <v>414</v>
      </c>
      <c r="B47" s="16" t="s">
        <v>358</v>
      </c>
      <c r="C47" s="173">
        <f>SUM(C48+C49+C52+C55)</f>
        <v>35.4048</v>
      </c>
      <c r="D47" s="175"/>
      <c r="E47" s="20">
        <f aca="true" t="shared" si="4" ref="E47:P47">SUM(E48+E49+E52+E55)</f>
        <v>0</v>
      </c>
      <c r="F47" s="20">
        <f t="shared" si="4"/>
        <v>-50.3</v>
      </c>
      <c r="G47" s="173">
        <f t="shared" si="4"/>
        <v>0</v>
      </c>
      <c r="H47" s="173">
        <f t="shared" si="4"/>
        <v>317.52017</v>
      </c>
      <c r="I47" s="173">
        <f t="shared" si="4"/>
        <v>0</v>
      </c>
      <c r="J47" s="173">
        <f t="shared" si="4"/>
        <v>0</v>
      </c>
      <c r="K47" s="173">
        <f t="shared" si="4"/>
        <v>0</v>
      </c>
      <c r="L47" s="173">
        <f t="shared" si="4"/>
        <v>0</v>
      </c>
      <c r="M47" s="173">
        <f t="shared" si="4"/>
        <v>0</v>
      </c>
      <c r="N47" s="173">
        <f t="shared" si="4"/>
        <v>317.52017</v>
      </c>
      <c r="O47" s="173">
        <f t="shared" si="4"/>
        <v>317.52017</v>
      </c>
      <c r="P47" s="20">
        <f t="shared" si="4"/>
        <v>0</v>
      </c>
      <c r="Q47" s="175">
        <f t="shared" si="1"/>
        <v>352.92497000000003</v>
      </c>
    </row>
    <row r="48" spans="1:17" ht="15.75">
      <c r="A48" s="10" t="s">
        <v>339</v>
      </c>
      <c r="B48" s="11" t="s">
        <v>413</v>
      </c>
      <c r="C48" s="172">
        <v>3.36635</v>
      </c>
      <c r="D48" s="172"/>
      <c r="E48" s="7"/>
      <c r="F48" s="7">
        <v>-36.9</v>
      </c>
      <c r="G48" s="172"/>
      <c r="H48" s="180">
        <v>303.52017</v>
      </c>
      <c r="I48" s="180"/>
      <c r="J48" s="180"/>
      <c r="K48" s="180"/>
      <c r="L48" s="180"/>
      <c r="M48" s="180"/>
      <c r="N48" s="180">
        <v>303.52017</v>
      </c>
      <c r="O48" s="180">
        <v>303.52017</v>
      </c>
      <c r="P48" s="90"/>
      <c r="Q48" s="175">
        <f t="shared" si="1"/>
        <v>306.88652</v>
      </c>
    </row>
    <row r="49" spans="1:17" ht="15.75" hidden="1">
      <c r="A49" s="10" t="s">
        <v>339</v>
      </c>
      <c r="B49" s="11" t="s">
        <v>502</v>
      </c>
      <c r="C49" s="172"/>
      <c r="D49" s="172"/>
      <c r="E49" s="7"/>
      <c r="F49" s="7"/>
      <c r="G49" s="172"/>
      <c r="H49" s="172"/>
      <c r="I49" s="172"/>
      <c r="J49" s="172"/>
      <c r="K49" s="172"/>
      <c r="L49" s="172"/>
      <c r="M49" s="172"/>
      <c r="N49" s="174"/>
      <c r="O49" s="174"/>
      <c r="P49" s="90"/>
      <c r="Q49" s="175">
        <f t="shared" si="1"/>
        <v>0</v>
      </c>
    </row>
    <row r="50" spans="1:17" ht="47.25" hidden="1">
      <c r="A50" s="10"/>
      <c r="B50" s="162" t="s">
        <v>4</v>
      </c>
      <c r="C50" s="172"/>
      <c r="D50" s="172"/>
      <c r="E50" s="7"/>
      <c r="F50" s="7"/>
      <c r="G50" s="172"/>
      <c r="H50" s="172"/>
      <c r="I50" s="172"/>
      <c r="J50" s="172"/>
      <c r="K50" s="172"/>
      <c r="L50" s="172"/>
      <c r="M50" s="172"/>
      <c r="N50" s="174"/>
      <c r="O50" s="174"/>
      <c r="P50" s="90"/>
      <c r="Q50" s="175">
        <f t="shared" si="1"/>
        <v>0</v>
      </c>
    </row>
    <row r="51" spans="1:17" ht="15.75">
      <c r="A51" s="10"/>
      <c r="B51" s="155" t="s">
        <v>265</v>
      </c>
      <c r="C51" s="188">
        <v>3.36635</v>
      </c>
      <c r="D51" s="172"/>
      <c r="E51" s="7"/>
      <c r="F51" s="7"/>
      <c r="G51" s="172"/>
      <c r="H51" s="188">
        <v>303.52017</v>
      </c>
      <c r="I51" s="188"/>
      <c r="J51" s="188"/>
      <c r="K51" s="188"/>
      <c r="L51" s="188"/>
      <c r="M51" s="188"/>
      <c r="N51" s="188">
        <v>303.52017</v>
      </c>
      <c r="O51" s="188">
        <v>303.52017</v>
      </c>
      <c r="P51" s="90"/>
      <c r="Q51" s="175">
        <f t="shared" si="1"/>
        <v>306.88652</v>
      </c>
    </row>
    <row r="52" spans="1:17" ht="15.75">
      <c r="A52" s="10" t="s">
        <v>290</v>
      </c>
      <c r="B52" s="11" t="s">
        <v>291</v>
      </c>
      <c r="C52" s="172">
        <v>7.9448</v>
      </c>
      <c r="D52" s="172"/>
      <c r="E52" s="7"/>
      <c r="F52" s="7">
        <v>-1</v>
      </c>
      <c r="G52" s="172"/>
      <c r="H52" s="7">
        <v>7</v>
      </c>
      <c r="I52" s="7"/>
      <c r="J52" s="7"/>
      <c r="K52" s="7"/>
      <c r="L52" s="7"/>
      <c r="M52" s="7"/>
      <c r="N52" s="27">
        <v>7</v>
      </c>
      <c r="O52" s="27">
        <v>7</v>
      </c>
      <c r="P52" s="90"/>
      <c r="Q52" s="175">
        <f t="shared" si="1"/>
        <v>14.9448</v>
      </c>
    </row>
    <row r="53" spans="1:17" ht="15.75">
      <c r="A53" s="10"/>
      <c r="B53" s="155" t="s">
        <v>265</v>
      </c>
      <c r="C53" s="188">
        <v>2.3448</v>
      </c>
      <c r="D53" s="172"/>
      <c r="E53" s="7"/>
      <c r="F53" s="7"/>
      <c r="G53" s="172"/>
      <c r="H53" s="7"/>
      <c r="I53" s="7"/>
      <c r="J53" s="7"/>
      <c r="K53" s="7"/>
      <c r="L53" s="7"/>
      <c r="M53" s="7"/>
      <c r="N53" s="27"/>
      <c r="O53" s="27"/>
      <c r="P53" s="90"/>
      <c r="Q53" s="175">
        <f t="shared" si="1"/>
        <v>2.3448</v>
      </c>
    </row>
    <row r="54" spans="1:17" ht="15.75">
      <c r="A54" s="10"/>
      <c r="B54" s="155" t="s">
        <v>174</v>
      </c>
      <c r="C54" s="188">
        <v>5.6</v>
      </c>
      <c r="D54" s="172"/>
      <c r="E54" s="7"/>
      <c r="F54" s="105">
        <v>3</v>
      </c>
      <c r="G54" s="188"/>
      <c r="H54" s="105">
        <v>7</v>
      </c>
      <c r="I54" s="105"/>
      <c r="J54" s="105"/>
      <c r="K54" s="105"/>
      <c r="L54" s="105"/>
      <c r="M54" s="105"/>
      <c r="N54" s="256">
        <v>7</v>
      </c>
      <c r="O54" s="256">
        <v>7</v>
      </c>
      <c r="P54" s="90"/>
      <c r="Q54" s="175">
        <f t="shared" si="1"/>
        <v>12.6</v>
      </c>
    </row>
    <row r="55" spans="1:17" ht="15.75">
      <c r="A55" s="10" t="s">
        <v>292</v>
      </c>
      <c r="B55" s="11" t="s">
        <v>293</v>
      </c>
      <c r="C55" s="172">
        <v>24.09365</v>
      </c>
      <c r="D55" s="172"/>
      <c r="E55" s="7"/>
      <c r="F55" s="7">
        <v>-12.4</v>
      </c>
      <c r="G55" s="172"/>
      <c r="H55" s="7">
        <v>7</v>
      </c>
      <c r="I55" s="7"/>
      <c r="J55" s="7"/>
      <c r="K55" s="7"/>
      <c r="L55" s="7"/>
      <c r="M55" s="7"/>
      <c r="N55" s="27">
        <v>7</v>
      </c>
      <c r="O55" s="27">
        <v>7</v>
      </c>
      <c r="P55" s="90"/>
      <c r="Q55" s="175">
        <f t="shared" si="1"/>
        <v>31.09365</v>
      </c>
    </row>
    <row r="56" spans="1:17" ht="15.75">
      <c r="A56" s="10"/>
      <c r="B56" s="155" t="s">
        <v>265</v>
      </c>
      <c r="C56" s="188">
        <v>24.09365</v>
      </c>
      <c r="D56" s="172"/>
      <c r="E56" s="7"/>
      <c r="F56" s="7"/>
      <c r="G56" s="172"/>
      <c r="H56" s="105">
        <v>7</v>
      </c>
      <c r="I56" s="105"/>
      <c r="J56" s="105"/>
      <c r="K56" s="105"/>
      <c r="L56" s="105"/>
      <c r="M56" s="105"/>
      <c r="N56" s="256">
        <v>7</v>
      </c>
      <c r="O56" s="256">
        <v>7</v>
      </c>
      <c r="P56" s="90"/>
      <c r="Q56" s="175">
        <f t="shared" si="1"/>
        <v>31.09365</v>
      </c>
    </row>
    <row r="57" spans="1:17" ht="34.5" customHeight="1">
      <c r="A57" s="10" t="s">
        <v>359</v>
      </c>
      <c r="B57" s="16" t="s">
        <v>360</v>
      </c>
      <c r="C57" s="173">
        <f>SUM(C106+C111+C125)</f>
        <v>22.3152</v>
      </c>
      <c r="D57" s="173"/>
      <c r="E57" s="20">
        <f aca="true" t="shared" si="5" ref="E57:P57">E58+E60+E62+E64+E66+E68+E70+E72+E74+E76+E78+E80+E82+E84+E86+E88+E90+E92+E94+E96+E98+E100+E102+E104+E106+E111+E112+E113+E114+E115+E117+E116+E108</f>
        <v>0</v>
      </c>
      <c r="F57" s="20">
        <f t="shared" si="5"/>
        <v>0</v>
      </c>
      <c r="G57" s="173">
        <f t="shared" si="5"/>
        <v>0</v>
      </c>
      <c r="H57" s="20">
        <f t="shared" si="5"/>
        <v>0</v>
      </c>
      <c r="I57" s="20">
        <f t="shared" si="5"/>
        <v>0</v>
      </c>
      <c r="J57" s="20">
        <f t="shared" si="5"/>
        <v>0</v>
      </c>
      <c r="K57" s="20">
        <f t="shared" si="5"/>
        <v>0</v>
      </c>
      <c r="L57" s="20">
        <f t="shared" si="5"/>
        <v>0</v>
      </c>
      <c r="M57" s="20">
        <f t="shared" si="5"/>
        <v>0</v>
      </c>
      <c r="N57" s="20">
        <f t="shared" si="5"/>
        <v>0</v>
      </c>
      <c r="O57" s="20">
        <f t="shared" si="5"/>
        <v>0</v>
      </c>
      <c r="P57" s="20">
        <f t="shared" si="5"/>
        <v>0</v>
      </c>
      <c r="Q57" s="175">
        <f t="shared" si="1"/>
        <v>22.3152</v>
      </c>
    </row>
    <row r="58" spans="1:17" ht="125.25" customHeight="1" hidden="1">
      <c r="A58" s="2" t="s">
        <v>396</v>
      </c>
      <c r="B58" s="157" t="s">
        <v>505</v>
      </c>
      <c r="C58" s="179"/>
      <c r="D58" s="179"/>
      <c r="E58" s="91"/>
      <c r="F58" s="7"/>
      <c r="G58" s="172"/>
      <c r="H58" s="7"/>
      <c r="I58" s="7"/>
      <c r="J58" s="27"/>
      <c r="K58" s="27"/>
      <c r="L58" s="27"/>
      <c r="M58" s="27"/>
      <c r="N58" s="27"/>
      <c r="O58" s="27"/>
      <c r="P58" s="27"/>
      <c r="Q58" s="175">
        <f t="shared" si="1"/>
        <v>0</v>
      </c>
    </row>
    <row r="59" spans="1:17" ht="15.75" hidden="1">
      <c r="A59" s="2"/>
      <c r="B59" s="135" t="s">
        <v>499</v>
      </c>
      <c r="C59" s="179"/>
      <c r="D59" s="179"/>
      <c r="E59" s="91"/>
      <c r="F59" s="7"/>
      <c r="G59" s="172"/>
      <c r="H59" s="7"/>
      <c r="I59" s="7"/>
      <c r="J59" s="27"/>
      <c r="K59" s="27"/>
      <c r="L59" s="27"/>
      <c r="M59" s="27"/>
      <c r="N59" s="27"/>
      <c r="O59" s="27"/>
      <c r="P59" s="27"/>
      <c r="Q59" s="175">
        <f t="shared" si="1"/>
        <v>0</v>
      </c>
    </row>
    <row r="60" spans="1:17" ht="102.75" customHeight="1" hidden="1">
      <c r="A60" s="2" t="s">
        <v>397</v>
      </c>
      <c r="B60" s="157" t="s">
        <v>506</v>
      </c>
      <c r="C60" s="179"/>
      <c r="D60" s="179"/>
      <c r="E60" s="90"/>
      <c r="F60" s="27"/>
      <c r="G60" s="174"/>
      <c r="H60" s="27"/>
      <c r="I60" s="27"/>
      <c r="J60" s="27"/>
      <c r="K60" s="27"/>
      <c r="L60" s="27"/>
      <c r="M60" s="27"/>
      <c r="N60" s="27"/>
      <c r="O60" s="27"/>
      <c r="P60" s="27"/>
      <c r="Q60" s="175">
        <f t="shared" si="1"/>
        <v>0</v>
      </c>
    </row>
    <row r="61" spans="1:17" ht="15.75" hidden="1">
      <c r="A61" s="2"/>
      <c r="B61" s="135" t="s">
        <v>499</v>
      </c>
      <c r="C61" s="179"/>
      <c r="D61" s="179"/>
      <c r="E61" s="90"/>
      <c r="F61" s="27"/>
      <c r="G61" s="174"/>
      <c r="H61" s="27"/>
      <c r="I61" s="27"/>
      <c r="J61" s="27"/>
      <c r="K61" s="27"/>
      <c r="L61" s="27"/>
      <c r="M61" s="27"/>
      <c r="N61" s="27"/>
      <c r="O61" s="27"/>
      <c r="P61" s="27"/>
      <c r="Q61" s="175">
        <f t="shared" si="1"/>
        <v>0</v>
      </c>
    </row>
    <row r="62" spans="1:17" ht="120.75" customHeight="1" hidden="1">
      <c r="A62" s="2" t="s">
        <v>273</v>
      </c>
      <c r="B62" s="95" t="s">
        <v>251</v>
      </c>
      <c r="C62" s="179"/>
      <c r="D62" s="179"/>
      <c r="E62" s="91"/>
      <c r="F62" s="7"/>
      <c r="G62" s="172"/>
      <c r="H62" s="7"/>
      <c r="I62" s="7"/>
      <c r="J62" s="27"/>
      <c r="K62" s="27"/>
      <c r="L62" s="27"/>
      <c r="M62" s="27"/>
      <c r="N62" s="27"/>
      <c r="O62" s="27"/>
      <c r="P62" s="27"/>
      <c r="Q62" s="175">
        <f t="shared" si="1"/>
        <v>0</v>
      </c>
    </row>
    <row r="63" spans="1:17" ht="15.75" hidden="1">
      <c r="A63" s="2"/>
      <c r="B63" s="135"/>
      <c r="C63" s="179"/>
      <c r="D63" s="179"/>
      <c r="E63" s="91"/>
      <c r="F63" s="7"/>
      <c r="G63" s="172"/>
      <c r="H63" s="7"/>
      <c r="I63" s="7"/>
      <c r="J63" s="27"/>
      <c r="K63" s="27"/>
      <c r="L63" s="27"/>
      <c r="M63" s="27"/>
      <c r="N63" s="27"/>
      <c r="O63" s="27"/>
      <c r="P63" s="27"/>
      <c r="Q63" s="175">
        <f t="shared" si="1"/>
        <v>0</v>
      </c>
    </row>
    <row r="64" spans="1:17" ht="354.75" customHeight="1" hidden="1">
      <c r="A64" s="2" t="s">
        <v>398</v>
      </c>
      <c r="B64" s="158" t="s">
        <v>503</v>
      </c>
      <c r="C64" s="179"/>
      <c r="D64" s="179"/>
      <c r="E64" s="91"/>
      <c r="F64" s="7"/>
      <c r="G64" s="172"/>
      <c r="H64" s="7"/>
      <c r="I64" s="7"/>
      <c r="J64" s="27"/>
      <c r="K64" s="27"/>
      <c r="L64" s="27"/>
      <c r="M64" s="27"/>
      <c r="N64" s="27"/>
      <c r="O64" s="27"/>
      <c r="P64" s="27"/>
      <c r="Q64" s="175">
        <f t="shared" si="1"/>
        <v>0</v>
      </c>
    </row>
    <row r="65" spans="1:17" ht="15.75" hidden="1">
      <c r="A65" s="2"/>
      <c r="B65" s="135" t="s">
        <v>499</v>
      </c>
      <c r="C65" s="180"/>
      <c r="D65" s="180"/>
      <c r="E65" s="90"/>
      <c r="F65" s="27"/>
      <c r="G65" s="174"/>
      <c r="H65" s="27"/>
      <c r="I65" s="27"/>
      <c r="J65" s="27"/>
      <c r="K65" s="27"/>
      <c r="L65" s="27"/>
      <c r="M65" s="27"/>
      <c r="N65" s="27"/>
      <c r="O65" s="27"/>
      <c r="P65" s="27"/>
      <c r="Q65" s="175">
        <f t="shared" si="1"/>
        <v>0</v>
      </c>
    </row>
    <row r="66" spans="1:17" ht="210" customHeight="1" hidden="1">
      <c r="A66" s="2" t="s">
        <v>399</v>
      </c>
      <c r="B66" s="157" t="s">
        <v>230</v>
      </c>
      <c r="C66" s="179"/>
      <c r="D66" s="179"/>
      <c r="E66" s="90"/>
      <c r="F66" s="27"/>
      <c r="G66" s="174"/>
      <c r="H66" s="27"/>
      <c r="I66" s="27"/>
      <c r="J66" s="27"/>
      <c r="K66" s="27"/>
      <c r="L66" s="27"/>
      <c r="M66" s="27"/>
      <c r="N66" s="27"/>
      <c r="O66" s="27"/>
      <c r="P66" s="27"/>
      <c r="Q66" s="175">
        <f t="shared" si="1"/>
        <v>0</v>
      </c>
    </row>
    <row r="67" spans="1:17" ht="15.75" hidden="1">
      <c r="A67" s="2"/>
      <c r="B67" s="135" t="s">
        <v>499</v>
      </c>
      <c r="C67" s="179"/>
      <c r="D67" s="179"/>
      <c r="E67" s="90"/>
      <c r="F67" s="27"/>
      <c r="G67" s="174"/>
      <c r="H67" s="7"/>
      <c r="I67" s="7"/>
      <c r="J67" s="27"/>
      <c r="K67" s="27"/>
      <c r="L67" s="27"/>
      <c r="M67" s="27"/>
      <c r="N67" s="27"/>
      <c r="O67" s="27"/>
      <c r="P67" s="27"/>
      <c r="Q67" s="175">
        <f t="shared" si="1"/>
        <v>0</v>
      </c>
    </row>
    <row r="68" spans="1:17" ht="51.75" customHeight="1" hidden="1">
      <c r="A68" s="2" t="s">
        <v>400</v>
      </c>
      <c r="B68" s="157" t="s">
        <v>268</v>
      </c>
      <c r="C68" s="179"/>
      <c r="D68" s="179"/>
      <c r="E68" s="90"/>
      <c r="F68" s="27"/>
      <c r="G68" s="174"/>
      <c r="H68" s="7"/>
      <c r="I68" s="7"/>
      <c r="J68" s="27"/>
      <c r="K68" s="27"/>
      <c r="L68" s="27"/>
      <c r="M68" s="27"/>
      <c r="N68" s="27"/>
      <c r="O68" s="27"/>
      <c r="P68" s="27"/>
      <c r="Q68" s="175">
        <f t="shared" si="1"/>
        <v>0</v>
      </c>
    </row>
    <row r="69" spans="1:17" ht="15.75" hidden="1">
      <c r="A69" s="2"/>
      <c r="B69" s="135" t="s">
        <v>499</v>
      </c>
      <c r="C69" s="179"/>
      <c r="D69" s="179"/>
      <c r="E69" s="90"/>
      <c r="F69" s="27"/>
      <c r="G69" s="174"/>
      <c r="H69" s="48"/>
      <c r="I69" s="27"/>
      <c r="J69" s="27"/>
      <c r="K69" s="27"/>
      <c r="L69" s="27"/>
      <c r="M69" s="27"/>
      <c r="N69" s="27"/>
      <c r="O69" s="27"/>
      <c r="P69" s="27"/>
      <c r="Q69" s="175">
        <f t="shared" si="1"/>
        <v>0</v>
      </c>
    </row>
    <row r="70" spans="1:17" ht="58.5" customHeight="1" hidden="1">
      <c r="A70" s="2" t="s">
        <v>401</v>
      </c>
      <c r="B70" s="157" t="s">
        <v>245</v>
      </c>
      <c r="C70" s="179"/>
      <c r="D70" s="179"/>
      <c r="E70" s="90"/>
      <c r="F70" s="27"/>
      <c r="G70" s="174"/>
      <c r="H70" s="48"/>
      <c r="I70" s="27"/>
      <c r="J70" s="27"/>
      <c r="K70" s="27"/>
      <c r="L70" s="27"/>
      <c r="M70" s="27"/>
      <c r="N70" s="27"/>
      <c r="O70" s="27"/>
      <c r="P70" s="27"/>
      <c r="Q70" s="175">
        <f t="shared" si="1"/>
        <v>0</v>
      </c>
    </row>
    <row r="71" spans="1:17" ht="15.75" hidden="1">
      <c r="A71" s="2"/>
      <c r="B71" s="135" t="s">
        <v>499</v>
      </c>
      <c r="C71" s="179"/>
      <c r="D71" s="180"/>
      <c r="E71" s="90"/>
      <c r="F71" s="27"/>
      <c r="G71" s="174"/>
      <c r="H71" s="27"/>
      <c r="I71" s="27"/>
      <c r="J71" s="27"/>
      <c r="K71" s="27"/>
      <c r="L71" s="27"/>
      <c r="M71" s="27"/>
      <c r="N71" s="27"/>
      <c r="O71" s="27"/>
      <c r="P71" s="27"/>
      <c r="Q71" s="175">
        <f t="shared" si="1"/>
        <v>0</v>
      </c>
    </row>
    <row r="72" spans="1:17" ht="52.5" customHeight="1" hidden="1">
      <c r="A72" s="2" t="s">
        <v>403</v>
      </c>
      <c r="B72" s="95" t="s">
        <v>269</v>
      </c>
      <c r="C72" s="180"/>
      <c r="D72" s="180"/>
      <c r="E72" s="90"/>
      <c r="F72" s="27"/>
      <c r="G72" s="174"/>
      <c r="H72" s="27"/>
      <c r="I72" s="27"/>
      <c r="J72" s="27"/>
      <c r="K72" s="27"/>
      <c r="L72" s="27"/>
      <c r="M72" s="27"/>
      <c r="N72" s="27"/>
      <c r="O72" s="27"/>
      <c r="P72" s="27"/>
      <c r="Q72" s="175">
        <f t="shared" si="1"/>
        <v>0</v>
      </c>
    </row>
    <row r="73" spans="1:17" ht="15.75" hidden="1">
      <c r="A73" s="2"/>
      <c r="B73" s="135" t="s">
        <v>499</v>
      </c>
      <c r="C73" s="180"/>
      <c r="D73" s="179"/>
      <c r="E73" s="90"/>
      <c r="F73" s="27"/>
      <c r="G73" s="174"/>
      <c r="H73" s="7"/>
      <c r="I73" s="7"/>
      <c r="J73" s="27"/>
      <c r="K73" s="27"/>
      <c r="L73" s="27"/>
      <c r="M73" s="27"/>
      <c r="N73" s="27"/>
      <c r="O73" s="27"/>
      <c r="P73" s="27"/>
      <c r="Q73" s="175">
        <f t="shared" si="1"/>
        <v>0</v>
      </c>
    </row>
    <row r="74" spans="1:17" ht="93.75" customHeight="1" hidden="1">
      <c r="A74" s="99" t="s">
        <v>434</v>
      </c>
      <c r="B74" s="95" t="s">
        <v>298</v>
      </c>
      <c r="C74" s="179"/>
      <c r="D74" s="179"/>
      <c r="E74" s="90"/>
      <c r="F74" s="27"/>
      <c r="G74" s="174"/>
      <c r="H74" s="27"/>
      <c r="I74" s="27"/>
      <c r="J74" s="27"/>
      <c r="K74" s="27"/>
      <c r="L74" s="27"/>
      <c r="M74" s="27"/>
      <c r="N74" s="27"/>
      <c r="O74" s="27"/>
      <c r="P74" s="27"/>
      <c r="Q74" s="175">
        <f t="shared" si="1"/>
        <v>0</v>
      </c>
    </row>
    <row r="75" spans="1:17" ht="15.75" hidden="1">
      <c r="A75" s="2"/>
      <c r="B75" s="135" t="s">
        <v>499</v>
      </c>
      <c r="C75" s="179"/>
      <c r="D75" s="180"/>
      <c r="E75" s="90"/>
      <c r="F75" s="27"/>
      <c r="G75" s="174"/>
      <c r="H75" s="27"/>
      <c r="I75" s="27"/>
      <c r="J75" s="27"/>
      <c r="K75" s="27"/>
      <c r="L75" s="27"/>
      <c r="M75" s="27"/>
      <c r="N75" s="27"/>
      <c r="O75" s="27"/>
      <c r="P75" s="27"/>
      <c r="Q75" s="175">
        <f t="shared" si="1"/>
        <v>0</v>
      </c>
    </row>
    <row r="76" spans="1:17" ht="105.75" customHeight="1" hidden="1">
      <c r="A76" s="99" t="s">
        <v>435</v>
      </c>
      <c r="B76" s="93" t="s">
        <v>299</v>
      </c>
      <c r="C76" s="179"/>
      <c r="D76" s="180"/>
      <c r="E76" s="90"/>
      <c r="F76" s="27"/>
      <c r="G76" s="174"/>
      <c r="H76" s="27"/>
      <c r="I76" s="27"/>
      <c r="J76" s="27"/>
      <c r="K76" s="27"/>
      <c r="L76" s="27"/>
      <c r="M76" s="27"/>
      <c r="N76" s="27"/>
      <c r="O76" s="27"/>
      <c r="P76" s="27"/>
      <c r="Q76" s="175">
        <f t="shared" si="1"/>
        <v>0</v>
      </c>
    </row>
    <row r="77" spans="1:17" ht="15.75" hidden="1">
      <c r="A77" s="2"/>
      <c r="B77" s="135" t="s">
        <v>499</v>
      </c>
      <c r="C77" s="179"/>
      <c r="D77" s="180"/>
      <c r="E77" s="90"/>
      <c r="F77" s="27"/>
      <c r="G77" s="174"/>
      <c r="H77" s="27"/>
      <c r="I77" s="27"/>
      <c r="J77" s="27"/>
      <c r="K77" s="27"/>
      <c r="L77" s="27"/>
      <c r="M77" s="27"/>
      <c r="N77" s="27"/>
      <c r="O77" s="27"/>
      <c r="P77" s="27"/>
      <c r="Q77" s="175">
        <f t="shared" si="1"/>
        <v>0</v>
      </c>
    </row>
    <row r="78" spans="1:17" ht="15.75" hidden="1">
      <c r="A78" s="2" t="s">
        <v>489</v>
      </c>
      <c r="B78" s="95" t="s">
        <v>490</v>
      </c>
      <c r="C78" s="180"/>
      <c r="D78" s="180"/>
      <c r="E78" s="90"/>
      <c r="F78" s="20"/>
      <c r="G78" s="173"/>
      <c r="H78" s="20"/>
      <c r="I78" s="20"/>
      <c r="J78" s="20"/>
      <c r="K78" s="20"/>
      <c r="L78" s="20"/>
      <c r="M78" s="20"/>
      <c r="N78" s="20"/>
      <c r="O78" s="20"/>
      <c r="P78" s="20"/>
      <c r="Q78" s="175">
        <f t="shared" si="1"/>
        <v>0</v>
      </c>
    </row>
    <row r="79" spans="1:17" ht="15.75" hidden="1">
      <c r="A79" s="2"/>
      <c r="B79" s="135" t="s">
        <v>499</v>
      </c>
      <c r="C79" s="180"/>
      <c r="D79" s="180"/>
      <c r="E79" s="90"/>
      <c r="F79" s="27"/>
      <c r="G79" s="174"/>
      <c r="H79" s="27"/>
      <c r="I79" s="27"/>
      <c r="J79" s="27"/>
      <c r="K79" s="27"/>
      <c r="L79" s="27"/>
      <c r="M79" s="27"/>
      <c r="N79" s="27"/>
      <c r="O79" s="27"/>
      <c r="P79" s="27"/>
      <c r="Q79" s="175">
        <f aca="true" t="shared" si="6" ref="Q79:Q142">H79+C79</f>
        <v>0</v>
      </c>
    </row>
    <row r="80" spans="1:17" ht="15.75" hidden="1">
      <c r="A80" s="2" t="s">
        <v>274</v>
      </c>
      <c r="B80" s="95" t="s">
        <v>270</v>
      </c>
      <c r="C80" s="180"/>
      <c r="D80" s="180"/>
      <c r="E80" s="90"/>
      <c r="F80" s="27"/>
      <c r="G80" s="174"/>
      <c r="H80" s="27"/>
      <c r="I80" s="27"/>
      <c r="J80" s="27"/>
      <c r="K80" s="27"/>
      <c r="L80" s="27"/>
      <c r="M80" s="27"/>
      <c r="N80" s="27"/>
      <c r="O80" s="27"/>
      <c r="P80" s="27"/>
      <c r="Q80" s="175">
        <f t="shared" si="6"/>
        <v>0</v>
      </c>
    </row>
    <row r="81" spans="1:17" ht="15.75" hidden="1">
      <c r="A81" s="2"/>
      <c r="B81" s="135" t="s">
        <v>499</v>
      </c>
      <c r="C81" s="180"/>
      <c r="D81" s="179"/>
      <c r="E81" s="90"/>
      <c r="F81" s="27"/>
      <c r="G81" s="174"/>
      <c r="H81" s="27"/>
      <c r="I81" s="27"/>
      <c r="J81" s="27"/>
      <c r="K81" s="27"/>
      <c r="L81" s="27"/>
      <c r="M81" s="27"/>
      <c r="N81" s="27"/>
      <c r="O81" s="27"/>
      <c r="P81" s="27"/>
      <c r="Q81" s="175">
        <f t="shared" si="6"/>
        <v>0</v>
      </c>
    </row>
    <row r="82" spans="1:17" ht="15.75" hidden="1">
      <c r="A82" s="2" t="s">
        <v>275</v>
      </c>
      <c r="B82" s="95" t="s">
        <v>271</v>
      </c>
      <c r="C82" s="180"/>
      <c r="D82" s="180"/>
      <c r="E82" s="90"/>
      <c r="F82" s="27"/>
      <c r="G82" s="174"/>
      <c r="H82" s="27"/>
      <c r="I82" s="27"/>
      <c r="J82" s="27"/>
      <c r="K82" s="27"/>
      <c r="L82" s="27"/>
      <c r="M82" s="27"/>
      <c r="N82" s="27"/>
      <c r="O82" s="27"/>
      <c r="P82" s="27"/>
      <c r="Q82" s="175">
        <f t="shared" si="6"/>
        <v>0</v>
      </c>
    </row>
    <row r="83" spans="1:17" ht="15.75" hidden="1">
      <c r="A83" s="2"/>
      <c r="B83" s="135" t="s">
        <v>499</v>
      </c>
      <c r="C83" s="180"/>
      <c r="D83" s="180"/>
      <c r="E83" s="90"/>
      <c r="F83" s="27"/>
      <c r="G83" s="174"/>
      <c r="H83" s="27"/>
      <c r="I83" s="27"/>
      <c r="J83" s="27"/>
      <c r="K83" s="27"/>
      <c r="L83" s="27"/>
      <c r="M83" s="27"/>
      <c r="N83" s="27"/>
      <c r="O83" s="27"/>
      <c r="P83" s="27"/>
      <c r="Q83" s="175">
        <f t="shared" si="6"/>
        <v>0</v>
      </c>
    </row>
    <row r="84" spans="1:17" ht="15.75" hidden="1">
      <c r="A84" s="99" t="s">
        <v>456</v>
      </c>
      <c r="B84" s="95" t="s">
        <v>300</v>
      </c>
      <c r="C84" s="179"/>
      <c r="D84" s="179"/>
      <c r="E84" s="90"/>
      <c r="F84" s="27"/>
      <c r="G84" s="174"/>
      <c r="H84" s="27"/>
      <c r="I84" s="27"/>
      <c r="J84" s="27"/>
      <c r="K84" s="27"/>
      <c r="L84" s="27"/>
      <c r="M84" s="27"/>
      <c r="N84" s="27"/>
      <c r="O84" s="27"/>
      <c r="P84" s="27"/>
      <c r="Q84" s="175">
        <f t="shared" si="6"/>
        <v>0</v>
      </c>
    </row>
    <row r="85" spans="1:17" ht="15.75" hidden="1">
      <c r="A85" s="2"/>
      <c r="B85" s="135" t="s">
        <v>499</v>
      </c>
      <c r="C85" s="179"/>
      <c r="D85" s="179"/>
      <c r="E85" s="90"/>
      <c r="F85" s="27"/>
      <c r="G85" s="174"/>
      <c r="H85" s="27"/>
      <c r="I85" s="27"/>
      <c r="J85" s="27"/>
      <c r="K85" s="27"/>
      <c r="L85" s="27"/>
      <c r="M85" s="27"/>
      <c r="N85" s="27"/>
      <c r="O85" s="27"/>
      <c r="P85" s="27"/>
      <c r="Q85" s="175">
        <f t="shared" si="6"/>
        <v>0</v>
      </c>
    </row>
    <row r="86" spans="1:17" ht="15.75" hidden="1">
      <c r="A86" s="99" t="s">
        <v>380</v>
      </c>
      <c r="B86" s="95" t="s">
        <v>301</v>
      </c>
      <c r="C86" s="179"/>
      <c r="D86" s="179"/>
      <c r="E86" s="90"/>
      <c r="F86" s="27"/>
      <c r="G86" s="174"/>
      <c r="H86" s="27"/>
      <c r="I86" s="27"/>
      <c r="J86" s="27"/>
      <c r="K86" s="27"/>
      <c r="L86" s="27"/>
      <c r="M86" s="27"/>
      <c r="N86" s="27"/>
      <c r="O86" s="27"/>
      <c r="P86" s="27"/>
      <c r="Q86" s="175">
        <f t="shared" si="6"/>
        <v>0</v>
      </c>
    </row>
    <row r="87" spans="1:17" ht="15.75" hidden="1">
      <c r="A87" s="2"/>
      <c r="B87" s="135" t="s">
        <v>499</v>
      </c>
      <c r="C87" s="179"/>
      <c r="D87" s="179"/>
      <c r="E87" s="90"/>
      <c r="F87" s="27"/>
      <c r="G87" s="174"/>
      <c r="H87" s="27"/>
      <c r="I87" s="27"/>
      <c r="J87" s="27"/>
      <c r="K87" s="27"/>
      <c r="L87" s="27"/>
      <c r="M87" s="27"/>
      <c r="N87" s="27"/>
      <c r="O87" s="27"/>
      <c r="P87" s="27"/>
      <c r="Q87" s="175">
        <f t="shared" si="6"/>
        <v>0</v>
      </c>
    </row>
    <row r="88" spans="1:17" ht="15.75" hidden="1">
      <c r="A88" s="99" t="s">
        <v>381</v>
      </c>
      <c r="B88" s="157" t="s">
        <v>272</v>
      </c>
      <c r="C88" s="179"/>
      <c r="D88" s="179"/>
      <c r="E88" s="90"/>
      <c r="F88" s="27"/>
      <c r="G88" s="174"/>
      <c r="H88" s="27"/>
      <c r="I88" s="27"/>
      <c r="J88" s="27"/>
      <c r="K88" s="27"/>
      <c r="L88" s="27"/>
      <c r="M88" s="27"/>
      <c r="N88" s="27"/>
      <c r="O88" s="27"/>
      <c r="P88" s="27"/>
      <c r="Q88" s="175">
        <f t="shared" si="6"/>
        <v>0</v>
      </c>
    </row>
    <row r="89" spans="1:17" ht="15.75" hidden="1">
      <c r="A89" s="2"/>
      <c r="B89" s="135" t="s">
        <v>499</v>
      </c>
      <c r="C89" s="179"/>
      <c r="D89" s="179"/>
      <c r="E89" s="90"/>
      <c r="F89" s="27"/>
      <c r="G89" s="174"/>
      <c r="H89" s="27"/>
      <c r="I89" s="27"/>
      <c r="J89" s="27"/>
      <c r="K89" s="27"/>
      <c r="L89" s="27"/>
      <c r="M89" s="27"/>
      <c r="N89" s="27"/>
      <c r="O89" s="27"/>
      <c r="P89" s="27"/>
      <c r="Q89" s="175">
        <f t="shared" si="6"/>
        <v>0</v>
      </c>
    </row>
    <row r="90" spans="1:17" ht="15.75" hidden="1">
      <c r="A90" s="99" t="s">
        <v>382</v>
      </c>
      <c r="B90" s="157" t="s">
        <v>302</v>
      </c>
      <c r="C90" s="179"/>
      <c r="D90" s="179"/>
      <c r="E90" s="91"/>
      <c r="F90" s="27"/>
      <c r="G90" s="174"/>
      <c r="H90" s="27"/>
      <c r="I90" s="27"/>
      <c r="J90" s="27"/>
      <c r="K90" s="27"/>
      <c r="L90" s="27"/>
      <c r="M90" s="27"/>
      <c r="N90" s="27"/>
      <c r="O90" s="27"/>
      <c r="P90" s="27"/>
      <c r="Q90" s="175">
        <f t="shared" si="6"/>
        <v>0</v>
      </c>
    </row>
    <row r="91" spans="1:17" ht="15.75" hidden="1">
      <c r="A91" s="2"/>
      <c r="B91" s="135" t="s">
        <v>499</v>
      </c>
      <c r="C91" s="179"/>
      <c r="D91" s="179"/>
      <c r="E91" s="90"/>
      <c r="F91" s="27"/>
      <c r="G91" s="174"/>
      <c r="H91" s="27"/>
      <c r="I91" s="27"/>
      <c r="J91" s="27"/>
      <c r="K91" s="27"/>
      <c r="L91" s="27"/>
      <c r="M91" s="27"/>
      <c r="N91" s="27"/>
      <c r="O91" s="27"/>
      <c r="P91" s="27"/>
      <c r="Q91" s="175">
        <f t="shared" si="6"/>
        <v>0</v>
      </c>
    </row>
    <row r="92" spans="1:17" ht="15.75" hidden="1">
      <c r="A92" s="99" t="s">
        <v>383</v>
      </c>
      <c r="B92" s="157" t="s">
        <v>411</v>
      </c>
      <c r="C92" s="179"/>
      <c r="D92" s="179"/>
      <c r="E92" s="90"/>
      <c r="F92" s="27"/>
      <c r="G92" s="174"/>
      <c r="H92" s="27"/>
      <c r="I92" s="27"/>
      <c r="J92" s="27"/>
      <c r="K92" s="27"/>
      <c r="L92" s="27"/>
      <c r="M92" s="27"/>
      <c r="N92" s="27"/>
      <c r="O92" s="27"/>
      <c r="P92" s="27"/>
      <c r="Q92" s="175">
        <f t="shared" si="6"/>
        <v>0</v>
      </c>
    </row>
    <row r="93" spans="1:17" ht="15.75" hidden="1">
      <c r="A93" s="2"/>
      <c r="B93" s="135" t="s">
        <v>499</v>
      </c>
      <c r="C93" s="179"/>
      <c r="D93" s="179"/>
      <c r="E93" s="90"/>
      <c r="F93" s="27"/>
      <c r="G93" s="174"/>
      <c r="H93" s="27"/>
      <c r="I93" s="27"/>
      <c r="J93" s="27"/>
      <c r="K93" s="27"/>
      <c r="L93" s="27"/>
      <c r="M93" s="27"/>
      <c r="N93" s="27"/>
      <c r="O93" s="27"/>
      <c r="P93" s="27"/>
      <c r="Q93" s="175">
        <f t="shared" si="6"/>
        <v>0</v>
      </c>
    </row>
    <row r="94" spans="1:17" ht="15.75" hidden="1">
      <c r="A94" s="99" t="s">
        <v>457</v>
      </c>
      <c r="B94" s="157" t="s">
        <v>458</v>
      </c>
      <c r="C94" s="179"/>
      <c r="D94" s="179"/>
      <c r="E94" s="90"/>
      <c r="F94" s="27"/>
      <c r="G94" s="174"/>
      <c r="H94" s="27"/>
      <c r="I94" s="27"/>
      <c r="J94" s="27"/>
      <c r="K94" s="27"/>
      <c r="L94" s="27"/>
      <c r="M94" s="27"/>
      <c r="N94" s="27"/>
      <c r="O94" s="27"/>
      <c r="P94" s="27"/>
      <c r="Q94" s="175">
        <f t="shared" si="6"/>
        <v>0</v>
      </c>
    </row>
    <row r="95" spans="1:17" ht="15.75" hidden="1">
      <c r="A95" s="2"/>
      <c r="B95" s="135" t="s">
        <v>499</v>
      </c>
      <c r="C95" s="179"/>
      <c r="D95" s="179"/>
      <c r="E95" s="90"/>
      <c r="F95" s="27"/>
      <c r="G95" s="174"/>
      <c r="H95" s="27"/>
      <c r="I95" s="27"/>
      <c r="J95" s="27"/>
      <c r="K95" s="27"/>
      <c r="L95" s="27"/>
      <c r="M95" s="27"/>
      <c r="N95" s="27"/>
      <c r="O95" s="27"/>
      <c r="P95" s="27"/>
      <c r="Q95" s="175">
        <f t="shared" si="6"/>
        <v>0</v>
      </c>
    </row>
    <row r="96" spans="1:17" ht="15.75" hidden="1">
      <c r="A96" s="99" t="s">
        <v>303</v>
      </c>
      <c r="B96" s="157" t="s">
        <v>304</v>
      </c>
      <c r="C96" s="179"/>
      <c r="D96" s="179"/>
      <c r="E96" s="90"/>
      <c r="F96" s="27"/>
      <c r="G96" s="174"/>
      <c r="H96" s="27"/>
      <c r="I96" s="27"/>
      <c r="J96" s="27"/>
      <c r="K96" s="27"/>
      <c r="L96" s="27"/>
      <c r="M96" s="27"/>
      <c r="N96" s="27"/>
      <c r="O96" s="27"/>
      <c r="P96" s="27"/>
      <c r="Q96" s="175">
        <f t="shared" si="6"/>
        <v>0</v>
      </c>
    </row>
    <row r="97" spans="1:17" ht="15.75" hidden="1">
      <c r="A97" s="2"/>
      <c r="B97" s="135" t="s">
        <v>499</v>
      </c>
      <c r="C97" s="179"/>
      <c r="D97" s="179"/>
      <c r="E97" s="90"/>
      <c r="F97" s="27"/>
      <c r="G97" s="174"/>
      <c r="H97" s="27"/>
      <c r="I97" s="27"/>
      <c r="J97" s="27"/>
      <c r="K97" s="27"/>
      <c r="L97" s="27"/>
      <c r="M97" s="27"/>
      <c r="N97" s="27"/>
      <c r="O97" s="27"/>
      <c r="P97" s="27"/>
      <c r="Q97" s="175">
        <f t="shared" si="6"/>
        <v>0</v>
      </c>
    </row>
    <row r="98" spans="1:17" ht="15.75" hidden="1">
      <c r="A98" s="99" t="s">
        <v>407</v>
      </c>
      <c r="B98" s="157" t="s">
        <v>412</v>
      </c>
      <c r="C98" s="179"/>
      <c r="D98" s="179"/>
      <c r="E98" s="90"/>
      <c r="F98" s="27"/>
      <c r="G98" s="174"/>
      <c r="H98" s="27"/>
      <c r="I98" s="27"/>
      <c r="J98" s="27"/>
      <c r="K98" s="27"/>
      <c r="L98" s="27"/>
      <c r="M98" s="27"/>
      <c r="N98" s="27"/>
      <c r="O98" s="27"/>
      <c r="P98" s="27"/>
      <c r="Q98" s="175">
        <f t="shared" si="6"/>
        <v>0</v>
      </c>
    </row>
    <row r="99" spans="1:17" ht="15.75" hidden="1">
      <c r="A99" s="2"/>
      <c r="B99" s="135" t="s">
        <v>499</v>
      </c>
      <c r="C99" s="179"/>
      <c r="D99" s="179"/>
      <c r="E99" s="90"/>
      <c r="F99" s="27"/>
      <c r="G99" s="174"/>
      <c r="H99" s="27"/>
      <c r="I99" s="27"/>
      <c r="J99" s="27"/>
      <c r="K99" s="27"/>
      <c r="L99" s="27"/>
      <c r="M99" s="27"/>
      <c r="N99" s="27"/>
      <c r="O99" s="27"/>
      <c r="P99" s="27"/>
      <c r="Q99" s="175">
        <f t="shared" si="6"/>
        <v>0</v>
      </c>
    </row>
    <row r="100" spans="1:17" ht="15.75" hidden="1">
      <c r="A100" s="99" t="s">
        <v>340</v>
      </c>
      <c r="B100" s="157" t="s">
        <v>305</v>
      </c>
      <c r="C100" s="179"/>
      <c r="D100" s="179"/>
      <c r="E100" s="91"/>
      <c r="F100" s="7"/>
      <c r="G100" s="172"/>
      <c r="H100" s="7"/>
      <c r="I100" s="7"/>
      <c r="J100" s="27"/>
      <c r="K100" s="27"/>
      <c r="L100" s="27"/>
      <c r="M100" s="27"/>
      <c r="N100" s="27"/>
      <c r="O100" s="27"/>
      <c r="P100" s="27"/>
      <c r="Q100" s="175">
        <f t="shared" si="6"/>
        <v>0</v>
      </c>
    </row>
    <row r="101" spans="1:17" ht="15.75" hidden="1">
      <c r="A101" s="2"/>
      <c r="B101" s="135" t="s">
        <v>499</v>
      </c>
      <c r="C101" s="179"/>
      <c r="D101" s="179"/>
      <c r="E101" s="91"/>
      <c r="F101" s="7"/>
      <c r="G101" s="172"/>
      <c r="H101" s="7"/>
      <c r="I101" s="7"/>
      <c r="J101" s="27"/>
      <c r="K101" s="27"/>
      <c r="L101" s="27"/>
      <c r="M101" s="27"/>
      <c r="N101" s="27"/>
      <c r="O101" s="27"/>
      <c r="P101" s="27"/>
      <c r="Q101" s="175">
        <f t="shared" si="6"/>
        <v>0</v>
      </c>
    </row>
    <row r="102" spans="1:17" ht="31.5" hidden="1">
      <c r="A102" s="99" t="s">
        <v>306</v>
      </c>
      <c r="B102" s="157" t="s">
        <v>307</v>
      </c>
      <c r="C102" s="179"/>
      <c r="D102" s="179"/>
      <c r="E102" s="91"/>
      <c r="F102" s="7"/>
      <c r="G102" s="172"/>
      <c r="H102" s="7"/>
      <c r="I102" s="7"/>
      <c r="J102" s="27"/>
      <c r="K102" s="27"/>
      <c r="L102" s="27"/>
      <c r="M102" s="27"/>
      <c r="N102" s="27"/>
      <c r="O102" s="27"/>
      <c r="P102" s="27"/>
      <c r="Q102" s="175">
        <f t="shared" si="6"/>
        <v>0</v>
      </c>
    </row>
    <row r="103" spans="1:17" ht="15.75" hidden="1">
      <c r="A103" s="2"/>
      <c r="B103" s="135" t="s">
        <v>499</v>
      </c>
      <c r="C103" s="179"/>
      <c r="D103" s="179"/>
      <c r="E103" s="91"/>
      <c r="F103" s="7"/>
      <c r="G103" s="172"/>
      <c r="H103" s="7"/>
      <c r="I103" s="7"/>
      <c r="J103" s="27"/>
      <c r="K103" s="27"/>
      <c r="L103" s="27"/>
      <c r="M103" s="27"/>
      <c r="N103" s="27"/>
      <c r="O103" s="27"/>
      <c r="P103" s="27"/>
      <c r="Q103" s="175">
        <f t="shared" si="6"/>
        <v>0</v>
      </c>
    </row>
    <row r="104" spans="1:17" ht="15.75" hidden="1">
      <c r="A104" s="2" t="s">
        <v>367</v>
      </c>
      <c r="B104" s="159" t="s">
        <v>308</v>
      </c>
      <c r="C104" s="179"/>
      <c r="D104" s="180"/>
      <c r="E104" s="90"/>
      <c r="F104" s="27"/>
      <c r="G104" s="174"/>
      <c r="H104" s="27"/>
      <c r="I104" s="27"/>
      <c r="J104" s="27"/>
      <c r="K104" s="27"/>
      <c r="L104" s="27"/>
      <c r="M104" s="27"/>
      <c r="N104" s="27"/>
      <c r="O104" s="27"/>
      <c r="P104" s="27"/>
      <c r="Q104" s="175">
        <f t="shared" si="6"/>
        <v>0</v>
      </c>
    </row>
    <row r="105" spans="1:17" ht="15.75" hidden="1">
      <c r="A105" s="2"/>
      <c r="B105" s="135" t="s">
        <v>499</v>
      </c>
      <c r="C105" s="179"/>
      <c r="D105" s="180"/>
      <c r="E105" s="91"/>
      <c r="F105" s="7"/>
      <c r="G105" s="172"/>
      <c r="H105" s="27"/>
      <c r="I105" s="27"/>
      <c r="J105" s="27"/>
      <c r="K105" s="27"/>
      <c r="L105" s="27"/>
      <c r="M105" s="27"/>
      <c r="N105" s="27"/>
      <c r="O105" s="27"/>
      <c r="P105" s="27"/>
      <c r="Q105" s="175">
        <f t="shared" si="6"/>
        <v>0</v>
      </c>
    </row>
    <row r="106" spans="1:17" ht="15.75">
      <c r="A106" s="2" t="s">
        <v>385</v>
      </c>
      <c r="B106" s="95" t="s">
        <v>429</v>
      </c>
      <c r="C106" s="179">
        <v>3.21556</v>
      </c>
      <c r="D106" s="180"/>
      <c r="E106" s="90"/>
      <c r="F106" s="27"/>
      <c r="G106" s="174"/>
      <c r="H106" s="27"/>
      <c r="I106" s="27"/>
      <c r="J106" s="27"/>
      <c r="K106" s="27"/>
      <c r="L106" s="27"/>
      <c r="M106" s="27"/>
      <c r="N106" s="27"/>
      <c r="O106" s="27"/>
      <c r="P106" s="27"/>
      <c r="Q106" s="175">
        <f t="shared" si="6"/>
        <v>3.21556</v>
      </c>
    </row>
    <row r="107" spans="1:17" ht="30" hidden="1">
      <c r="A107" s="2"/>
      <c r="B107" s="154" t="s">
        <v>3</v>
      </c>
      <c r="C107" s="178"/>
      <c r="D107" s="177"/>
      <c r="E107" s="107"/>
      <c r="F107" s="107"/>
      <c r="G107" s="178"/>
      <c r="H107" s="107"/>
      <c r="I107" s="107"/>
      <c r="J107" s="107"/>
      <c r="K107" s="107"/>
      <c r="L107" s="107"/>
      <c r="M107" s="107"/>
      <c r="N107" s="107"/>
      <c r="O107" s="27"/>
      <c r="P107" s="27"/>
      <c r="Q107" s="175">
        <f t="shared" si="6"/>
        <v>0</v>
      </c>
    </row>
    <row r="108" spans="1:17" ht="15.75" hidden="1">
      <c r="A108" s="2" t="s">
        <v>404</v>
      </c>
      <c r="B108" s="95" t="s">
        <v>235</v>
      </c>
      <c r="C108" s="180"/>
      <c r="D108" s="180"/>
      <c r="E108" s="90"/>
      <c r="F108" s="27"/>
      <c r="G108" s="174"/>
      <c r="H108" s="27"/>
      <c r="I108" s="27"/>
      <c r="J108" s="27"/>
      <c r="K108" s="27"/>
      <c r="L108" s="27"/>
      <c r="M108" s="27"/>
      <c r="N108" s="27"/>
      <c r="O108" s="27"/>
      <c r="P108" s="27"/>
      <c r="Q108" s="175">
        <f t="shared" si="6"/>
        <v>0</v>
      </c>
    </row>
    <row r="109" spans="1:17" ht="15.75">
      <c r="A109" s="2"/>
      <c r="B109" s="155" t="s">
        <v>265</v>
      </c>
      <c r="C109" s="255">
        <v>3.21556</v>
      </c>
      <c r="D109" s="188"/>
      <c r="E109" s="256"/>
      <c r="F109" s="27"/>
      <c r="G109" s="174"/>
      <c r="H109" s="27"/>
      <c r="I109" s="27"/>
      <c r="J109" s="27"/>
      <c r="K109" s="27"/>
      <c r="L109" s="27"/>
      <c r="M109" s="27"/>
      <c r="N109" s="27"/>
      <c r="O109" s="27"/>
      <c r="P109" s="27"/>
      <c r="Q109" s="175">
        <f t="shared" si="6"/>
        <v>3.21556</v>
      </c>
    </row>
    <row r="110" spans="1:17" ht="15.75">
      <c r="A110" s="2"/>
      <c r="B110" s="155" t="s">
        <v>173</v>
      </c>
      <c r="C110" s="188">
        <v>2.73494</v>
      </c>
      <c r="D110" s="188"/>
      <c r="E110" s="256"/>
      <c r="F110" s="27"/>
      <c r="G110" s="174"/>
      <c r="H110" s="27"/>
      <c r="I110" s="27"/>
      <c r="J110" s="27"/>
      <c r="K110" s="27"/>
      <c r="L110" s="27"/>
      <c r="M110" s="27"/>
      <c r="N110" s="27"/>
      <c r="O110" s="27"/>
      <c r="P110" s="27"/>
      <c r="Q110" s="175">
        <f t="shared" si="6"/>
        <v>2.73494</v>
      </c>
    </row>
    <row r="111" spans="1:17" ht="15.75">
      <c r="A111" s="2" t="s">
        <v>341</v>
      </c>
      <c r="B111" s="95" t="s">
        <v>504</v>
      </c>
      <c r="C111" s="180">
        <v>1.09964</v>
      </c>
      <c r="D111" s="179"/>
      <c r="E111" s="90"/>
      <c r="F111" s="27"/>
      <c r="G111" s="174"/>
      <c r="H111" s="27"/>
      <c r="I111" s="27"/>
      <c r="J111" s="27"/>
      <c r="K111" s="27"/>
      <c r="L111" s="27"/>
      <c r="M111" s="27"/>
      <c r="N111" s="27"/>
      <c r="O111" s="27"/>
      <c r="P111" s="27"/>
      <c r="Q111" s="175">
        <f t="shared" si="6"/>
        <v>1.09964</v>
      </c>
    </row>
    <row r="112" spans="1:17" ht="15.75" hidden="1">
      <c r="A112" s="2" t="s">
        <v>408</v>
      </c>
      <c r="B112" s="95" t="s">
        <v>409</v>
      </c>
      <c r="C112" s="180"/>
      <c r="D112" s="179"/>
      <c r="E112" s="90"/>
      <c r="F112" s="27"/>
      <c r="G112" s="174"/>
      <c r="H112" s="27"/>
      <c r="I112" s="27"/>
      <c r="J112" s="27"/>
      <c r="K112" s="27"/>
      <c r="L112" s="27"/>
      <c r="M112" s="27"/>
      <c r="N112" s="27"/>
      <c r="O112" s="27"/>
      <c r="P112" s="27"/>
      <c r="Q112" s="175">
        <f t="shared" si="6"/>
        <v>0</v>
      </c>
    </row>
    <row r="113" spans="1:17" ht="31.5" hidden="1">
      <c r="A113" s="2" t="s">
        <v>461</v>
      </c>
      <c r="B113" s="95" t="s">
        <v>493</v>
      </c>
      <c r="C113" s="180"/>
      <c r="D113" s="179"/>
      <c r="E113" s="90"/>
      <c r="F113" s="27"/>
      <c r="G113" s="174"/>
      <c r="H113" s="27"/>
      <c r="I113" s="27"/>
      <c r="J113" s="27"/>
      <c r="K113" s="27"/>
      <c r="L113" s="27"/>
      <c r="M113" s="27"/>
      <c r="N113" s="27"/>
      <c r="O113" s="27"/>
      <c r="P113" s="27"/>
      <c r="Q113" s="175">
        <f t="shared" si="6"/>
        <v>0</v>
      </c>
    </row>
    <row r="114" spans="1:17" ht="15.75" hidden="1">
      <c r="A114" s="2" t="s">
        <v>384</v>
      </c>
      <c r="B114" s="95" t="s">
        <v>419</v>
      </c>
      <c r="C114" s="180"/>
      <c r="D114" s="179"/>
      <c r="E114" s="90"/>
      <c r="F114" s="27"/>
      <c r="G114" s="174"/>
      <c r="H114" s="27"/>
      <c r="I114" s="27"/>
      <c r="J114" s="27"/>
      <c r="K114" s="27"/>
      <c r="L114" s="27"/>
      <c r="M114" s="27"/>
      <c r="N114" s="27"/>
      <c r="O114" s="27"/>
      <c r="P114" s="27"/>
      <c r="Q114" s="175">
        <f t="shared" si="6"/>
        <v>0</v>
      </c>
    </row>
    <row r="115" spans="1:17" ht="15.75" hidden="1">
      <c r="A115" s="2" t="s">
        <v>309</v>
      </c>
      <c r="B115" s="95" t="s">
        <v>310</v>
      </c>
      <c r="C115" s="180"/>
      <c r="D115" s="180"/>
      <c r="E115" s="91"/>
      <c r="F115" s="7"/>
      <c r="G115" s="174"/>
      <c r="H115" s="27"/>
      <c r="I115" s="27"/>
      <c r="J115" s="27"/>
      <c r="K115" s="27"/>
      <c r="L115" s="27"/>
      <c r="M115" s="27"/>
      <c r="N115" s="27"/>
      <c r="O115" s="27"/>
      <c r="P115" s="27"/>
      <c r="Q115" s="175">
        <f t="shared" si="6"/>
        <v>0</v>
      </c>
    </row>
    <row r="116" spans="1:17" ht="47.25" hidden="1">
      <c r="A116" s="2" t="s">
        <v>240</v>
      </c>
      <c r="B116" s="95" t="s">
        <v>242</v>
      </c>
      <c r="C116" s="180"/>
      <c r="D116" s="180"/>
      <c r="E116" s="91"/>
      <c r="F116" s="7"/>
      <c r="G116" s="174"/>
      <c r="H116" s="27"/>
      <c r="I116" s="27"/>
      <c r="J116" s="27"/>
      <c r="K116" s="27"/>
      <c r="L116" s="27"/>
      <c r="M116" s="27"/>
      <c r="N116" s="27"/>
      <c r="O116" s="27"/>
      <c r="P116" s="27"/>
      <c r="Q116" s="175">
        <f t="shared" si="6"/>
        <v>0</v>
      </c>
    </row>
    <row r="117" spans="1:17" ht="15.75" hidden="1">
      <c r="A117" s="10" t="s">
        <v>342</v>
      </c>
      <c r="B117" s="11" t="s">
        <v>426</v>
      </c>
      <c r="C117" s="172"/>
      <c r="D117" s="172"/>
      <c r="E117" s="7"/>
      <c r="F117" s="7"/>
      <c r="G117" s="174"/>
      <c r="H117" s="27"/>
      <c r="I117" s="27"/>
      <c r="J117" s="27"/>
      <c r="K117" s="27"/>
      <c r="L117" s="27"/>
      <c r="M117" s="27"/>
      <c r="N117" s="27"/>
      <c r="O117" s="27"/>
      <c r="P117" s="27"/>
      <c r="Q117" s="175">
        <f t="shared" si="6"/>
        <v>0</v>
      </c>
    </row>
    <row r="118" spans="1:17" ht="15.75" hidden="1">
      <c r="A118" s="10"/>
      <c r="B118" s="11"/>
      <c r="C118" s="172"/>
      <c r="D118" s="172"/>
      <c r="E118" s="7"/>
      <c r="F118" s="7"/>
      <c r="G118" s="174"/>
      <c r="H118" s="27"/>
      <c r="I118" s="27"/>
      <c r="J118" s="27"/>
      <c r="K118" s="27"/>
      <c r="L118" s="27"/>
      <c r="M118" s="27"/>
      <c r="N118" s="27"/>
      <c r="O118" s="27"/>
      <c r="P118" s="27"/>
      <c r="Q118" s="175">
        <f t="shared" si="6"/>
        <v>0</v>
      </c>
    </row>
    <row r="119" spans="1:17" ht="15.75" hidden="1">
      <c r="A119" s="10"/>
      <c r="B119" s="11"/>
      <c r="C119" s="174"/>
      <c r="D119" s="174"/>
      <c r="E119" s="27"/>
      <c r="F119" s="27"/>
      <c r="G119" s="174"/>
      <c r="H119" s="27"/>
      <c r="I119" s="27"/>
      <c r="J119" s="27"/>
      <c r="K119" s="27"/>
      <c r="L119" s="27"/>
      <c r="M119" s="27"/>
      <c r="N119" s="27"/>
      <c r="O119" s="27"/>
      <c r="P119" s="27"/>
      <c r="Q119" s="175">
        <f t="shared" si="6"/>
        <v>0</v>
      </c>
    </row>
    <row r="120" spans="1:17" ht="15.75" hidden="1">
      <c r="A120" s="10"/>
      <c r="B120" s="11"/>
      <c r="C120" s="172"/>
      <c r="D120" s="172"/>
      <c r="E120" s="7"/>
      <c r="F120" s="7"/>
      <c r="G120" s="172"/>
      <c r="H120" s="7"/>
      <c r="I120" s="7"/>
      <c r="J120" s="7"/>
      <c r="K120" s="7"/>
      <c r="L120" s="7"/>
      <c r="M120" s="7"/>
      <c r="N120" s="7"/>
      <c r="O120" s="7"/>
      <c r="P120" s="27"/>
      <c r="Q120" s="175">
        <f t="shared" si="6"/>
        <v>0</v>
      </c>
    </row>
    <row r="121" spans="1:17" ht="15.75" hidden="1">
      <c r="A121" s="10"/>
      <c r="B121" s="11"/>
      <c r="C121" s="172"/>
      <c r="D121" s="172"/>
      <c r="E121" s="27"/>
      <c r="F121" s="27"/>
      <c r="G121" s="174"/>
      <c r="H121" s="27"/>
      <c r="I121" s="27"/>
      <c r="J121" s="27"/>
      <c r="K121" s="27"/>
      <c r="L121" s="27"/>
      <c r="M121" s="27"/>
      <c r="N121" s="27"/>
      <c r="O121" s="27"/>
      <c r="P121" s="27"/>
      <c r="Q121" s="175">
        <f t="shared" si="6"/>
        <v>0</v>
      </c>
    </row>
    <row r="122" spans="1:17" ht="15.75" hidden="1">
      <c r="A122" s="10"/>
      <c r="B122" s="46"/>
      <c r="C122" s="174"/>
      <c r="D122" s="174"/>
      <c r="E122" s="27"/>
      <c r="F122" s="27"/>
      <c r="G122" s="174"/>
      <c r="H122" s="27"/>
      <c r="I122" s="27"/>
      <c r="J122" s="27"/>
      <c r="K122" s="27"/>
      <c r="L122" s="27"/>
      <c r="M122" s="27"/>
      <c r="N122" s="27"/>
      <c r="O122" s="27"/>
      <c r="P122" s="27"/>
      <c r="Q122" s="175">
        <f t="shared" si="6"/>
        <v>0</v>
      </c>
    </row>
    <row r="123" spans="1:17" ht="15.75" hidden="1">
      <c r="A123" s="10"/>
      <c r="B123" s="23"/>
      <c r="C123" s="174"/>
      <c r="D123" s="174"/>
      <c r="E123" s="27"/>
      <c r="F123" s="27"/>
      <c r="G123" s="174"/>
      <c r="H123" s="27"/>
      <c r="I123" s="27"/>
      <c r="J123" s="27"/>
      <c r="K123" s="27"/>
      <c r="L123" s="27"/>
      <c r="M123" s="27"/>
      <c r="N123" s="27"/>
      <c r="O123" s="27"/>
      <c r="P123" s="27"/>
      <c r="Q123" s="175">
        <f t="shared" si="6"/>
        <v>0</v>
      </c>
    </row>
    <row r="124" spans="1:17" ht="15.75">
      <c r="A124" s="10"/>
      <c r="B124" s="87" t="s">
        <v>265</v>
      </c>
      <c r="C124" s="181">
        <v>1.09964</v>
      </c>
      <c r="D124" s="174"/>
      <c r="E124" s="27"/>
      <c r="F124" s="27"/>
      <c r="G124" s="174"/>
      <c r="H124" s="27"/>
      <c r="I124" s="27"/>
      <c r="J124" s="27"/>
      <c r="K124" s="27"/>
      <c r="L124" s="27"/>
      <c r="M124" s="27"/>
      <c r="N124" s="27"/>
      <c r="O124" s="27"/>
      <c r="P124" s="27"/>
      <c r="Q124" s="175">
        <f t="shared" si="6"/>
        <v>1.09964</v>
      </c>
    </row>
    <row r="125" spans="1:17" ht="15.75">
      <c r="A125" s="10" t="s">
        <v>342</v>
      </c>
      <c r="B125" s="11" t="s">
        <v>426</v>
      </c>
      <c r="C125" s="91">
        <v>18</v>
      </c>
      <c r="D125" s="174"/>
      <c r="E125" s="27"/>
      <c r="F125" s="27"/>
      <c r="G125" s="174"/>
      <c r="H125" s="27"/>
      <c r="I125" s="27"/>
      <c r="J125" s="27"/>
      <c r="K125" s="27"/>
      <c r="L125" s="27"/>
      <c r="M125" s="27"/>
      <c r="N125" s="27"/>
      <c r="O125" s="27"/>
      <c r="P125" s="27"/>
      <c r="Q125" s="175">
        <f t="shared" si="6"/>
        <v>18</v>
      </c>
    </row>
    <row r="126" spans="1:17" ht="15.75">
      <c r="A126" s="10"/>
      <c r="B126" s="87" t="s">
        <v>176</v>
      </c>
      <c r="C126" s="94">
        <v>18</v>
      </c>
      <c r="D126" s="174"/>
      <c r="E126" s="27"/>
      <c r="F126" s="27"/>
      <c r="G126" s="174"/>
      <c r="H126" s="27"/>
      <c r="I126" s="27"/>
      <c r="J126" s="27"/>
      <c r="K126" s="27"/>
      <c r="L126" s="27"/>
      <c r="M126" s="27"/>
      <c r="N126" s="27"/>
      <c r="O126" s="27"/>
      <c r="P126" s="27"/>
      <c r="Q126" s="175">
        <f t="shared" si="6"/>
        <v>18</v>
      </c>
    </row>
    <row r="127" spans="1:17" ht="15.75">
      <c r="A127" s="18">
        <v>110000</v>
      </c>
      <c r="B127" s="16" t="s">
        <v>361</v>
      </c>
      <c r="C127" s="175">
        <f>SUM(C129+C131+C133+C136)</f>
        <v>10.523620000000001</v>
      </c>
      <c r="D127" s="175"/>
      <c r="E127" s="8">
        <f aca="true" t="shared" si="7" ref="E127:P127">SUM(E129:E136)</f>
        <v>0</v>
      </c>
      <c r="F127" s="8">
        <f t="shared" si="7"/>
        <v>0</v>
      </c>
      <c r="G127" s="175"/>
      <c r="H127" s="8">
        <f t="shared" si="7"/>
        <v>0</v>
      </c>
      <c r="I127" s="8">
        <f t="shared" si="7"/>
        <v>0</v>
      </c>
      <c r="J127" s="8">
        <f t="shared" si="7"/>
        <v>0</v>
      </c>
      <c r="K127" s="8">
        <f t="shared" si="7"/>
        <v>0</v>
      </c>
      <c r="L127" s="8">
        <f t="shared" si="7"/>
        <v>0</v>
      </c>
      <c r="M127" s="8">
        <f t="shared" si="7"/>
        <v>0</v>
      </c>
      <c r="N127" s="8">
        <f t="shared" si="7"/>
        <v>0</v>
      </c>
      <c r="O127" s="8">
        <f t="shared" si="7"/>
        <v>0</v>
      </c>
      <c r="P127" s="8">
        <f t="shared" si="7"/>
        <v>0</v>
      </c>
      <c r="Q127" s="175">
        <f t="shared" si="6"/>
        <v>10.523620000000001</v>
      </c>
    </row>
    <row r="128" spans="1:17" ht="15.75" hidden="1">
      <c r="A128" s="47">
        <v>1</v>
      </c>
      <c r="B128" s="47">
        <v>2</v>
      </c>
      <c r="C128" s="183"/>
      <c r="D128" s="174"/>
      <c r="E128" s="27"/>
      <c r="F128" s="27"/>
      <c r="G128" s="174"/>
      <c r="H128" s="48"/>
      <c r="I128" s="27"/>
      <c r="J128" s="27"/>
      <c r="K128" s="27"/>
      <c r="L128" s="27"/>
      <c r="M128" s="27"/>
      <c r="N128" s="27"/>
      <c r="O128" s="27"/>
      <c r="P128" s="27"/>
      <c r="Q128" s="175">
        <f t="shared" si="6"/>
        <v>0</v>
      </c>
    </row>
    <row r="129" spans="1:17" ht="15.75">
      <c r="A129" s="10" t="s">
        <v>343</v>
      </c>
      <c r="B129" s="11" t="s">
        <v>344</v>
      </c>
      <c r="C129" s="183">
        <v>1.70344</v>
      </c>
      <c r="D129" s="174"/>
      <c r="E129" s="27"/>
      <c r="F129" s="27"/>
      <c r="G129" s="174"/>
      <c r="H129" s="48"/>
      <c r="I129" s="27"/>
      <c r="J129" s="27"/>
      <c r="K129" s="27"/>
      <c r="L129" s="27"/>
      <c r="M129" s="27"/>
      <c r="N129" s="27"/>
      <c r="O129" s="27"/>
      <c r="P129" s="27"/>
      <c r="Q129" s="175">
        <f t="shared" si="6"/>
        <v>1.70344</v>
      </c>
    </row>
    <row r="130" spans="1:17" ht="15.75">
      <c r="A130" s="10"/>
      <c r="B130" s="155" t="s">
        <v>265</v>
      </c>
      <c r="C130" s="257">
        <v>1.70344</v>
      </c>
      <c r="D130" s="174"/>
      <c r="E130" s="27"/>
      <c r="F130" s="27"/>
      <c r="G130" s="174"/>
      <c r="H130" s="48"/>
      <c r="I130" s="27"/>
      <c r="J130" s="27"/>
      <c r="K130" s="27"/>
      <c r="L130" s="27"/>
      <c r="M130" s="27"/>
      <c r="N130" s="27"/>
      <c r="O130" s="27"/>
      <c r="P130" s="27"/>
      <c r="Q130" s="175">
        <f t="shared" si="6"/>
        <v>1.70344</v>
      </c>
    </row>
    <row r="131" spans="1:17" ht="15.75">
      <c r="A131" s="10" t="s">
        <v>345</v>
      </c>
      <c r="B131" s="11" t="s">
        <v>483</v>
      </c>
      <c r="C131" s="183">
        <v>3.28106</v>
      </c>
      <c r="D131" s="174"/>
      <c r="E131" s="27"/>
      <c r="F131" s="27"/>
      <c r="G131" s="174"/>
      <c r="H131" s="48"/>
      <c r="I131" s="27"/>
      <c r="J131" s="27"/>
      <c r="K131" s="27"/>
      <c r="L131" s="27"/>
      <c r="M131" s="27"/>
      <c r="N131" s="27"/>
      <c r="O131" s="27"/>
      <c r="P131" s="27"/>
      <c r="Q131" s="175">
        <f t="shared" si="6"/>
        <v>3.28106</v>
      </c>
    </row>
    <row r="132" spans="1:17" ht="15.75">
      <c r="A132" s="10"/>
      <c r="B132" s="155" t="s">
        <v>265</v>
      </c>
      <c r="C132" s="257">
        <v>3.28106</v>
      </c>
      <c r="D132" s="174"/>
      <c r="E132" s="27"/>
      <c r="F132" s="27"/>
      <c r="G132" s="174"/>
      <c r="H132" s="48"/>
      <c r="I132" s="27"/>
      <c r="J132" s="27"/>
      <c r="K132" s="27"/>
      <c r="L132" s="27"/>
      <c r="M132" s="27"/>
      <c r="N132" s="27"/>
      <c r="O132" s="27"/>
      <c r="P132" s="27"/>
      <c r="Q132" s="175">
        <f t="shared" si="6"/>
        <v>3.28106</v>
      </c>
    </row>
    <row r="133" spans="1:17" ht="15.75">
      <c r="A133" s="10" t="s">
        <v>346</v>
      </c>
      <c r="B133" s="11" t="s">
        <v>484</v>
      </c>
      <c r="C133" s="183">
        <v>0.9166</v>
      </c>
      <c r="D133" s="174"/>
      <c r="E133" s="27"/>
      <c r="F133" s="27"/>
      <c r="G133" s="174"/>
      <c r="H133" s="48"/>
      <c r="I133" s="27"/>
      <c r="J133" s="27"/>
      <c r="K133" s="27"/>
      <c r="L133" s="27"/>
      <c r="M133" s="27"/>
      <c r="N133" s="27"/>
      <c r="O133" s="27"/>
      <c r="P133" s="27"/>
      <c r="Q133" s="175">
        <f t="shared" si="6"/>
        <v>0.9166</v>
      </c>
    </row>
    <row r="134" spans="1:17" ht="15.75" hidden="1">
      <c r="A134" s="10" t="s">
        <v>347</v>
      </c>
      <c r="B134" s="11" t="s">
        <v>422</v>
      </c>
      <c r="C134" s="183"/>
      <c r="D134" s="174"/>
      <c r="E134" s="27"/>
      <c r="F134" s="27"/>
      <c r="G134" s="174"/>
      <c r="H134" s="48"/>
      <c r="I134" s="27"/>
      <c r="J134" s="27"/>
      <c r="K134" s="27"/>
      <c r="L134" s="27"/>
      <c r="M134" s="27"/>
      <c r="N134" s="27"/>
      <c r="O134" s="27"/>
      <c r="P134" s="27"/>
      <c r="Q134" s="175">
        <f t="shared" si="6"/>
        <v>0</v>
      </c>
    </row>
    <row r="135" spans="1:17" ht="15.75">
      <c r="A135" s="10"/>
      <c r="B135" s="155" t="s">
        <v>265</v>
      </c>
      <c r="C135" s="257">
        <v>0.9166</v>
      </c>
      <c r="D135" s="174"/>
      <c r="E135" s="27"/>
      <c r="F135" s="27"/>
      <c r="G135" s="174"/>
      <c r="H135" s="48"/>
      <c r="I135" s="27"/>
      <c r="J135" s="27"/>
      <c r="K135" s="27"/>
      <c r="L135" s="27"/>
      <c r="M135" s="27"/>
      <c r="N135" s="27"/>
      <c r="O135" s="27"/>
      <c r="P135" s="27"/>
      <c r="Q135" s="175">
        <f t="shared" si="6"/>
        <v>0.9166</v>
      </c>
    </row>
    <row r="136" spans="1:17" ht="15.75">
      <c r="A136" s="10" t="s">
        <v>374</v>
      </c>
      <c r="B136" s="11" t="s">
        <v>175</v>
      </c>
      <c r="C136" s="183">
        <v>4.62252</v>
      </c>
      <c r="D136" s="174"/>
      <c r="E136" s="27"/>
      <c r="F136" s="27"/>
      <c r="G136" s="174"/>
      <c r="H136" s="48"/>
      <c r="I136" s="27"/>
      <c r="J136" s="27"/>
      <c r="K136" s="27"/>
      <c r="L136" s="27"/>
      <c r="M136" s="27"/>
      <c r="N136" s="27"/>
      <c r="O136" s="27"/>
      <c r="P136" s="27"/>
      <c r="Q136" s="175">
        <f t="shared" si="6"/>
        <v>4.62252</v>
      </c>
    </row>
    <row r="137" spans="1:17" ht="15.75" hidden="1">
      <c r="A137" s="47"/>
      <c r="B137" s="47"/>
      <c r="C137" s="183"/>
      <c r="D137" s="174"/>
      <c r="E137" s="27"/>
      <c r="F137" s="27"/>
      <c r="G137" s="174"/>
      <c r="H137" s="48"/>
      <c r="I137" s="27"/>
      <c r="J137" s="27"/>
      <c r="K137" s="27"/>
      <c r="L137" s="27"/>
      <c r="M137" s="27"/>
      <c r="N137" s="27"/>
      <c r="O137" s="27"/>
      <c r="P137" s="27"/>
      <c r="Q137" s="175">
        <f t="shared" si="6"/>
        <v>0</v>
      </c>
    </row>
    <row r="138" spans="1:17" ht="15.75" hidden="1">
      <c r="A138" s="19">
        <v>120000</v>
      </c>
      <c r="B138" s="16" t="s">
        <v>376</v>
      </c>
      <c r="C138" s="173">
        <f>C139</f>
        <v>0</v>
      </c>
      <c r="D138" s="173"/>
      <c r="E138" s="20"/>
      <c r="F138" s="20"/>
      <c r="G138" s="173"/>
      <c r="H138" s="20"/>
      <c r="I138" s="20"/>
      <c r="J138" s="20"/>
      <c r="K138" s="20"/>
      <c r="L138" s="20"/>
      <c r="M138" s="20"/>
      <c r="N138" s="20"/>
      <c r="O138" s="20"/>
      <c r="P138" s="20"/>
      <c r="Q138" s="175">
        <f t="shared" si="6"/>
        <v>0</v>
      </c>
    </row>
    <row r="139" spans="1:17" ht="15.75" hidden="1">
      <c r="A139" s="36" t="s">
        <v>370</v>
      </c>
      <c r="B139" s="65" t="s">
        <v>467</v>
      </c>
      <c r="C139" s="174"/>
      <c r="D139" s="174"/>
      <c r="E139" s="27"/>
      <c r="F139" s="27"/>
      <c r="G139" s="174"/>
      <c r="H139" s="27"/>
      <c r="I139" s="27"/>
      <c r="J139" s="27"/>
      <c r="K139" s="27"/>
      <c r="L139" s="27"/>
      <c r="M139" s="27"/>
      <c r="N139" s="27"/>
      <c r="O139" s="27"/>
      <c r="P139" s="27"/>
      <c r="Q139" s="175">
        <f t="shared" si="6"/>
        <v>0</v>
      </c>
    </row>
    <row r="140" spans="1:17" ht="15.75">
      <c r="A140" s="36"/>
      <c r="B140" s="155" t="s">
        <v>265</v>
      </c>
      <c r="C140" s="257">
        <v>4.62252</v>
      </c>
      <c r="D140" s="174"/>
      <c r="E140" s="27"/>
      <c r="F140" s="27"/>
      <c r="G140" s="174"/>
      <c r="H140" s="27"/>
      <c r="I140" s="27"/>
      <c r="J140" s="27"/>
      <c r="K140" s="27"/>
      <c r="L140" s="27"/>
      <c r="M140" s="27"/>
      <c r="N140" s="27"/>
      <c r="O140" s="27"/>
      <c r="P140" s="27"/>
      <c r="Q140" s="175">
        <f t="shared" si="6"/>
        <v>4.62252</v>
      </c>
    </row>
    <row r="141" spans="1:17" ht="15.75">
      <c r="A141" s="156" t="s">
        <v>362</v>
      </c>
      <c r="B141" s="16" t="s">
        <v>363</v>
      </c>
      <c r="C141" s="173">
        <v>48.99</v>
      </c>
      <c r="D141" s="173"/>
      <c r="E141" s="20">
        <f aca="true" t="shared" si="8" ref="E141:M141">E145+E148+E150+E151+E152+E153+E149+E146</f>
        <v>0</v>
      </c>
      <c r="F141" s="20">
        <f t="shared" si="8"/>
        <v>0</v>
      </c>
      <c r="G141" s="173">
        <f t="shared" si="8"/>
        <v>0</v>
      </c>
      <c r="H141" s="20">
        <f t="shared" si="8"/>
        <v>0</v>
      </c>
      <c r="I141" s="20">
        <f t="shared" si="8"/>
        <v>0</v>
      </c>
      <c r="J141" s="20">
        <f t="shared" si="8"/>
        <v>0</v>
      </c>
      <c r="K141" s="20">
        <f t="shared" si="8"/>
        <v>0</v>
      </c>
      <c r="L141" s="20">
        <f t="shared" si="8"/>
        <v>0</v>
      </c>
      <c r="M141" s="20">
        <f t="shared" si="8"/>
        <v>0</v>
      </c>
      <c r="N141" s="20">
        <f>N145+N148+N150+N151+N152+N153+N149</f>
        <v>0</v>
      </c>
      <c r="O141" s="20">
        <f>O145+O148+O150+O151+O152+O153+O149</f>
        <v>0</v>
      </c>
      <c r="P141" s="20">
        <f>P145+P148+P150+P151+P152+P153+P149</f>
        <v>0</v>
      </c>
      <c r="Q141" s="175">
        <f t="shared" si="6"/>
        <v>48.99</v>
      </c>
    </row>
    <row r="142" spans="1:17" ht="15.75" hidden="1">
      <c r="A142" s="36" t="s">
        <v>393</v>
      </c>
      <c r="B142" s="16" t="s">
        <v>394</v>
      </c>
      <c r="C142" s="173"/>
      <c r="D142" s="173"/>
      <c r="E142" s="20"/>
      <c r="F142" s="20"/>
      <c r="G142" s="173"/>
      <c r="H142" s="27"/>
      <c r="I142" s="27"/>
      <c r="J142" s="27"/>
      <c r="K142" s="27"/>
      <c r="L142" s="27"/>
      <c r="M142" s="27"/>
      <c r="N142" s="27"/>
      <c r="O142" s="27"/>
      <c r="P142" s="27"/>
      <c r="Q142" s="175">
        <f t="shared" si="6"/>
        <v>0</v>
      </c>
    </row>
    <row r="143" spans="1:17" ht="15.75" hidden="1">
      <c r="A143" s="36" t="s">
        <v>350</v>
      </c>
      <c r="B143" s="11" t="s">
        <v>379</v>
      </c>
      <c r="C143" s="174"/>
      <c r="D143" s="174"/>
      <c r="E143" s="27"/>
      <c r="F143" s="27"/>
      <c r="G143" s="174"/>
      <c r="H143" s="27"/>
      <c r="I143" s="27"/>
      <c r="J143" s="27"/>
      <c r="K143" s="27"/>
      <c r="L143" s="27"/>
      <c r="M143" s="27"/>
      <c r="N143" s="27"/>
      <c r="O143" s="27"/>
      <c r="P143" s="27"/>
      <c r="Q143" s="175">
        <f aca="true" t="shared" si="9" ref="Q143:Q192">H143+C143</f>
        <v>0</v>
      </c>
    </row>
    <row r="144" spans="1:17" ht="15.75" hidden="1">
      <c r="A144" s="36" t="s">
        <v>386</v>
      </c>
      <c r="B144" s="11" t="s">
        <v>387</v>
      </c>
      <c r="C144" s="174"/>
      <c r="D144" s="174"/>
      <c r="E144" s="27"/>
      <c r="F144" s="27"/>
      <c r="G144" s="174"/>
      <c r="H144" s="27"/>
      <c r="I144" s="27"/>
      <c r="J144" s="27"/>
      <c r="K144" s="27"/>
      <c r="L144" s="27"/>
      <c r="M144" s="27"/>
      <c r="N144" s="27"/>
      <c r="O144" s="27"/>
      <c r="P144" s="27"/>
      <c r="Q144" s="175">
        <f t="shared" si="9"/>
        <v>0</v>
      </c>
    </row>
    <row r="145" spans="1:17" ht="15.75" hidden="1">
      <c r="A145" s="10" t="s">
        <v>348</v>
      </c>
      <c r="B145" s="11" t="s">
        <v>372</v>
      </c>
      <c r="C145" s="172"/>
      <c r="D145" s="172"/>
      <c r="E145" s="7"/>
      <c r="F145" s="7"/>
      <c r="G145" s="174"/>
      <c r="H145" s="27"/>
      <c r="I145" s="27"/>
      <c r="J145" s="27"/>
      <c r="K145" s="27"/>
      <c r="L145" s="27"/>
      <c r="M145" s="27"/>
      <c r="N145" s="27"/>
      <c r="O145" s="27"/>
      <c r="P145" s="27"/>
      <c r="Q145" s="175">
        <f t="shared" si="9"/>
        <v>0</v>
      </c>
    </row>
    <row r="146" spans="1:17" ht="15.75" hidden="1">
      <c r="A146" s="10" t="s">
        <v>507</v>
      </c>
      <c r="B146" s="153" t="s">
        <v>352</v>
      </c>
      <c r="C146" s="172"/>
      <c r="D146" s="172"/>
      <c r="E146" s="7"/>
      <c r="F146" s="7"/>
      <c r="G146" s="174"/>
      <c r="H146" s="27"/>
      <c r="I146" s="27"/>
      <c r="J146" s="27"/>
      <c r="K146" s="27"/>
      <c r="L146" s="27"/>
      <c r="M146" s="27"/>
      <c r="N146" s="27"/>
      <c r="O146" s="27"/>
      <c r="P146" s="27"/>
      <c r="Q146" s="175">
        <f t="shared" si="9"/>
        <v>0</v>
      </c>
    </row>
    <row r="147" spans="1:17" ht="15.75">
      <c r="A147" s="10" t="s">
        <v>348</v>
      </c>
      <c r="B147" s="11" t="s">
        <v>372</v>
      </c>
      <c r="C147" s="7">
        <v>10</v>
      </c>
      <c r="D147" s="172"/>
      <c r="E147" s="7"/>
      <c r="F147" s="7"/>
      <c r="G147" s="174"/>
      <c r="H147" s="27"/>
      <c r="I147" s="27"/>
      <c r="J147" s="27"/>
      <c r="K147" s="27"/>
      <c r="L147" s="27"/>
      <c r="M147" s="27"/>
      <c r="N147" s="27"/>
      <c r="O147" s="27"/>
      <c r="P147" s="27"/>
      <c r="Q147" s="175">
        <f t="shared" si="9"/>
        <v>10</v>
      </c>
    </row>
    <row r="148" spans="1:17" ht="15.75">
      <c r="A148" s="10" t="s">
        <v>233</v>
      </c>
      <c r="B148" s="11" t="s">
        <v>234</v>
      </c>
      <c r="C148" s="7">
        <v>0.3</v>
      </c>
      <c r="D148" s="172"/>
      <c r="E148" s="7"/>
      <c r="F148" s="7"/>
      <c r="G148" s="174"/>
      <c r="H148" s="27"/>
      <c r="I148" s="27"/>
      <c r="J148" s="27"/>
      <c r="K148" s="27"/>
      <c r="L148" s="27"/>
      <c r="M148" s="27"/>
      <c r="N148" s="27"/>
      <c r="O148" s="27"/>
      <c r="P148" s="27"/>
      <c r="Q148" s="175">
        <f t="shared" si="9"/>
        <v>0.3</v>
      </c>
    </row>
    <row r="149" spans="1:17" ht="15.75" hidden="1">
      <c r="A149" s="10" t="s">
        <v>405</v>
      </c>
      <c r="B149" s="11" t="s">
        <v>428</v>
      </c>
      <c r="C149" s="7"/>
      <c r="D149" s="172"/>
      <c r="E149" s="7"/>
      <c r="F149" s="7"/>
      <c r="G149" s="174"/>
      <c r="H149" s="27"/>
      <c r="I149" s="27"/>
      <c r="J149" s="27"/>
      <c r="K149" s="27"/>
      <c r="L149" s="27"/>
      <c r="M149" s="27"/>
      <c r="N149" s="27"/>
      <c r="O149" s="27"/>
      <c r="P149" s="27"/>
      <c r="Q149" s="175">
        <f t="shared" si="9"/>
        <v>0</v>
      </c>
    </row>
    <row r="150" spans="1:17" ht="31.5" hidden="1">
      <c r="A150" s="10" t="s">
        <v>425</v>
      </c>
      <c r="B150" s="11" t="s">
        <v>471</v>
      </c>
      <c r="C150" s="7"/>
      <c r="D150" s="172"/>
      <c r="E150" s="7"/>
      <c r="F150" s="7"/>
      <c r="G150" s="174"/>
      <c r="H150" s="27"/>
      <c r="I150" s="27"/>
      <c r="J150" s="27"/>
      <c r="K150" s="27"/>
      <c r="L150" s="27"/>
      <c r="M150" s="27"/>
      <c r="N150" s="27"/>
      <c r="O150" s="27"/>
      <c r="P150" s="27"/>
      <c r="Q150" s="175">
        <f t="shared" si="9"/>
        <v>0</v>
      </c>
    </row>
    <row r="151" spans="1:17" ht="31.5" hidden="1">
      <c r="A151" s="10" t="s">
        <v>349</v>
      </c>
      <c r="B151" s="11" t="s">
        <v>423</v>
      </c>
      <c r="C151" s="7"/>
      <c r="D151" s="172"/>
      <c r="E151" s="7"/>
      <c r="F151" s="7"/>
      <c r="G151" s="174"/>
      <c r="H151" s="27"/>
      <c r="I151" s="27"/>
      <c r="J151" s="27"/>
      <c r="K151" s="27"/>
      <c r="L151" s="27"/>
      <c r="M151" s="27"/>
      <c r="N151" s="27"/>
      <c r="O151" s="27"/>
      <c r="P151" s="27"/>
      <c r="Q151" s="175">
        <f t="shared" si="9"/>
        <v>0</v>
      </c>
    </row>
    <row r="152" spans="1:17" ht="31.5" hidden="1">
      <c r="A152" s="10" t="s">
        <v>410</v>
      </c>
      <c r="B152" s="11" t="s">
        <v>472</v>
      </c>
      <c r="C152" s="7"/>
      <c r="D152" s="172"/>
      <c r="E152" s="7"/>
      <c r="F152" s="7"/>
      <c r="G152" s="174"/>
      <c r="H152" s="27"/>
      <c r="I152" s="27"/>
      <c r="J152" s="27"/>
      <c r="K152" s="27"/>
      <c r="L152" s="27"/>
      <c r="M152" s="27"/>
      <c r="N152" s="27"/>
      <c r="O152" s="27"/>
      <c r="P152" s="27"/>
      <c r="Q152" s="175">
        <f t="shared" si="9"/>
        <v>0</v>
      </c>
    </row>
    <row r="153" spans="1:17" ht="15.75" hidden="1">
      <c r="A153" s="10"/>
      <c r="B153" s="11"/>
      <c r="C153" s="7"/>
      <c r="D153" s="172"/>
      <c r="E153" s="7"/>
      <c r="F153" s="7"/>
      <c r="G153" s="172"/>
      <c r="H153" s="27"/>
      <c r="I153" s="27"/>
      <c r="J153" s="27"/>
      <c r="K153" s="27"/>
      <c r="L153" s="27"/>
      <c r="M153" s="27"/>
      <c r="N153" s="27"/>
      <c r="O153" s="27"/>
      <c r="P153" s="27"/>
      <c r="Q153" s="175">
        <f t="shared" si="9"/>
        <v>0</v>
      </c>
    </row>
    <row r="154" spans="1:17" ht="15.75" hidden="1">
      <c r="A154" s="17" t="s">
        <v>495</v>
      </c>
      <c r="B154" s="16" t="s">
        <v>496</v>
      </c>
      <c r="C154" s="8"/>
      <c r="D154" s="175"/>
      <c r="E154" s="8"/>
      <c r="F154" s="8"/>
      <c r="G154" s="175"/>
      <c r="H154" s="20"/>
      <c r="I154" s="20"/>
      <c r="J154" s="20"/>
      <c r="K154" s="20"/>
      <c r="L154" s="20"/>
      <c r="M154" s="20"/>
      <c r="N154" s="20"/>
      <c r="O154" s="20"/>
      <c r="P154" s="20"/>
      <c r="Q154" s="175">
        <f t="shared" si="9"/>
        <v>0</v>
      </c>
    </row>
    <row r="155" spans="1:17" ht="15.75" hidden="1">
      <c r="A155" s="10" t="s">
        <v>313</v>
      </c>
      <c r="B155" s="11" t="s">
        <v>315</v>
      </c>
      <c r="C155" s="7"/>
      <c r="D155" s="172"/>
      <c r="E155" s="7"/>
      <c r="F155" s="7"/>
      <c r="G155" s="172"/>
      <c r="H155" s="27"/>
      <c r="I155" s="27"/>
      <c r="J155" s="27"/>
      <c r="K155" s="27"/>
      <c r="L155" s="27"/>
      <c r="M155" s="27"/>
      <c r="N155" s="27"/>
      <c r="O155" s="27"/>
      <c r="P155" s="27"/>
      <c r="Q155" s="175">
        <f t="shared" si="9"/>
        <v>0</v>
      </c>
    </row>
    <row r="156" spans="1:17" ht="15.75" hidden="1">
      <c r="A156" s="109" t="s">
        <v>393</v>
      </c>
      <c r="B156" s="16" t="s">
        <v>446</v>
      </c>
      <c r="C156" s="110"/>
      <c r="D156" s="184"/>
      <c r="E156" s="110"/>
      <c r="F156" s="110"/>
      <c r="G156" s="172"/>
      <c r="H156" s="27"/>
      <c r="I156" s="27"/>
      <c r="J156" s="27"/>
      <c r="K156" s="27"/>
      <c r="L156" s="27"/>
      <c r="M156" s="27"/>
      <c r="N156" s="27"/>
      <c r="O156" s="27"/>
      <c r="P156" s="27"/>
      <c r="Q156" s="175">
        <f t="shared" si="9"/>
        <v>0</v>
      </c>
    </row>
    <row r="157" spans="1:17" ht="23.25" customHeight="1" hidden="1">
      <c r="A157" s="2" t="s">
        <v>386</v>
      </c>
      <c r="B157" s="11" t="s">
        <v>447</v>
      </c>
      <c r="C157" s="91"/>
      <c r="D157" s="184"/>
      <c r="E157" s="110"/>
      <c r="F157" s="110"/>
      <c r="G157" s="172"/>
      <c r="H157" s="27"/>
      <c r="I157" s="27"/>
      <c r="J157" s="27"/>
      <c r="K157" s="27"/>
      <c r="L157" s="27"/>
      <c r="M157" s="27"/>
      <c r="N157" s="27"/>
      <c r="O157" s="27"/>
      <c r="P157" s="27"/>
      <c r="Q157" s="175">
        <f t="shared" si="9"/>
        <v>0</v>
      </c>
    </row>
    <row r="158" spans="1:17" ht="23.25" customHeight="1" hidden="1">
      <c r="A158" s="2"/>
      <c r="B158" s="49" t="s">
        <v>448</v>
      </c>
      <c r="C158" s="106"/>
      <c r="D158" s="184"/>
      <c r="E158" s="110"/>
      <c r="F158" s="110"/>
      <c r="G158" s="172"/>
      <c r="H158" s="27"/>
      <c r="I158" s="27"/>
      <c r="J158" s="27"/>
      <c r="K158" s="27"/>
      <c r="L158" s="27"/>
      <c r="M158" s="27"/>
      <c r="N158" s="27"/>
      <c r="O158" s="27"/>
      <c r="P158" s="27"/>
      <c r="Q158" s="175">
        <f t="shared" si="9"/>
        <v>0</v>
      </c>
    </row>
    <row r="159" spans="1:17" ht="15.75" hidden="1">
      <c r="A159" s="156" t="s">
        <v>392</v>
      </c>
      <c r="B159" s="108" t="s">
        <v>285</v>
      </c>
      <c r="C159" s="96">
        <f>SUM(C160+C162)</f>
        <v>0</v>
      </c>
      <c r="D159" s="185"/>
      <c r="E159" s="96">
        <f aca="true" t="shared" si="10" ref="E159:P159">E160+E162</f>
        <v>0</v>
      </c>
      <c r="F159" s="96">
        <f t="shared" si="10"/>
        <v>0</v>
      </c>
      <c r="G159" s="173"/>
      <c r="H159" s="20">
        <f t="shared" si="10"/>
        <v>0</v>
      </c>
      <c r="I159" s="20">
        <f t="shared" si="10"/>
        <v>0</v>
      </c>
      <c r="J159" s="20">
        <f t="shared" si="10"/>
        <v>0</v>
      </c>
      <c r="K159" s="20">
        <f t="shared" si="10"/>
        <v>0</v>
      </c>
      <c r="L159" s="20">
        <f t="shared" si="10"/>
        <v>0</v>
      </c>
      <c r="M159" s="20">
        <f t="shared" si="10"/>
        <v>0</v>
      </c>
      <c r="N159" s="20">
        <f t="shared" si="10"/>
        <v>0</v>
      </c>
      <c r="O159" s="20">
        <f t="shared" si="10"/>
        <v>0</v>
      </c>
      <c r="P159" s="20">
        <f t="shared" si="10"/>
        <v>0</v>
      </c>
      <c r="Q159" s="175">
        <f t="shared" si="9"/>
        <v>0</v>
      </c>
    </row>
    <row r="160" spans="1:17" ht="31.5" hidden="1">
      <c r="A160" s="99" t="s">
        <v>366</v>
      </c>
      <c r="B160" s="95" t="s">
        <v>462</v>
      </c>
      <c r="C160" s="258"/>
      <c r="D160" s="180"/>
      <c r="E160" s="90"/>
      <c r="F160" s="90"/>
      <c r="G160" s="174"/>
      <c r="H160" s="27"/>
      <c r="I160" s="27"/>
      <c r="J160" s="27"/>
      <c r="K160" s="27"/>
      <c r="L160" s="27"/>
      <c r="M160" s="27"/>
      <c r="N160" s="27"/>
      <c r="O160" s="27"/>
      <c r="P160" s="27"/>
      <c r="Q160" s="175">
        <f t="shared" si="9"/>
        <v>0</v>
      </c>
    </row>
    <row r="161" spans="1:17" ht="15.75" hidden="1">
      <c r="A161" s="99"/>
      <c r="B161" s="135" t="s">
        <v>499</v>
      </c>
      <c r="C161" s="259"/>
      <c r="D161" s="180"/>
      <c r="E161" s="90"/>
      <c r="F161" s="90"/>
      <c r="G161" s="174"/>
      <c r="H161" s="27"/>
      <c r="I161" s="27"/>
      <c r="J161" s="27"/>
      <c r="K161" s="27"/>
      <c r="L161" s="27"/>
      <c r="M161" s="27"/>
      <c r="N161" s="27"/>
      <c r="O161" s="27"/>
      <c r="P161" s="27"/>
      <c r="Q161" s="175">
        <f t="shared" si="9"/>
        <v>0</v>
      </c>
    </row>
    <row r="162" spans="1:17" ht="15.75" hidden="1">
      <c r="A162" s="99" t="s">
        <v>402</v>
      </c>
      <c r="B162" s="95" t="s">
        <v>491</v>
      </c>
      <c r="C162" s="91"/>
      <c r="D162" s="180"/>
      <c r="E162" s="90"/>
      <c r="F162" s="90"/>
      <c r="G162" s="174"/>
      <c r="H162" s="27"/>
      <c r="I162" s="27"/>
      <c r="J162" s="27"/>
      <c r="K162" s="27"/>
      <c r="L162" s="27"/>
      <c r="M162" s="27"/>
      <c r="N162" s="27"/>
      <c r="O162" s="27"/>
      <c r="P162" s="27"/>
      <c r="Q162" s="175">
        <f t="shared" si="9"/>
        <v>0</v>
      </c>
    </row>
    <row r="163" spans="1:17" ht="15.75" hidden="1">
      <c r="A163" s="99"/>
      <c r="B163" s="135" t="s">
        <v>499</v>
      </c>
      <c r="C163" s="259"/>
      <c r="D163" s="180"/>
      <c r="E163" s="90"/>
      <c r="F163" s="90"/>
      <c r="G163" s="174"/>
      <c r="H163" s="27"/>
      <c r="I163" s="27"/>
      <c r="J163" s="27"/>
      <c r="K163" s="27"/>
      <c r="L163" s="27"/>
      <c r="M163" s="27"/>
      <c r="N163" s="27"/>
      <c r="O163" s="27"/>
      <c r="P163" s="27"/>
      <c r="Q163" s="175">
        <f t="shared" si="9"/>
        <v>0</v>
      </c>
    </row>
    <row r="164" spans="1:17" ht="15.75" hidden="1">
      <c r="A164" s="156" t="s">
        <v>443</v>
      </c>
      <c r="B164" s="108" t="s">
        <v>286</v>
      </c>
      <c r="C164" s="96"/>
      <c r="D164" s="185"/>
      <c r="E164" s="90"/>
      <c r="F164" s="90"/>
      <c r="G164" s="174"/>
      <c r="H164" s="20"/>
      <c r="I164" s="20"/>
      <c r="J164" s="20"/>
      <c r="K164" s="20"/>
      <c r="L164" s="20"/>
      <c r="M164" s="20"/>
      <c r="N164" s="20"/>
      <c r="O164" s="20"/>
      <c r="P164" s="20"/>
      <c r="Q164" s="175">
        <f t="shared" si="9"/>
        <v>0</v>
      </c>
    </row>
    <row r="165" spans="1:17" ht="15.75" hidden="1">
      <c r="A165" s="2" t="s">
        <v>441</v>
      </c>
      <c r="B165" s="95" t="s">
        <v>442</v>
      </c>
      <c r="C165" s="91"/>
      <c r="D165" s="180"/>
      <c r="E165" s="90"/>
      <c r="F165" s="90"/>
      <c r="G165" s="174"/>
      <c r="H165" s="27"/>
      <c r="I165" s="27"/>
      <c r="J165" s="27"/>
      <c r="K165" s="27"/>
      <c r="L165" s="27"/>
      <c r="M165" s="27"/>
      <c r="N165" s="27"/>
      <c r="O165" s="27"/>
      <c r="P165" s="27"/>
      <c r="Q165" s="175">
        <f t="shared" si="9"/>
        <v>0</v>
      </c>
    </row>
    <row r="166" spans="1:17" ht="15.75" hidden="1">
      <c r="A166" s="2"/>
      <c r="B166" s="135"/>
      <c r="C166" s="91"/>
      <c r="D166" s="180"/>
      <c r="E166" s="90"/>
      <c r="F166" s="90"/>
      <c r="G166" s="174"/>
      <c r="H166" s="27"/>
      <c r="I166" s="27"/>
      <c r="J166" s="27"/>
      <c r="K166" s="27"/>
      <c r="L166" s="27"/>
      <c r="M166" s="27"/>
      <c r="N166" s="27"/>
      <c r="O166" s="27"/>
      <c r="P166" s="27"/>
      <c r="Q166" s="175">
        <f t="shared" si="9"/>
        <v>0</v>
      </c>
    </row>
    <row r="167" spans="1:17" ht="15.75" hidden="1">
      <c r="A167" s="156" t="s">
        <v>395</v>
      </c>
      <c r="B167" s="108" t="s">
        <v>287</v>
      </c>
      <c r="C167" s="96">
        <f aca="true" t="shared" si="11" ref="C167:P167">C168</f>
        <v>0</v>
      </c>
      <c r="D167" s="185"/>
      <c r="E167" s="96">
        <f t="shared" si="11"/>
        <v>0</v>
      </c>
      <c r="F167" s="96">
        <f t="shared" si="11"/>
        <v>0</v>
      </c>
      <c r="G167" s="173"/>
      <c r="H167" s="20">
        <f t="shared" si="11"/>
        <v>0</v>
      </c>
      <c r="I167" s="20">
        <f t="shared" si="11"/>
        <v>0</v>
      </c>
      <c r="J167" s="20">
        <f t="shared" si="11"/>
        <v>0</v>
      </c>
      <c r="K167" s="20">
        <f t="shared" si="11"/>
        <v>0</v>
      </c>
      <c r="L167" s="20">
        <f t="shared" si="11"/>
        <v>0</v>
      </c>
      <c r="M167" s="20">
        <f t="shared" si="11"/>
        <v>0</v>
      </c>
      <c r="N167" s="20">
        <f t="shared" si="11"/>
        <v>0</v>
      </c>
      <c r="O167" s="20">
        <f t="shared" si="11"/>
        <v>0</v>
      </c>
      <c r="P167" s="20">
        <f t="shared" si="11"/>
        <v>0</v>
      </c>
      <c r="Q167" s="175">
        <f t="shared" si="9"/>
        <v>0</v>
      </c>
    </row>
    <row r="168" spans="1:17" ht="15.75" hidden="1">
      <c r="A168" s="99" t="s">
        <v>388</v>
      </c>
      <c r="B168" s="95" t="s">
        <v>288</v>
      </c>
      <c r="C168" s="90"/>
      <c r="D168" s="179"/>
      <c r="E168" s="90"/>
      <c r="F168" s="90"/>
      <c r="G168" s="174"/>
      <c r="H168" s="27"/>
      <c r="I168" s="27"/>
      <c r="J168" s="27"/>
      <c r="K168" s="27"/>
      <c r="L168" s="27"/>
      <c r="M168" s="27"/>
      <c r="N168" s="27"/>
      <c r="O168" s="27"/>
      <c r="P168" s="27"/>
      <c r="Q168" s="175">
        <f t="shared" si="9"/>
        <v>0</v>
      </c>
    </row>
    <row r="169" spans="1:17" ht="15.75" hidden="1">
      <c r="A169" s="156" t="s">
        <v>494</v>
      </c>
      <c r="B169" s="108" t="s">
        <v>497</v>
      </c>
      <c r="C169" s="96"/>
      <c r="D169" s="185"/>
      <c r="E169" s="96"/>
      <c r="F169" s="96"/>
      <c r="G169" s="173"/>
      <c r="H169" s="20"/>
      <c r="I169" s="20"/>
      <c r="J169" s="20"/>
      <c r="K169" s="20"/>
      <c r="L169" s="20"/>
      <c r="M169" s="20"/>
      <c r="N169" s="20"/>
      <c r="O169" s="20"/>
      <c r="P169" s="20"/>
      <c r="Q169" s="175">
        <f t="shared" si="9"/>
        <v>0</v>
      </c>
    </row>
    <row r="170" spans="1:17" ht="15.75" hidden="1">
      <c r="A170" s="3">
        <v>240601</v>
      </c>
      <c r="B170" s="95" t="s">
        <v>473</v>
      </c>
      <c r="C170" s="90"/>
      <c r="D170" s="179"/>
      <c r="E170" s="90"/>
      <c r="F170" s="90"/>
      <c r="G170" s="174"/>
      <c r="H170" s="27"/>
      <c r="I170" s="27"/>
      <c r="J170" s="27"/>
      <c r="K170" s="27"/>
      <c r="L170" s="27"/>
      <c r="M170" s="27"/>
      <c r="N170" s="27"/>
      <c r="O170" s="27"/>
      <c r="P170" s="27"/>
      <c r="Q170" s="175">
        <f t="shared" si="9"/>
        <v>0</v>
      </c>
    </row>
    <row r="171" spans="1:17" ht="15.75">
      <c r="A171" s="3"/>
      <c r="B171" s="155" t="s">
        <v>265</v>
      </c>
      <c r="C171" s="105">
        <v>0.3</v>
      </c>
      <c r="D171" s="179"/>
      <c r="E171" s="90"/>
      <c r="F171" s="90"/>
      <c r="G171" s="174"/>
      <c r="H171" s="27"/>
      <c r="I171" s="27"/>
      <c r="J171" s="27"/>
      <c r="K171" s="27"/>
      <c r="L171" s="27"/>
      <c r="M171" s="27"/>
      <c r="N171" s="27"/>
      <c r="O171" s="27"/>
      <c r="P171" s="27"/>
      <c r="Q171" s="175">
        <f t="shared" si="9"/>
        <v>0.3</v>
      </c>
    </row>
    <row r="172" spans="1:17" ht="31.5">
      <c r="A172" s="10" t="s">
        <v>349</v>
      </c>
      <c r="B172" s="11" t="s">
        <v>423</v>
      </c>
      <c r="C172" s="91">
        <v>23.69</v>
      </c>
      <c r="D172" s="179"/>
      <c r="E172" s="90"/>
      <c r="F172" s="90"/>
      <c r="G172" s="174"/>
      <c r="H172" s="27"/>
      <c r="I172" s="27"/>
      <c r="J172" s="27"/>
      <c r="K172" s="27"/>
      <c r="L172" s="27"/>
      <c r="M172" s="27"/>
      <c r="N172" s="27"/>
      <c r="O172" s="27"/>
      <c r="P172" s="27"/>
      <c r="Q172" s="175">
        <f t="shared" si="9"/>
        <v>23.69</v>
      </c>
    </row>
    <row r="173" spans="1:17" ht="15.75">
      <c r="A173" s="3"/>
      <c r="B173" s="155" t="s">
        <v>174</v>
      </c>
      <c r="C173" s="105">
        <v>23.69</v>
      </c>
      <c r="D173" s="179"/>
      <c r="E173" s="90"/>
      <c r="F173" s="90"/>
      <c r="G173" s="174"/>
      <c r="H173" s="27"/>
      <c r="I173" s="27"/>
      <c r="J173" s="27"/>
      <c r="K173" s="27"/>
      <c r="L173" s="27"/>
      <c r="M173" s="27"/>
      <c r="N173" s="27"/>
      <c r="O173" s="27"/>
      <c r="P173" s="27"/>
      <c r="Q173" s="175">
        <f t="shared" si="9"/>
        <v>23.69</v>
      </c>
    </row>
    <row r="174" spans="1:17" ht="31.5">
      <c r="A174" s="10" t="s">
        <v>410</v>
      </c>
      <c r="B174" s="11" t="s">
        <v>472</v>
      </c>
      <c r="C174" s="91">
        <v>15</v>
      </c>
      <c r="D174" s="179"/>
      <c r="E174" s="90"/>
      <c r="F174" s="90"/>
      <c r="G174" s="174"/>
      <c r="H174" s="27"/>
      <c r="I174" s="27"/>
      <c r="J174" s="27"/>
      <c r="K174" s="27"/>
      <c r="L174" s="27"/>
      <c r="M174" s="27"/>
      <c r="N174" s="27"/>
      <c r="O174" s="27"/>
      <c r="P174" s="27"/>
      <c r="Q174" s="175">
        <f t="shared" si="9"/>
        <v>15</v>
      </c>
    </row>
    <row r="175" spans="1:17" ht="15.75">
      <c r="A175" s="145">
        <v>250000</v>
      </c>
      <c r="B175" s="108" t="s">
        <v>289</v>
      </c>
      <c r="C175" s="185">
        <v>470.19988</v>
      </c>
      <c r="D175" s="185"/>
      <c r="E175" s="96">
        <f>E176+E183+E184+E185+E186+E177</f>
        <v>0</v>
      </c>
      <c r="F175" s="96">
        <f>F176+F183+F184+F185+F186+F177</f>
        <v>0</v>
      </c>
      <c r="G175" s="173"/>
      <c r="H175" s="20">
        <v>37</v>
      </c>
      <c r="I175" s="20">
        <f>I176+I183+I184+I185+I186</f>
        <v>0</v>
      </c>
      <c r="J175" s="20">
        <f>J176+J183+J184+J185+J186</f>
        <v>0</v>
      </c>
      <c r="K175" s="20">
        <f>K176+K183+K184+K185+K186</f>
        <v>0</v>
      </c>
      <c r="L175" s="20">
        <f>L176+L183+L184+L185+L186</f>
        <v>0</v>
      </c>
      <c r="M175" s="20">
        <f>M176+M183+M184+M185+M186</f>
        <v>0</v>
      </c>
      <c r="N175" s="20">
        <v>37</v>
      </c>
      <c r="O175" s="20">
        <v>37</v>
      </c>
      <c r="P175" s="20">
        <v>37</v>
      </c>
      <c r="Q175" s="175">
        <f t="shared" si="9"/>
        <v>507.19988</v>
      </c>
    </row>
    <row r="176" spans="1:17" ht="15.75" hidden="1">
      <c r="A176" s="3">
        <v>250102</v>
      </c>
      <c r="B176" s="95" t="s">
        <v>351</v>
      </c>
      <c r="C176" s="179"/>
      <c r="D176" s="179"/>
      <c r="E176" s="90"/>
      <c r="F176" s="90"/>
      <c r="G176" s="174"/>
      <c r="H176" s="27"/>
      <c r="I176" s="27"/>
      <c r="J176" s="27"/>
      <c r="K176" s="27"/>
      <c r="L176" s="27"/>
      <c r="M176" s="27"/>
      <c r="N176" s="27"/>
      <c r="O176" s="27"/>
      <c r="P176" s="27"/>
      <c r="Q176" s="175">
        <f t="shared" si="9"/>
        <v>0</v>
      </c>
    </row>
    <row r="177" spans="1:17" ht="15.75" hidden="1">
      <c r="A177" s="19">
        <v>250344</v>
      </c>
      <c r="B177" s="11" t="s">
        <v>247</v>
      </c>
      <c r="C177" s="174"/>
      <c r="D177" s="174"/>
      <c r="E177" s="27"/>
      <c r="F177" s="27"/>
      <c r="G177" s="174"/>
      <c r="H177" s="27"/>
      <c r="I177" s="27"/>
      <c r="J177" s="27"/>
      <c r="K177" s="27"/>
      <c r="L177" s="27"/>
      <c r="M177" s="27"/>
      <c r="N177" s="27"/>
      <c r="O177" s="27"/>
      <c r="P177" s="27"/>
      <c r="Q177" s="175">
        <f t="shared" si="9"/>
        <v>0</v>
      </c>
    </row>
    <row r="178" spans="1:17" ht="15.75" hidden="1">
      <c r="A178" s="19"/>
      <c r="B178" s="38" t="s">
        <v>439</v>
      </c>
      <c r="C178" s="172"/>
      <c r="D178" s="172"/>
      <c r="E178" s="27"/>
      <c r="F178" s="27"/>
      <c r="G178" s="174"/>
      <c r="H178" s="27"/>
      <c r="I178" s="27"/>
      <c r="J178" s="27"/>
      <c r="K178" s="27"/>
      <c r="L178" s="27"/>
      <c r="M178" s="27"/>
      <c r="N178" s="27"/>
      <c r="O178" s="27"/>
      <c r="P178" s="27"/>
      <c r="Q178" s="175">
        <f t="shared" si="9"/>
        <v>0</v>
      </c>
    </row>
    <row r="179" spans="1:17" ht="47.25" hidden="1">
      <c r="A179" s="19"/>
      <c r="B179" s="29" t="s">
        <v>440</v>
      </c>
      <c r="C179" s="182"/>
      <c r="D179" s="182"/>
      <c r="E179" s="27"/>
      <c r="F179" s="27"/>
      <c r="G179" s="174"/>
      <c r="H179" s="27"/>
      <c r="I179" s="27"/>
      <c r="J179" s="27"/>
      <c r="K179" s="27"/>
      <c r="L179" s="27"/>
      <c r="M179" s="27"/>
      <c r="N179" s="27"/>
      <c r="O179" s="27"/>
      <c r="P179" s="27"/>
      <c r="Q179" s="175">
        <f t="shared" si="9"/>
        <v>0</v>
      </c>
    </row>
    <row r="180" spans="1:17" ht="31.5" hidden="1">
      <c r="A180" s="19"/>
      <c r="B180" s="31" t="s">
        <v>488</v>
      </c>
      <c r="C180" s="182"/>
      <c r="D180" s="182"/>
      <c r="E180" s="27"/>
      <c r="F180" s="27"/>
      <c r="G180" s="174"/>
      <c r="H180" s="27"/>
      <c r="I180" s="27"/>
      <c r="J180" s="27"/>
      <c r="K180" s="27"/>
      <c r="L180" s="27"/>
      <c r="M180" s="27"/>
      <c r="N180" s="27"/>
      <c r="O180" s="27"/>
      <c r="P180" s="27"/>
      <c r="Q180" s="175">
        <f t="shared" si="9"/>
        <v>0</v>
      </c>
    </row>
    <row r="181" spans="1:17" ht="15.75">
      <c r="A181" s="19">
        <v>250404</v>
      </c>
      <c r="B181" s="68" t="s">
        <v>449</v>
      </c>
      <c r="C181" s="174">
        <v>254.19988</v>
      </c>
      <c r="D181" s="182"/>
      <c r="E181" s="27"/>
      <c r="F181" s="27"/>
      <c r="G181" s="174"/>
      <c r="H181" s="27"/>
      <c r="I181" s="27"/>
      <c r="J181" s="27"/>
      <c r="K181" s="27"/>
      <c r="L181" s="27"/>
      <c r="M181" s="27"/>
      <c r="N181" s="27"/>
      <c r="O181" s="27"/>
      <c r="P181" s="27"/>
      <c r="Q181" s="175">
        <f t="shared" si="9"/>
        <v>254.19988</v>
      </c>
    </row>
    <row r="182" spans="1:17" ht="15.75" hidden="1">
      <c r="A182" s="19"/>
      <c r="B182" s="68" t="s">
        <v>246</v>
      </c>
      <c r="C182" s="180"/>
      <c r="D182" s="182"/>
      <c r="E182" s="27"/>
      <c r="F182" s="27"/>
      <c r="G182" s="174"/>
      <c r="H182" s="27"/>
      <c r="I182" s="27"/>
      <c r="J182" s="27"/>
      <c r="K182" s="27"/>
      <c r="L182" s="27"/>
      <c r="M182" s="27"/>
      <c r="N182" s="27"/>
      <c r="O182" s="27"/>
      <c r="P182" s="27"/>
      <c r="Q182" s="175">
        <f t="shared" si="9"/>
        <v>0</v>
      </c>
    </row>
    <row r="183" spans="1:17" ht="15.75" hidden="1">
      <c r="A183" s="19"/>
      <c r="B183" s="11" t="s">
        <v>450</v>
      </c>
      <c r="C183" s="174"/>
      <c r="D183" s="174"/>
      <c r="E183" s="27"/>
      <c r="F183" s="27"/>
      <c r="G183" s="174"/>
      <c r="H183" s="27"/>
      <c r="I183" s="27"/>
      <c r="J183" s="27"/>
      <c r="K183" s="27"/>
      <c r="L183" s="27"/>
      <c r="M183" s="27"/>
      <c r="N183" s="27"/>
      <c r="O183" s="27"/>
      <c r="P183" s="27"/>
      <c r="Q183" s="175">
        <f t="shared" si="9"/>
        <v>0</v>
      </c>
    </row>
    <row r="184" spans="1:17" ht="20.25" customHeight="1">
      <c r="A184" s="19"/>
      <c r="B184" s="11" t="s">
        <v>451</v>
      </c>
      <c r="C184" s="174">
        <v>4.19988</v>
      </c>
      <c r="D184" s="174"/>
      <c r="E184" s="27"/>
      <c r="F184" s="27"/>
      <c r="G184" s="174"/>
      <c r="H184" s="27"/>
      <c r="I184" s="27"/>
      <c r="J184" s="27"/>
      <c r="K184" s="27"/>
      <c r="L184" s="27"/>
      <c r="M184" s="27"/>
      <c r="N184" s="27"/>
      <c r="O184" s="27"/>
      <c r="P184" s="27"/>
      <c r="Q184" s="175">
        <f t="shared" si="9"/>
        <v>4.19988</v>
      </c>
    </row>
    <row r="185" spans="1:17" ht="33.75" customHeight="1" hidden="1">
      <c r="A185" s="19">
        <v>250404</v>
      </c>
      <c r="B185" s="11" t="s">
        <v>455</v>
      </c>
      <c r="C185" s="174"/>
      <c r="D185" s="174"/>
      <c r="E185" s="27"/>
      <c r="F185" s="27"/>
      <c r="G185" s="174"/>
      <c r="H185" s="27"/>
      <c r="I185" s="27"/>
      <c r="J185" s="27"/>
      <c r="K185" s="27"/>
      <c r="L185" s="27"/>
      <c r="M185" s="27"/>
      <c r="N185" s="27"/>
      <c r="O185" s="27"/>
      <c r="P185" s="27"/>
      <c r="Q185" s="175">
        <f t="shared" si="9"/>
        <v>0</v>
      </c>
    </row>
    <row r="186" spans="1:17" ht="58.5" customHeight="1" hidden="1">
      <c r="A186" s="10" t="s">
        <v>437</v>
      </c>
      <c r="B186" s="38" t="s">
        <v>438</v>
      </c>
      <c r="C186" s="172"/>
      <c r="D186" s="172"/>
      <c r="E186" s="27"/>
      <c r="F186" s="27"/>
      <c r="G186" s="174"/>
      <c r="H186" s="27"/>
      <c r="I186" s="27"/>
      <c r="J186" s="27"/>
      <c r="K186" s="27"/>
      <c r="L186" s="27"/>
      <c r="M186" s="27"/>
      <c r="N186" s="27"/>
      <c r="O186" s="27"/>
      <c r="P186" s="27"/>
      <c r="Q186" s="175">
        <f t="shared" si="9"/>
        <v>0</v>
      </c>
    </row>
    <row r="187" spans="1:17" ht="14.25" customHeight="1" hidden="1">
      <c r="A187" s="10"/>
      <c r="B187" s="38" t="s">
        <v>439</v>
      </c>
      <c r="C187" s="172"/>
      <c r="D187" s="172"/>
      <c r="E187" s="27"/>
      <c r="F187" s="27"/>
      <c r="G187" s="174"/>
      <c r="H187" s="27"/>
      <c r="I187" s="27"/>
      <c r="J187" s="27"/>
      <c r="K187" s="27"/>
      <c r="L187" s="27"/>
      <c r="M187" s="27"/>
      <c r="N187" s="27"/>
      <c r="O187" s="27"/>
      <c r="P187" s="27"/>
      <c r="Q187" s="175">
        <f t="shared" si="9"/>
        <v>0</v>
      </c>
    </row>
    <row r="188" spans="1:17" ht="83.25" customHeight="1" hidden="1">
      <c r="A188" s="10"/>
      <c r="B188" s="38" t="s">
        <v>440</v>
      </c>
      <c r="C188" s="172"/>
      <c r="D188" s="172"/>
      <c r="E188" s="27"/>
      <c r="F188" s="27"/>
      <c r="G188" s="174"/>
      <c r="H188" s="27"/>
      <c r="I188" s="27"/>
      <c r="J188" s="27"/>
      <c r="K188" s="27"/>
      <c r="L188" s="27"/>
      <c r="M188" s="27"/>
      <c r="N188" s="27"/>
      <c r="O188" s="27"/>
      <c r="P188" s="27"/>
      <c r="Q188" s="175">
        <f t="shared" si="9"/>
        <v>0</v>
      </c>
    </row>
    <row r="189" spans="1:17" ht="23.25" customHeight="1" hidden="1">
      <c r="A189" s="39"/>
      <c r="B189" s="82" t="s">
        <v>488</v>
      </c>
      <c r="C189" s="172"/>
      <c r="D189" s="172"/>
      <c r="E189" s="27"/>
      <c r="F189" s="27"/>
      <c r="G189" s="174"/>
      <c r="H189" s="27"/>
      <c r="I189" s="27"/>
      <c r="J189" s="27"/>
      <c r="K189" s="27"/>
      <c r="L189" s="27"/>
      <c r="M189" s="27"/>
      <c r="N189" s="27"/>
      <c r="O189" s="27"/>
      <c r="P189" s="27"/>
      <c r="Q189" s="175">
        <f t="shared" si="9"/>
        <v>0</v>
      </c>
    </row>
    <row r="190" spans="1:17" ht="23.25" customHeight="1">
      <c r="A190" s="39"/>
      <c r="B190" s="155" t="s">
        <v>265</v>
      </c>
      <c r="C190" s="255">
        <v>4.19988</v>
      </c>
      <c r="D190" s="188"/>
      <c r="E190" s="256"/>
      <c r="F190" s="27"/>
      <c r="G190" s="174"/>
      <c r="H190" s="27"/>
      <c r="I190" s="27"/>
      <c r="J190" s="27"/>
      <c r="K190" s="27"/>
      <c r="L190" s="27"/>
      <c r="M190" s="27"/>
      <c r="N190" s="27"/>
      <c r="O190" s="27"/>
      <c r="P190" s="27"/>
      <c r="Q190" s="175">
        <f t="shared" si="9"/>
        <v>4.19988</v>
      </c>
    </row>
    <row r="191" spans="1:17" ht="23.25" customHeight="1">
      <c r="A191" s="39"/>
      <c r="B191" s="11" t="s">
        <v>450</v>
      </c>
      <c r="C191" s="256">
        <v>250</v>
      </c>
      <c r="D191" s="188"/>
      <c r="E191" s="256"/>
      <c r="F191" s="27"/>
      <c r="G191" s="174"/>
      <c r="H191" s="27"/>
      <c r="I191" s="27"/>
      <c r="J191" s="27"/>
      <c r="K191" s="27"/>
      <c r="L191" s="27"/>
      <c r="M191" s="27"/>
      <c r="N191" s="27"/>
      <c r="O191" s="27"/>
      <c r="P191" s="27"/>
      <c r="Q191" s="175">
        <f t="shared" si="9"/>
        <v>250</v>
      </c>
    </row>
    <row r="192" spans="1:17" ht="23.25" customHeight="1">
      <c r="A192" s="39">
        <v>250380</v>
      </c>
      <c r="B192" s="11" t="s">
        <v>416</v>
      </c>
      <c r="C192" s="256">
        <v>216</v>
      </c>
      <c r="D192" s="188"/>
      <c r="E192" s="256"/>
      <c r="F192" s="27"/>
      <c r="G192" s="174"/>
      <c r="H192" s="27">
        <v>37</v>
      </c>
      <c r="I192" s="27"/>
      <c r="J192" s="27"/>
      <c r="K192" s="27"/>
      <c r="L192" s="27"/>
      <c r="M192" s="27"/>
      <c r="N192" s="27">
        <v>37</v>
      </c>
      <c r="O192" s="27">
        <v>37</v>
      </c>
      <c r="P192" s="27">
        <v>37</v>
      </c>
      <c r="Q192" s="175">
        <f t="shared" si="9"/>
        <v>253</v>
      </c>
    </row>
    <row r="193" spans="1:17" ht="15.75">
      <c r="A193" s="18"/>
      <c r="B193" s="16" t="s">
        <v>322</v>
      </c>
      <c r="C193" s="173">
        <f>SUM(C175+C169+C167+C164+C159+C154+C141+C138+C127+C57+C47+C24+C20+C15)+C156</f>
        <v>1602.8269900000003</v>
      </c>
      <c r="D193" s="173"/>
      <c r="E193" s="20">
        <f>SUM(E175+E169+E167+E164+E159+E154+E141+E138+E127+E57+E47+E24+E20+E15)+E156</f>
        <v>72.13</v>
      </c>
      <c r="F193" s="20">
        <f>SUM(F175+F169+F167+F164+F159+F154+F141+F138+F127+F57+F47+F24+F20+F15)+F156</f>
        <v>339.7</v>
      </c>
      <c r="G193" s="173">
        <f>SUM(G175+G169+G167+G164+G159+G154+G141+G138+G127+G57+G47+G24+G20+G15)+G156</f>
        <v>0</v>
      </c>
      <c r="H193" s="173">
        <f>SUM(H175+H169+H167+H164+H159+H154+H141+H138+H127+H57+H47+H24+H20+H15)+H156</f>
        <v>362.08217</v>
      </c>
      <c r="I193" s="20">
        <f>SUM(I175+I169+I167+I164+I159+I154+I141+I138+I127+I57+I47+I24+I20+I15)</f>
        <v>0</v>
      </c>
      <c r="J193" s="20">
        <f>SUM(J175+J169+J167+J164+J159+J154+J141+J138+J127+J57+J47+J24+J20+J15)</f>
        <v>0</v>
      </c>
      <c r="K193" s="20">
        <f aca="true" t="shared" si="12" ref="K193:P193">K15+K20+K24+K47+K57+K127+K138+K141+K159+K164+K167+K175+K169+K154</f>
        <v>0</v>
      </c>
      <c r="L193" s="20">
        <f t="shared" si="12"/>
        <v>0</v>
      </c>
      <c r="M193" s="20">
        <f t="shared" si="12"/>
        <v>0</v>
      </c>
      <c r="N193" s="173">
        <f t="shared" si="12"/>
        <v>362.08217</v>
      </c>
      <c r="O193" s="173">
        <f t="shared" si="12"/>
        <v>362.08217</v>
      </c>
      <c r="P193" s="20">
        <f t="shared" si="12"/>
        <v>37</v>
      </c>
      <c r="Q193" s="175">
        <f aca="true" t="shared" si="13" ref="Q193:Q204">H193+C193</f>
        <v>1964.9091600000002</v>
      </c>
    </row>
    <row r="194" spans="1:17" ht="15.75" hidden="1">
      <c r="A194" s="19"/>
      <c r="B194" s="19"/>
      <c r="C194" s="174"/>
      <c r="D194" s="174"/>
      <c r="E194" s="27"/>
      <c r="F194" s="27"/>
      <c r="G194" s="174"/>
      <c r="H194" s="174"/>
      <c r="I194" s="27"/>
      <c r="J194" s="27"/>
      <c r="K194" s="27"/>
      <c r="L194" s="27"/>
      <c r="M194" s="27"/>
      <c r="N194" s="174"/>
      <c r="O194" s="174"/>
      <c r="P194" s="27"/>
      <c r="Q194" s="175">
        <f t="shared" si="13"/>
        <v>0</v>
      </c>
    </row>
    <row r="195" spans="1:17" ht="15.75" hidden="1">
      <c r="A195" s="19"/>
      <c r="B195" s="16" t="s">
        <v>323</v>
      </c>
      <c r="C195" s="173">
        <f>SUM(C196+C199+C203)</f>
        <v>0</v>
      </c>
      <c r="D195" s="173"/>
      <c r="E195" s="20">
        <f aca="true" t="shared" si="14" ref="E195:P195">SUM(E196+E199+E203)</f>
        <v>0</v>
      </c>
      <c r="F195" s="20">
        <f t="shared" si="14"/>
        <v>0</v>
      </c>
      <c r="G195" s="173">
        <f t="shared" si="14"/>
        <v>0</v>
      </c>
      <c r="H195" s="173">
        <f t="shared" si="14"/>
        <v>0</v>
      </c>
      <c r="I195" s="20">
        <f t="shared" si="14"/>
        <v>0</v>
      </c>
      <c r="J195" s="20">
        <f t="shared" si="14"/>
        <v>0</v>
      </c>
      <c r="K195" s="20">
        <f t="shared" si="14"/>
        <v>0</v>
      </c>
      <c r="L195" s="20">
        <f t="shared" si="14"/>
        <v>0</v>
      </c>
      <c r="M195" s="20">
        <f t="shared" si="14"/>
        <v>0</v>
      </c>
      <c r="N195" s="173">
        <f t="shared" si="14"/>
        <v>0</v>
      </c>
      <c r="O195" s="173">
        <f t="shared" si="14"/>
        <v>0</v>
      </c>
      <c r="P195" s="20">
        <f t="shared" si="14"/>
        <v>0</v>
      </c>
      <c r="Q195" s="175">
        <f t="shared" si="13"/>
        <v>0</v>
      </c>
    </row>
    <row r="196" spans="1:17" ht="42.75" customHeight="1" hidden="1">
      <c r="A196" s="19">
        <v>250311</v>
      </c>
      <c r="B196" s="55" t="s">
        <v>427</v>
      </c>
      <c r="C196" s="174"/>
      <c r="D196" s="174"/>
      <c r="E196" s="27"/>
      <c r="F196" s="27"/>
      <c r="G196" s="174"/>
      <c r="H196" s="174"/>
      <c r="I196" s="27"/>
      <c r="J196" s="27"/>
      <c r="K196" s="27"/>
      <c r="L196" s="27"/>
      <c r="M196" s="27"/>
      <c r="N196" s="174"/>
      <c r="O196" s="174"/>
      <c r="P196" s="27"/>
      <c r="Q196" s="175">
        <f t="shared" si="13"/>
        <v>0</v>
      </c>
    </row>
    <row r="197" spans="1:17" ht="15.75" hidden="1">
      <c r="A197" s="41"/>
      <c r="B197" s="72"/>
      <c r="C197" s="187"/>
      <c r="D197" s="187"/>
      <c r="E197" s="27"/>
      <c r="F197" s="27"/>
      <c r="G197" s="174"/>
      <c r="H197" s="174"/>
      <c r="I197" s="27"/>
      <c r="J197" s="27"/>
      <c r="K197" s="27"/>
      <c r="L197" s="27"/>
      <c r="M197" s="27"/>
      <c r="N197" s="174"/>
      <c r="O197" s="174"/>
      <c r="P197" s="27"/>
      <c r="Q197" s="175">
        <f t="shared" si="13"/>
        <v>0</v>
      </c>
    </row>
    <row r="198" spans="1:17" ht="63" hidden="1">
      <c r="A198" s="41">
        <v>250343</v>
      </c>
      <c r="B198" s="73" t="s">
        <v>465</v>
      </c>
      <c r="C198" s="187"/>
      <c r="D198" s="187"/>
      <c r="E198" s="27"/>
      <c r="F198" s="27"/>
      <c r="G198" s="174"/>
      <c r="H198" s="174"/>
      <c r="I198" s="27"/>
      <c r="J198" s="27"/>
      <c r="K198" s="27"/>
      <c r="L198" s="27"/>
      <c r="M198" s="27"/>
      <c r="N198" s="174"/>
      <c r="O198" s="174"/>
      <c r="P198" s="27"/>
      <c r="Q198" s="175">
        <f t="shared" si="13"/>
        <v>0</v>
      </c>
    </row>
    <row r="199" spans="1:17" ht="31.5" hidden="1">
      <c r="A199" s="19">
        <v>250354</v>
      </c>
      <c r="B199" s="88" t="s">
        <v>231</v>
      </c>
      <c r="C199" s="187"/>
      <c r="D199" s="187"/>
      <c r="E199" s="27"/>
      <c r="F199" s="27"/>
      <c r="G199" s="174"/>
      <c r="H199" s="174"/>
      <c r="I199" s="27"/>
      <c r="J199" s="27"/>
      <c r="K199" s="27"/>
      <c r="L199" s="27"/>
      <c r="M199" s="27"/>
      <c r="N199" s="174"/>
      <c r="O199" s="174"/>
      <c r="P199" s="27"/>
      <c r="Q199" s="175">
        <f t="shared" si="13"/>
        <v>0</v>
      </c>
    </row>
    <row r="200" spans="1:17" ht="15.75" hidden="1">
      <c r="A200" s="41"/>
      <c r="B200" s="26"/>
      <c r="C200" s="187"/>
      <c r="D200" s="187"/>
      <c r="E200" s="27"/>
      <c r="F200" s="27"/>
      <c r="G200" s="174"/>
      <c r="H200" s="174"/>
      <c r="I200" s="27"/>
      <c r="J200" s="27"/>
      <c r="K200" s="27"/>
      <c r="L200" s="27"/>
      <c r="M200" s="27"/>
      <c r="N200" s="174"/>
      <c r="O200" s="174"/>
      <c r="P200" s="27"/>
      <c r="Q200" s="175">
        <f t="shared" si="13"/>
        <v>0</v>
      </c>
    </row>
    <row r="201" spans="1:17" ht="47.25" hidden="1">
      <c r="A201" s="41">
        <v>250343</v>
      </c>
      <c r="B201" s="11" t="s">
        <v>480</v>
      </c>
      <c r="C201" s="187"/>
      <c r="D201" s="187"/>
      <c r="E201" s="27"/>
      <c r="F201" s="27"/>
      <c r="G201" s="174"/>
      <c r="H201" s="174"/>
      <c r="I201" s="27"/>
      <c r="J201" s="27"/>
      <c r="K201" s="27"/>
      <c r="L201" s="27"/>
      <c r="M201" s="27"/>
      <c r="N201" s="174"/>
      <c r="O201" s="174"/>
      <c r="P201" s="27"/>
      <c r="Q201" s="175">
        <f t="shared" si="13"/>
        <v>0</v>
      </c>
    </row>
    <row r="202" spans="1:17" ht="47.25" hidden="1">
      <c r="A202" s="41"/>
      <c r="B202" s="29" t="s">
        <v>279</v>
      </c>
      <c r="C202" s="187"/>
      <c r="D202" s="187"/>
      <c r="E202" s="27"/>
      <c r="F202" s="27"/>
      <c r="G202" s="174"/>
      <c r="H202" s="174"/>
      <c r="I202" s="27"/>
      <c r="J202" s="27"/>
      <c r="K202" s="27"/>
      <c r="L202" s="27"/>
      <c r="M202" s="27"/>
      <c r="N202" s="174"/>
      <c r="O202" s="174"/>
      <c r="P202" s="27"/>
      <c r="Q202" s="175">
        <f t="shared" si="13"/>
        <v>0</v>
      </c>
    </row>
    <row r="203" spans="1:17" ht="60" customHeight="1" hidden="1">
      <c r="A203" s="41"/>
      <c r="B203" s="11" t="s">
        <v>500</v>
      </c>
      <c r="C203" s="187"/>
      <c r="D203" s="187"/>
      <c r="E203" s="27"/>
      <c r="F203" s="27"/>
      <c r="G203" s="174"/>
      <c r="H203" s="174"/>
      <c r="I203" s="27"/>
      <c r="J203" s="27"/>
      <c r="K203" s="27"/>
      <c r="L203" s="27"/>
      <c r="M203" s="27"/>
      <c r="N203" s="174"/>
      <c r="O203" s="174"/>
      <c r="P203" s="27"/>
      <c r="Q203" s="175">
        <f t="shared" si="13"/>
        <v>0</v>
      </c>
    </row>
    <row r="204" spans="1:17" ht="15.75">
      <c r="A204" s="19"/>
      <c r="B204" s="285" t="s">
        <v>252</v>
      </c>
      <c r="C204" s="189">
        <v>236.48899</v>
      </c>
      <c r="D204" s="189"/>
      <c r="E204" s="190"/>
      <c r="F204" s="190"/>
      <c r="G204" s="189"/>
      <c r="H204" s="189">
        <v>318.08217</v>
      </c>
      <c r="I204" s="190">
        <f>I193+I195</f>
        <v>0</v>
      </c>
      <c r="J204" s="190">
        <f>J193+J195</f>
        <v>0</v>
      </c>
      <c r="K204" s="190">
        <f>K193+K195</f>
        <v>0</v>
      </c>
      <c r="L204" s="190">
        <f>L193+L195</f>
        <v>0</v>
      </c>
      <c r="M204" s="190">
        <f>M193+M195</f>
        <v>0</v>
      </c>
      <c r="N204" s="189">
        <v>318.08217</v>
      </c>
      <c r="O204" s="189">
        <v>318.08217</v>
      </c>
      <c r="P204" s="190"/>
      <c r="Q204" s="191">
        <f t="shared" si="13"/>
        <v>554.57116</v>
      </c>
    </row>
    <row r="205" spans="1:17" ht="15.75">
      <c r="A205" s="78"/>
      <c r="B205" s="78"/>
      <c r="C205" s="83"/>
      <c r="D205" s="83"/>
      <c r="E205" s="83"/>
      <c r="F205" s="83"/>
      <c r="G205" s="83"/>
      <c r="H205" s="83"/>
      <c r="I205" s="83"/>
      <c r="J205" s="83"/>
      <c r="K205" s="83"/>
      <c r="L205" s="83"/>
      <c r="M205" s="83"/>
      <c r="N205" s="83"/>
      <c r="O205" s="83"/>
      <c r="P205" s="83"/>
      <c r="Q205" s="84"/>
    </row>
    <row r="206" spans="1:16" ht="15.75">
      <c r="A206" s="78"/>
      <c r="B206" s="78"/>
      <c r="H206" s="83"/>
      <c r="I206" s="83"/>
      <c r="J206" s="83"/>
      <c r="K206" s="83"/>
      <c r="L206" s="83"/>
      <c r="M206" s="83"/>
      <c r="N206" s="83"/>
      <c r="O206" s="83"/>
      <c r="P206" s="83"/>
    </row>
    <row r="207" spans="1:16" ht="15.75">
      <c r="A207" s="78"/>
      <c r="H207" s="83"/>
      <c r="I207" s="83"/>
      <c r="J207" s="83"/>
      <c r="K207" s="83"/>
      <c r="L207" s="83"/>
      <c r="M207" s="83"/>
      <c r="N207" s="83"/>
      <c r="O207" s="83"/>
      <c r="P207" s="83"/>
    </row>
    <row r="208" spans="1:16" ht="15.75">
      <c r="A208" s="78"/>
      <c r="B208" s="78"/>
      <c r="H208" s="83"/>
      <c r="I208" s="83"/>
      <c r="J208" s="83"/>
      <c r="K208" s="83"/>
      <c r="L208" s="83"/>
      <c r="M208" s="83"/>
      <c r="N208" s="83"/>
      <c r="O208" s="83"/>
      <c r="P208" s="83"/>
    </row>
    <row r="209" spans="1:16" ht="15.75">
      <c r="A209" s="78"/>
      <c r="B209" s="78"/>
      <c r="H209" s="83"/>
      <c r="I209" s="83"/>
      <c r="J209" s="83"/>
      <c r="K209" s="83"/>
      <c r="L209" s="83"/>
      <c r="M209" s="83"/>
      <c r="N209" s="83"/>
      <c r="O209" s="83"/>
      <c r="P209" s="83"/>
    </row>
    <row r="210" spans="1:16" ht="15.75">
      <c r="A210" s="78"/>
      <c r="B210" s="78"/>
      <c r="H210" s="83"/>
      <c r="I210" s="83"/>
      <c r="J210" s="83"/>
      <c r="K210" s="83"/>
      <c r="L210" s="83"/>
      <c r="M210" s="83"/>
      <c r="N210" s="83"/>
      <c r="O210" s="83"/>
      <c r="P210" s="83"/>
    </row>
    <row r="211" spans="1:16" ht="15.75">
      <c r="A211" s="78"/>
      <c r="B211" s="78"/>
      <c r="H211" s="83"/>
      <c r="I211" s="83"/>
      <c r="J211" s="83"/>
      <c r="K211" s="83"/>
      <c r="L211" s="83"/>
      <c r="M211" s="83"/>
      <c r="N211" s="83"/>
      <c r="O211" s="83"/>
      <c r="P211" s="83"/>
    </row>
    <row r="212" spans="1:16" ht="15.75">
      <c r="A212" s="78"/>
      <c r="B212" s="78"/>
      <c r="H212" s="83"/>
      <c r="I212" s="83"/>
      <c r="J212" s="83"/>
      <c r="K212" s="83"/>
      <c r="L212" s="83"/>
      <c r="M212" s="83"/>
      <c r="N212" s="83"/>
      <c r="O212" s="83"/>
      <c r="P212" s="83"/>
    </row>
    <row r="213" spans="1:16" ht="15.75">
      <c r="A213" s="78"/>
      <c r="B213" s="78"/>
      <c r="H213" s="83"/>
      <c r="I213" s="83"/>
      <c r="J213" s="83"/>
      <c r="K213" s="83"/>
      <c r="L213" s="83"/>
      <c r="M213" s="83"/>
      <c r="N213" s="83"/>
      <c r="O213" s="83"/>
      <c r="P213" s="83"/>
    </row>
    <row r="214" spans="8:16" ht="15.75">
      <c r="H214" s="83"/>
      <c r="I214" s="83"/>
      <c r="J214" s="83"/>
      <c r="K214" s="83"/>
      <c r="L214" s="83"/>
      <c r="M214" s="83"/>
      <c r="N214" s="83"/>
      <c r="O214" s="83"/>
      <c r="P214" s="83"/>
    </row>
    <row r="215" spans="8:16" ht="15.75">
      <c r="H215" s="83"/>
      <c r="I215" s="83"/>
      <c r="J215" s="83"/>
      <c r="K215" s="83"/>
      <c r="L215" s="83"/>
      <c r="M215" s="83"/>
      <c r="N215" s="83"/>
      <c r="O215" s="83"/>
      <c r="P215" s="83"/>
    </row>
    <row r="216" spans="8:16" ht="15.75">
      <c r="H216" s="83"/>
      <c r="I216" s="83"/>
      <c r="J216" s="83"/>
      <c r="K216" s="83"/>
      <c r="L216" s="83"/>
      <c r="M216" s="83"/>
      <c r="N216" s="83"/>
      <c r="O216" s="83"/>
      <c r="P216" s="83"/>
    </row>
    <row r="217" spans="8:16" ht="15.75">
      <c r="H217" s="83"/>
      <c r="I217" s="83"/>
      <c r="J217" s="83"/>
      <c r="K217" s="83"/>
      <c r="L217" s="83"/>
      <c r="M217" s="83"/>
      <c r="N217" s="83"/>
      <c r="O217" s="83"/>
      <c r="P217" s="83"/>
    </row>
    <row r="218" spans="8:16" ht="15.75">
      <c r="H218" s="83"/>
      <c r="I218" s="83"/>
      <c r="J218" s="83"/>
      <c r="K218" s="83"/>
      <c r="L218" s="83"/>
      <c r="M218" s="83"/>
      <c r="N218" s="83"/>
      <c r="O218" s="83"/>
      <c r="P218" s="83"/>
    </row>
    <row r="219" spans="8:16" ht="15.75">
      <c r="H219" s="83"/>
      <c r="I219" s="83"/>
      <c r="J219" s="83"/>
      <c r="K219" s="83"/>
      <c r="L219" s="83"/>
      <c r="M219" s="83"/>
      <c r="N219" s="83"/>
      <c r="O219" s="83"/>
      <c r="P219" s="83"/>
    </row>
    <row r="220" spans="8:16" ht="15.75">
      <c r="H220" s="83"/>
      <c r="I220" s="83"/>
      <c r="J220" s="83"/>
      <c r="K220" s="83"/>
      <c r="L220" s="83"/>
      <c r="M220" s="83"/>
      <c r="N220" s="83"/>
      <c r="O220" s="83"/>
      <c r="P220" s="83"/>
    </row>
    <row r="221" spans="8:16" ht="15.75">
      <c r="H221" s="83"/>
      <c r="I221" s="83"/>
      <c r="J221" s="83"/>
      <c r="K221" s="83"/>
      <c r="L221" s="83"/>
      <c r="M221" s="83"/>
      <c r="N221" s="83"/>
      <c r="O221" s="83"/>
      <c r="P221" s="83"/>
    </row>
    <row r="222" spans="8:16" ht="15.75">
      <c r="H222" s="83"/>
      <c r="I222" s="83"/>
      <c r="J222" s="83"/>
      <c r="K222" s="83"/>
      <c r="L222" s="83"/>
      <c r="M222" s="83"/>
      <c r="N222" s="83"/>
      <c r="O222" s="83"/>
      <c r="P222" s="83"/>
    </row>
    <row r="223" spans="8:16" ht="15.75">
      <c r="H223" s="83"/>
      <c r="I223" s="83"/>
      <c r="J223" s="83"/>
      <c r="K223" s="83"/>
      <c r="L223" s="83"/>
      <c r="M223" s="83"/>
      <c r="N223" s="83"/>
      <c r="O223" s="83"/>
      <c r="P223" s="83"/>
    </row>
    <row r="224" spans="8:16" ht="15.75">
      <c r="H224" s="83"/>
      <c r="I224" s="83"/>
      <c r="J224" s="83"/>
      <c r="K224" s="83"/>
      <c r="L224" s="83"/>
      <c r="M224" s="83"/>
      <c r="N224" s="83"/>
      <c r="O224" s="83"/>
      <c r="P224" s="83"/>
    </row>
    <row r="225" spans="8:16" ht="15.75">
      <c r="H225" s="83"/>
      <c r="I225" s="83"/>
      <c r="J225" s="83"/>
      <c r="K225" s="83"/>
      <c r="L225" s="83"/>
      <c r="M225" s="83"/>
      <c r="N225" s="83"/>
      <c r="O225" s="83"/>
      <c r="P225" s="83"/>
    </row>
    <row r="226" spans="8:16" ht="15.75">
      <c r="H226" s="83"/>
      <c r="I226" s="83"/>
      <c r="J226" s="83"/>
      <c r="K226" s="83"/>
      <c r="L226" s="83"/>
      <c r="M226" s="83"/>
      <c r="N226" s="83"/>
      <c r="O226" s="83"/>
      <c r="P226" s="83"/>
    </row>
    <row r="227" spans="8:16" ht="15.75">
      <c r="H227" s="83"/>
      <c r="I227" s="83"/>
      <c r="J227" s="83"/>
      <c r="K227" s="83"/>
      <c r="L227" s="83"/>
      <c r="M227" s="83"/>
      <c r="N227" s="83"/>
      <c r="O227" s="83"/>
      <c r="P227" s="83"/>
    </row>
    <row r="228" spans="8:16" ht="15.75">
      <c r="H228" s="83"/>
      <c r="I228" s="83"/>
      <c r="J228" s="83"/>
      <c r="K228" s="83"/>
      <c r="L228" s="83"/>
      <c r="M228" s="83"/>
      <c r="N228" s="83"/>
      <c r="O228" s="83"/>
      <c r="P228" s="83"/>
    </row>
    <row r="229" spans="8:16" ht="15.75">
      <c r="H229" s="83"/>
      <c r="I229" s="83"/>
      <c r="J229" s="83"/>
      <c r="K229" s="83"/>
      <c r="L229" s="83"/>
      <c r="M229" s="83"/>
      <c r="N229" s="83"/>
      <c r="O229" s="83"/>
      <c r="P229" s="83"/>
    </row>
    <row r="230" spans="8:16" ht="15.75">
      <c r="H230" s="83"/>
      <c r="I230" s="83"/>
      <c r="J230" s="83"/>
      <c r="K230" s="83"/>
      <c r="L230" s="83"/>
      <c r="M230" s="83"/>
      <c r="N230" s="83"/>
      <c r="O230" s="83"/>
      <c r="P230" s="83"/>
    </row>
    <row r="231" spans="8:16" ht="15.75">
      <c r="H231" s="83"/>
      <c r="I231" s="83"/>
      <c r="J231" s="83"/>
      <c r="K231" s="83"/>
      <c r="L231" s="83"/>
      <c r="M231" s="83"/>
      <c r="N231" s="83"/>
      <c r="O231" s="83"/>
      <c r="P231" s="83"/>
    </row>
    <row r="232" spans="8:16" ht="15.75">
      <c r="H232" s="83"/>
      <c r="I232" s="83"/>
      <c r="J232" s="83"/>
      <c r="K232" s="83"/>
      <c r="L232" s="83"/>
      <c r="M232" s="83"/>
      <c r="N232" s="83"/>
      <c r="O232" s="83"/>
      <c r="P232" s="83"/>
    </row>
    <row r="233" spans="8:16" ht="15.75">
      <c r="H233" s="83"/>
      <c r="I233" s="83"/>
      <c r="J233" s="83"/>
      <c r="K233" s="83"/>
      <c r="L233" s="83"/>
      <c r="M233" s="83"/>
      <c r="N233" s="83"/>
      <c r="O233" s="83"/>
      <c r="P233" s="83"/>
    </row>
    <row r="234" spans="8:16" ht="15.75">
      <c r="H234" s="83"/>
      <c r="I234" s="83"/>
      <c r="J234" s="83"/>
      <c r="K234" s="83"/>
      <c r="L234" s="83"/>
      <c r="M234" s="83"/>
      <c r="N234" s="83"/>
      <c r="O234" s="83"/>
      <c r="P234" s="83"/>
    </row>
    <row r="235" spans="8:16" ht="15.75">
      <c r="H235" s="83"/>
      <c r="I235" s="83"/>
      <c r="J235" s="83"/>
      <c r="K235" s="83"/>
      <c r="L235" s="83"/>
      <c r="M235" s="83"/>
      <c r="N235" s="83"/>
      <c r="O235" s="83"/>
      <c r="P235" s="83"/>
    </row>
    <row r="236" spans="8:16" ht="15.75">
      <c r="H236" s="83"/>
      <c r="I236" s="83"/>
      <c r="J236" s="83"/>
      <c r="K236" s="83"/>
      <c r="L236" s="83"/>
      <c r="M236" s="83"/>
      <c r="N236" s="83"/>
      <c r="O236" s="83"/>
      <c r="P236" s="83"/>
    </row>
    <row r="237" spans="8:16" ht="15.75">
      <c r="H237" s="83"/>
      <c r="I237" s="83"/>
      <c r="J237" s="83"/>
      <c r="K237" s="83"/>
      <c r="L237" s="83"/>
      <c r="M237" s="83"/>
      <c r="N237" s="83"/>
      <c r="O237" s="83"/>
      <c r="P237" s="83"/>
    </row>
    <row r="238" spans="8:16" ht="15.75">
      <c r="H238" s="83"/>
      <c r="I238" s="83"/>
      <c r="J238" s="83"/>
      <c r="K238" s="83"/>
      <c r="L238" s="83"/>
      <c r="M238" s="83"/>
      <c r="N238" s="83"/>
      <c r="O238" s="83"/>
      <c r="P238" s="83"/>
    </row>
    <row r="239" spans="8:16" ht="15.75">
      <c r="H239" s="83"/>
      <c r="I239" s="83"/>
      <c r="J239" s="83"/>
      <c r="K239" s="83"/>
      <c r="L239" s="83"/>
      <c r="M239" s="83"/>
      <c r="N239" s="83"/>
      <c r="O239" s="83"/>
      <c r="P239" s="83"/>
    </row>
    <row r="240" spans="8:16" ht="15.75">
      <c r="H240" s="83"/>
      <c r="I240" s="83"/>
      <c r="J240" s="83"/>
      <c r="K240" s="83"/>
      <c r="L240" s="83"/>
      <c r="M240" s="83"/>
      <c r="N240" s="83"/>
      <c r="O240" s="83"/>
      <c r="P240" s="83"/>
    </row>
    <row r="241" spans="8:16" ht="15.75">
      <c r="H241" s="83"/>
      <c r="I241" s="83"/>
      <c r="J241" s="83"/>
      <c r="K241" s="83"/>
      <c r="L241" s="83"/>
      <c r="M241" s="83"/>
      <c r="N241" s="83"/>
      <c r="O241" s="83"/>
      <c r="P241" s="83"/>
    </row>
    <row r="242" spans="8:16" ht="15.75">
      <c r="H242" s="83"/>
      <c r="I242" s="83"/>
      <c r="J242" s="83"/>
      <c r="K242" s="83"/>
      <c r="L242" s="83"/>
      <c r="M242" s="83"/>
      <c r="N242" s="83"/>
      <c r="O242" s="83"/>
      <c r="P242" s="83"/>
    </row>
    <row r="243" spans="8:16" ht="15.75">
      <c r="H243" s="83"/>
      <c r="I243" s="83"/>
      <c r="J243" s="83"/>
      <c r="K243" s="83"/>
      <c r="L243" s="83"/>
      <c r="M243" s="83"/>
      <c r="N243" s="83"/>
      <c r="O243" s="83"/>
      <c r="P243" s="83"/>
    </row>
    <row r="244" spans="8:16" ht="15.75">
      <c r="H244" s="83"/>
      <c r="I244" s="83"/>
      <c r="J244" s="83"/>
      <c r="K244" s="83"/>
      <c r="L244" s="83"/>
      <c r="M244" s="83"/>
      <c r="N244" s="83"/>
      <c r="O244" s="83"/>
      <c r="P244" s="83"/>
    </row>
    <row r="245" spans="8:16" ht="15.75">
      <c r="H245" s="83"/>
      <c r="I245" s="83"/>
      <c r="J245" s="83"/>
      <c r="K245" s="83"/>
      <c r="L245" s="83"/>
      <c r="M245" s="83"/>
      <c r="N245" s="83"/>
      <c r="O245" s="83"/>
      <c r="P245" s="83"/>
    </row>
    <row r="246" spans="8:16" ht="15.75">
      <c r="H246" s="83"/>
      <c r="I246" s="83"/>
      <c r="J246" s="83"/>
      <c r="K246" s="83"/>
      <c r="L246" s="83"/>
      <c r="M246" s="83"/>
      <c r="N246" s="83"/>
      <c r="O246" s="83"/>
      <c r="P246" s="83"/>
    </row>
    <row r="247" spans="8:16" ht="15.75">
      <c r="H247" s="83"/>
      <c r="I247" s="83"/>
      <c r="J247" s="83"/>
      <c r="K247" s="83"/>
      <c r="L247" s="83"/>
      <c r="M247" s="83"/>
      <c r="N247" s="83"/>
      <c r="O247" s="83"/>
      <c r="P247" s="83"/>
    </row>
    <row r="248" spans="8:16" ht="15.75">
      <c r="H248" s="83"/>
      <c r="I248" s="83"/>
      <c r="J248" s="83"/>
      <c r="K248" s="83"/>
      <c r="L248" s="83"/>
      <c r="M248" s="83"/>
      <c r="N248" s="83"/>
      <c r="O248" s="83"/>
      <c r="P248" s="83"/>
    </row>
    <row r="249" spans="8:16" ht="15.75">
      <c r="H249" s="83"/>
      <c r="I249" s="83"/>
      <c r="J249" s="83"/>
      <c r="K249" s="83"/>
      <c r="L249" s="83"/>
      <c r="M249" s="83"/>
      <c r="N249" s="83"/>
      <c r="O249" s="83"/>
      <c r="P249" s="83"/>
    </row>
    <row r="250" spans="8:16" ht="15.75">
      <c r="H250" s="83"/>
      <c r="I250" s="83"/>
      <c r="J250" s="83"/>
      <c r="K250" s="83"/>
      <c r="L250" s="83"/>
      <c r="M250" s="83"/>
      <c r="N250" s="83"/>
      <c r="O250" s="83"/>
      <c r="P250" s="83"/>
    </row>
    <row r="251" spans="8:16" ht="15.75">
      <c r="H251" s="83"/>
      <c r="I251" s="83"/>
      <c r="J251" s="83"/>
      <c r="K251" s="83"/>
      <c r="L251" s="83"/>
      <c r="M251" s="83"/>
      <c r="N251" s="83"/>
      <c r="O251" s="83"/>
      <c r="P251" s="83"/>
    </row>
    <row r="252" spans="8:16" ht="15.75">
      <c r="H252" s="83"/>
      <c r="I252" s="83"/>
      <c r="J252" s="83"/>
      <c r="K252" s="83"/>
      <c r="L252" s="83"/>
      <c r="M252" s="83"/>
      <c r="N252" s="83"/>
      <c r="O252" s="83"/>
      <c r="P252" s="83"/>
    </row>
  </sheetData>
  <mergeCells count="20">
    <mergeCell ref="F12:F13"/>
    <mergeCell ref="G11:G13"/>
    <mergeCell ref="I4:P4"/>
    <mergeCell ref="I6:P6"/>
    <mergeCell ref="C10:G10"/>
    <mergeCell ref="H10:P10"/>
    <mergeCell ref="O11:P11"/>
    <mergeCell ref="O12:O13"/>
    <mergeCell ref="Q10:Q13"/>
    <mergeCell ref="H11:H13"/>
    <mergeCell ref="J11:M11"/>
    <mergeCell ref="I11:I13"/>
    <mergeCell ref="J12:J13"/>
    <mergeCell ref="M12:M13"/>
    <mergeCell ref="N11:N13"/>
    <mergeCell ref="A10:A13"/>
    <mergeCell ref="B10:B13"/>
    <mergeCell ref="C11:C13"/>
    <mergeCell ref="E12:E13"/>
    <mergeCell ref="D11:D13"/>
  </mergeCells>
  <printOptions/>
  <pageMargins left="0.18" right="0.13" top="0.13" bottom="0.13" header="0.13" footer="0.13"/>
  <pageSetup fitToHeight="5" fitToWidth="1" horizontalDpi="120" verticalDpi="120" orientation="landscape" paperSize="9" scale="56" r:id="rId1"/>
</worksheet>
</file>

<file path=xl/worksheets/sheet3.xml><?xml version="1.0" encoding="utf-8"?>
<worksheet xmlns="http://schemas.openxmlformats.org/spreadsheetml/2006/main" xmlns:r="http://schemas.openxmlformats.org/officeDocument/2006/relationships">
  <dimension ref="A3:Q233"/>
  <sheetViews>
    <sheetView zoomScale="75" zoomScaleNormal="75" workbookViewId="0" topLeftCell="A3">
      <pane xSplit="1" ySplit="19" topLeftCell="B41" activePane="bottomRight" state="frozen"/>
      <selection pane="topLeft" activeCell="A3" sqref="A3"/>
      <selection pane="topRight" activeCell="B3" sqref="B3"/>
      <selection pane="bottomLeft" activeCell="A18" sqref="A18"/>
      <selection pane="bottomRight" activeCell="H7" sqref="H7"/>
    </sheetView>
  </sheetViews>
  <sheetFormatPr defaultColWidth="9.00390625" defaultRowHeight="12.75"/>
  <cols>
    <col min="1" max="1" width="16.625" style="21" customWidth="1"/>
    <col min="2" max="2" width="92.00390625" style="21" customWidth="1"/>
    <col min="3" max="3" width="13.875" style="21" customWidth="1"/>
    <col min="4" max="4" width="13.875" style="21" hidden="1" customWidth="1"/>
    <col min="5" max="6" width="14.625" style="21" customWidth="1"/>
    <col min="7" max="7" width="9.375" style="21" hidden="1" customWidth="1"/>
    <col min="8" max="8" width="11.375" style="21" customWidth="1"/>
    <col min="9" max="10" width="10.125" style="21" customWidth="1"/>
    <col min="11" max="11" width="12.125" style="21" customWidth="1"/>
    <col min="12" max="12" width="13.00390625" style="21" customWidth="1"/>
    <col min="13" max="13" width="11.75390625" style="21" customWidth="1"/>
    <col min="14" max="14" width="15.00390625" style="21" customWidth="1"/>
    <col min="15" max="15" width="14.00390625" style="21" customWidth="1"/>
    <col min="16" max="16384" width="9.125" style="21" customWidth="1"/>
  </cols>
  <sheetData>
    <row r="1" ht="15.75" hidden="1"/>
    <row r="2" ht="15.75" hidden="1"/>
    <row r="3" spans="8:13" ht="15.75">
      <c r="H3" s="291" t="s">
        <v>257</v>
      </c>
      <c r="I3" s="291"/>
      <c r="J3" s="291"/>
      <c r="K3" s="291"/>
      <c r="L3" s="291"/>
      <c r="M3" s="33"/>
    </row>
    <row r="4" ht="15.75">
      <c r="H4" s="21" t="s">
        <v>266</v>
      </c>
    </row>
    <row r="5" spans="8:13" ht="14.25" customHeight="1">
      <c r="H5" s="291" t="s">
        <v>141</v>
      </c>
      <c r="I5" s="291"/>
      <c r="J5" s="291"/>
      <c r="K5" s="291"/>
      <c r="L5" s="291"/>
      <c r="M5" s="33"/>
    </row>
    <row r="6" spans="9:11" ht="15.75" hidden="1">
      <c r="I6" s="51"/>
      <c r="J6" s="51"/>
      <c r="K6" s="51"/>
    </row>
    <row r="7" ht="15.75">
      <c r="B7" s="32"/>
    </row>
    <row r="8" spans="1:14" ht="31.5">
      <c r="A8" s="53" t="s">
        <v>267</v>
      </c>
      <c r="B8" s="54"/>
      <c r="C8" s="52"/>
      <c r="D8" s="52"/>
      <c r="E8" s="52"/>
      <c r="F8" s="52"/>
      <c r="G8" s="52"/>
      <c r="H8" s="52"/>
      <c r="I8" s="52"/>
      <c r="J8" s="52"/>
      <c r="K8" s="52"/>
      <c r="L8" s="52"/>
      <c r="M8" s="52"/>
      <c r="N8" s="52"/>
    </row>
    <row r="9" spans="1:14" ht="15.75" hidden="1">
      <c r="A9" s="53"/>
      <c r="B9" s="54"/>
      <c r="C9" s="52"/>
      <c r="D9" s="52"/>
      <c r="E9" s="52"/>
      <c r="F9" s="52"/>
      <c r="G9" s="52"/>
      <c r="H9" s="52"/>
      <c r="I9" s="52"/>
      <c r="J9" s="52"/>
      <c r="K9" s="52"/>
      <c r="L9" s="52"/>
      <c r="M9" s="52"/>
      <c r="N9" s="52"/>
    </row>
    <row r="10" spans="1:14" ht="15.75" hidden="1">
      <c r="A10" s="53"/>
      <c r="B10" s="54"/>
      <c r="C10" s="52"/>
      <c r="D10" s="52"/>
      <c r="E10" s="52"/>
      <c r="F10" s="52"/>
      <c r="G10" s="52"/>
      <c r="H10" s="52"/>
      <c r="I10" s="52"/>
      <c r="J10" s="52"/>
      <c r="K10" s="52"/>
      <c r="L10" s="52"/>
      <c r="M10" s="52"/>
      <c r="N10" s="52"/>
    </row>
    <row r="11" ht="12.75" customHeight="1">
      <c r="L11" s="21" t="s">
        <v>327</v>
      </c>
    </row>
    <row r="12" ht="12.75" customHeight="1" thickBot="1"/>
    <row r="13" spans="1:15" ht="49.5" customHeight="1">
      <c r="A13" s="19" t="s">
        <v>238</v>
      </c>
      <c r="B13" s="35" t="s">
        <v>325</v>
      </c>
      <c r="C13" s="293" t="s">
        <v>328</v>
      </c>
      <c r="D13" s="294"/>
      <c r="E13" s="294"/>
      <c r="F13" s="294"/>
      <c r="G13" s="295"/>
      <c r="H13" s="287" t="s">
        <v>329</v>
      </c>
      <c r="I13" s="287"/>
      <c r="J13" s="287"/>
      <c r="K13" s="287"/>
      <c r="L13" s="287"/>
      <c r="M13" s="287"/>
      <c r="N13" s="287"/>
      <c r="O13" s="286" t="s">
        <v>331</v>
      </c>
    </row>
    <row r="14" spans="1:15" ht="24" customHeight="1">
      <c r="A14" s="325" t="s">
        <v>282</v>
      </c>
      <c r="B14" s="325" t="s">
        <v>283</v>
      </c>
      <c r="C14" s="287" t="s">
        <v>316</v>
      </c>
      <c r="D14" s="287" t="s">
        <v>317</v>
      </c>
      <c r="E14" s="290" t="s">
        <v>330</v>
      </c>
      <c r="F14" s="290"/>
      <c r="G14" s="287"/>
      <c r="H14" s="287" t="s">
        <v>316</v>
      </c>
      <c r="I14" s="287" t="s">
        <v>317</v>
      </c>
      <c r="J14" s="287" t="s">
        <v>330</v>
      </c>
      <c r="K14" s="287"/>
      <c r="L14" s="287" t="s">
        <v>318</v>
      </c>
      <c r="M14" s="288" t="s">
        <v>294</v>
      </c>
      <c r="N14" s="289"/>
      <c r="O14" s="286"/>
    </row>
    <row r="15" spans="1:15" ht="12.75" customHeight="1">
      <c r="A15" s="325"/>
      <c r="B15" s="325"/>
      <c r="C15" s="287"/>
      <c r="D15" s="287"/>
      <c r="E15" s="287" t="s">
        <v>368</v>
      </c>
      <c r="F15" s="287" t="s">
        <v>320</v>
      </c>
      <c r="G15" s="287"/>
      <c r="H15" s="287"/>
      <c r="I15" s="287"/>
      <c r="J15" s="287" t="s">
        <v>368</v>
      </c>
      <c r="K15" s="287" t="s">
        <v>320</v>
      </c>
      <c r="L15" s="287"/>
      <c r="M15" s="327" t="s">
        <v>295</v>
      </c>
      <c r="N15" s="19" t="s">
        <v>294</v>
      </c>
      <c r="O15" s="286"/>
    </row>
    <row r="16" spans="1:15" ht="106.5" customHeight="1">
      <c r="A16" s="325"/>
      <c r="B16" s="325"/>
      <c r="C16" s="287"/>
      <c r="D16" s="287"/>
      <c r="E16" s="287"/>
      <c r="F16" s="287"/>
      <c r="G16" s="287"/>
      <c r="H16" s="287"/>
      <c r="I16" s="287"/>
      <c r="J16" s="287"/>
      <c r="K16" s="287"/>
      <c r="L16" s="287"/>
      <c r="M16" s="292"/>
      <c r="N16" s="19" t="s">
        <v>296</v>
      </c>
      <c r="O16" s="286"/>
    </row>
    <row r="17" spans="1:15" ht="15" customHeight="1" hidden="1" thickBot="1">
      <c r="A17" s="326"/>
      <c r="B17" s="326"/>
      <c r="C17" s="287"/>
      <c r="D17" s="287"/>
      <c r="E17" s="287"/>
      <c r="F17" s="287"/>
      <c r="G17" s="287"/>
      <c r="H17" s="287"/>
      <c r="I17" s="287"/>
      <c r="J17" s="287"/>
      <c r="K17" s="287"/>
      <c r="L17" s="287"/>
      <c r="M17" s="19"/>
      <c r="N17" s="55"/>
      <c r="O17" s="286"/>
    </row>
    <row r="18" spans="1:15" ht="13.5" customHeight="1" hidden="1">
      <c r="A18" s="56"/>
      <c r="B18" s="25"/>
      <c r="C18" s="57"/>
      <c r="D18" s="57"/>
      <c r="E18" s="57"/>
      <c r="F18" s="57"/>
      <c r="G18" s="57"/>
      <c r="H18" s="57"/>
      <c r="I18" s="57"/>
      <c r="J18" s="57"/>
      <c r="K18" s="57"/>
      <c r="L18" s="57"/>
      <c r="M18" s="57"/>
      <c r="N18" s="47"/>
      <c r="O18" s="50"/>
    </row>
    <row r="19" spans="1:15" ht="14.25" customHeight="1" hidden="1">
      <c r="A19" s="58"/>
      <c r="B19" s="57"/>
      <c r="C19" s="57"/>
      <c r="D19" s="57"/>
      <c r="E19" s="57"/>
      <c r="F19" s="57"/>
      <c r="G19" s="57"/>
      <c r="H19" s="57"/>
      <c r="I19" s="57"/>
      <c r="J19" s="57"/>
      <c r="K19" s="57"/>
      <c r="L19" s="57"/>
      <c r="M19" s="57"/>
      <c r="N19" s="59"/>
      <c r="O19" s="60"/>
    </row>
    <row r="20" spans="1:15" s="63" customFormat="1" ht="14.25" customHeight="1" hidden="1">
      <c r="A20" s="19">
        <v>1</v>
      </c>
      <c r="B20" s="19">
        <v>2</v>
      </c>
      <c r="C20" s="19">
        <v>3</v>
      </c>
      <c r="D20" s="61"/>
      <c r="E20" s="62">
        <v>5</v>
      </c>
      <c r="F20" s="62">
        <v>6</v>
      </c>
      <c r="G20" s="61">
        <v>7</v>
      </c>
      <c r="H20" s="19">
        <v>8</v>
      </c>
      <c r="I20" s="61">
        <v>9</v>
      </c>
      <c r="J20" s="62">
        <v>10</v>
      </c>
      <c r="K20" s="62">
        <v>11</v>
      </c>
      <c r="L20" s="61">
        <v>12</v>
      </c>
      <c r="M20" s="61"/>
      <c r="N20" s="19">
        <v>13</v>
      </c>
      <c r="O20" s="19" t="s">
        <v>321</v>
      </c>
    </row>
    <row r="21" spans="1:15" ht="26.25" customHeight="1">
      <c r="A21" s="109" t="s">
        <v>237</v>
      </c>
      <c r="B21" s="108" t="s">
        <v>333</v>
      </c>
      <c r="C21" s="175">
        <f>C22+C23+C28</f>
        <v>13.22887</v>
      </c>
      <c r="D21" s="8"/>
      <c r="E21" s="8">
        <f aca="true" t="shared" si="0" ref="E21:N21">E22+E23+E28</f>
        <v>0</v>
      </c>
      <c r="F21" s="8">
        <f t="shared" si="0"/>
        <v>0</v>
      </c>
      <c r="G21" s="8"/>
      <c r="H21" s="8">
        <f t="shared" si="0"/>
        <v>0</v>
      </c>
      <c r="I21" s="8">
        <f t="shared" si="0"/>
        <v>0</v>
      </c>
      <c r="J21" s="8">
        <f t="shared" si="0"/>
        <v>0</v>
      </c>
      <c r="K21" s="8">
        <f t="shared" si="0"/>
        <v>0</v>
      </c>
      <c r="L21" s="8">
        <f t="shared" si="0"/>
        <v>0</v>
      </c>
      <c r="M21" s="8">
        <f t="shared" si="0"/>
        <v>0</v>
      </c>
      <c r="N21" s="8">
        <f t="shared" si="0"/>
        <v>0</v>
      </c>
      <c r="O21" s="198">
        <f aca="true" t="shared" si="1" ref="O21:O84">SUM(H21+C21)</f>
        <v>13.22887</v>
      </c>
    </row>
    <row r="22" spans="1:15" ht="20.25" customHeight="1">
      <c r="A22" s="37" t="s">
        <v>334</v>
      </c>
      <c r="B22" s="11" t="s">
        <v>335</v>
      </c>
      <c r="C22" s="172">
        <v>9.02899</v>
      </c>
      <c r="D22" s="7"/>
      <c r="E22" s="7"/>
      <c r="F22" s="7"/>
      <c r="G22" s="7"/>
      <c r="H22" s="64"/>
      <c r="I22" s="64"/>
      <c r="J22" s="48"/>
      <c r="K22" s="48"/>
      <c r="L22" s="64"/>
      <c r="M22" s="64"/>
      <c r="N22" s="64"/>
      <c r="O22" s="198">
        <f t="shared" si="1"/>
        <v>9.02899</v>
      </c>
    </row>
    <row r="23" spans="1:15" ht="16.5" customHeight="1" hidden="1">
      <c r="A23" s="37" t="s">
        <v>370</v>
      </c>
      <c r="B23" s="65" t="s">
        <v>371</v>
      </c>
      <c r="C23" s="172"/>
      <c r="D23" s="64"/>
      <c r="E23" s="48"/>
      <c r="F23" s="48"/>
      <c r="G23" s="64"/>
      <c r="H23" s="64"/>
      <c r="I23" s="64"/>
      <c r="J23" s="48"/>
      <c r="K23" s="48"/>
      <c r="L23" s="64"/>
      <c r="M23" s="64"/>
      <c r="N23" s="64"/>
      <c r="O23" s="198">
        <f t="shared" si="1"/>
        <v>0</v>
      </c>
    </row>
    <row r="24" spans="1:15" ht="15.75" hidden="1">
      <c r="A24" s="10"/>
      <c r="B24" s="11"/>
      <c r="C24" s="172"/>
      <c r="D24" s="27"/>
      <c r="E24" s="27"/>
      <c r="F24" s="7"/>
      <c r="G24" s="7"/>
      <c r="H24" s="7"/>
      <c r="I24" s="7"/>
      <c r="J24" s="7"/>
      <c r="K24" s="7"/>
      <c r="L24" s="7"/>
      <c r="M24" s="7"/>
      <c r="N24" s="7"/>
      <c r="O24" s="198">
        <f t="shared" si="1"/>
        <v>0</v>
      </c>
    </row>
    <row r="25" spans="1:15" ht="15.75" hidden="1">
      <c r="A25" s="10"/>
      <c r="B25" s="44"/>
      <c r="C25" s="172"/>
      <c r="D25" s="27"/>
      <c r="E25" s="27"/>
      <c r="F25" s="30"/>
      <c r="G25" s="7"/>
      <c r="H25" s="7"/>
      <c r="I25" s="7"/>
      <c r="J25" s="7"/>
      <c r="K25" s="7"/>
      <c r="L25" s="7"/>
      <c r="M25" s="7"/>
      <c r="N25" s="7"/>
      <c r="O25" s="198">
        <f t="shared" si="1"/>
        <v>0</v>
      </c>
    </row>
    <row r="26" spans="1:15" ht="39.75" customHeight="1" hidden="1">
      <c r="A26" s="10"/>
      <c r="B26" s="11" t="s">
        <v>501</v>
      </c>
      <c r="C26" s="172"/>
      <c r="D26" s="27"/>
      <c r="E26" s="27"/>
      <c r="F26" s="30"/>
      <c r="G26" s="7"/>
      <c r="H26" s="7"/>
      <c r="I26" s="7"/>
      <c r="J26" s="7"/>
      <c r="K26" s="7"/>
      <c r="L26" s="7"/>
      <c r="M26" s="7"/>
      <c r="N26" s="7"/>
      <c r="O26" s="198">
        <f t="shared" si="1"/>
        <v>0</v>
      </c>
    </row>
    <row r="27" spans="1:15" ht="18.75" customHeight="1">
      <c r="A27" s="10"/>
      <c r="B27" s="155" t="s">
        <v>265</v>
      </c>
      <c r="C27" s="188">
        <v>9.02899</v>
      </c>
      <c r="D27" s="27"/>
      <c r="E27" s="27"/>
      <c r="F27" s="30"/>
      <c r="G27" s="7"/>
      <c r="H27" s="7"/>
      <c r="I27" s="7"/>
      <c r="J27" s="7"/>
      <c r="K27" s="7"/>
      <c r="L27" s="7"/>
      <c r="M27" s="7"/>
      <c r="N27" s="7"/>
      <c r="O27" s="198">
        <f t="shared" si="1"/>
        <v>9.02899</v>
      </c>
    </row>
    <row r="28" spans="1:15" ht="15.75">
      <c r="A28" s="10" t="s">
        <v>365</v>
      </c>
      <c r="B28" s="11" t="s">
        <v>352</v>
      </c>
      <c r="C28" s="172">
        <v>4.19988</v>
      </c>
      <c r="D28" s="7"/>
      <c r="E28" s="7"/>
      <c r="F28" s="7"/>
      <c r="G28" s="7"/>
      <c r="H28" s="7"/>
      <c r="I28" s="7"/>
      <c r="J28" s="7"/>
      <c r="K28" s="7"/>
      <c r="L28" s="7"/>
      <c r="M28" s="7"/>
      <c r="N28" s="7"/>
      <c r="O28" s="198">
        <f t="shared" si="1"/>
        <v>4.19988</v>
      </c>
    </row>
    <row r="29" spans="1:15" ht="31.5">
      <c r="A29" s="10"/>
      <c r="B29" s="155" t="s">
        <v>265</v>
      </c>
      <c r="C29" s="188">
        <v>4.19988</v>
      </c>
      <c r="D29" s="7"/>
      <c r="E29" s="7"/>
      <c r="F29" s="7"/>
      <c r="G29" s="7"/>
      <c r="H29" s="7"/>
      <c r="I29" s="7"/>
      <c r="J29" s="7"/>
      <c r="K29" s="7"/>
      <c r="L29" s="7"/>
      <c r="M29" s="7"/>
      <c r="N29" s="7"/>
      <c r="O29" s="198">
        <f t="shared" si="1"/>
        <v>4.19988</v>
      </c>
    </row>
    <row r="30" spans="1:15" ht="18.75" customHeight="1">
      <c r="A30" s="109" t="s">
        <v>236</v>
      </c>
      <c r="B30" s="108" t="s">
        <v>421</v>
      </c>
      <c r="C30" s="175">
        <f>SUM(C32+C35+C42+C45+C47+C55+C77)</f>
        <v>289.7531</v>
      </c>
      <c r="D30" s="8"/>
      <c r="E30" s="8">
        <f aca="true" t="shared" si="2" ref="E30:N30">SUM(E32+E35+E42+E45+E47+E55+E77)</f>
        <v>0</v>
      </c>
      <c r="F30" s="8">
        <f t="shared" si="2"/>
        <v>-50.3</v>
      </c>
      <c r="G30" s="175">
        <f t="shared" si="2"/>
        <v>0</v>
      </c>
      <c r="H30" s="175">
        <f t="shared" si="2"/>
        <v>317.52017</v>
      </c>
      <c r="I30" s="8">
        <f t="shared" si="2"/>
        <v>0</v>
      </c>
      <c r="J30" s="8">
        <f t="shared" si="2"/>
        <v>0</v>
      </c>
      <c r="K30" s="8">
        <f t="shared" si="2"/>
        <v>0</v>
      </c>
      <c r="L30" s="175">
        <f t="shared" si="2"/>
        <v>317.52017</v>
      </c>
      <c r="M30" s="175">
        <f t="shared" si="2"/>
        <v>317.52017</v>
      </c>
      <c r="N30" s="8">
        <f t="shared" si="2"/>
        <v>0</v>
      </c>
      <c r="O30" s="198">
        <f t="shared" si="1"/>
        <v>607.27327</v>
      </c>
    </row>
    <row r="31" spans="1:15" ht="18.75" customHeight="1" hidden="1">
      <c r="A31" s="12"/>
      <c r="B31" s="13"/>
      <c r="C31" s="175"/>
      <c r="D31" s="8"/>
      <c r="E31" s="8"/>
      <c r="F31" s="8"/>
      <c r="G31" s="8"/>
      <c r="H31" s="8"/>
      <c r="I31" s="8"/>
      <c r="J31" s="8"/>
      <c r="K31" s="8"/>
      <c r="L31" s="8"/>
      <c r="M31" s="8"/>
      <c r="N31" s="8"/>
      <c r="O31" s="198">
        <f t="shared" si="1"/>
        <v>0</v>
      </c>
    </row>
    <row r="32" spans="1:15" ht="22.5" customHeight="1">
      <c r="A32" s="10" t="s">
        <v>364</v>
      </c>
      <c r="B32" s="11" t="s">
        <v>391</v>
      </c>
      <c r="C32" s="172">
        <v>0.0331</v>
      </c>
      <c r="D32" s="7"/>
      <c r="E32" s="7"/>
      <c r="F32" s="7"/>
      <c r="G32" s="7"/>
      <c r="H32" s="7"/>
      <c r="I32" s="7"/>
      <c r="J32" s="7"/>
      <c r="K32" s="7"/>
      <c r="L32" s="7"/>
      <c r="M32" s="7"/>
      <c r="N32" s="7"/>
      <c r="O32" s="198">
        <f t="shared" si="1"/>
        <v>0.0331</v>
      </c>
    </row>
    <row r="33" spans="1:15" ht="22.5" customHeight="1" hidden="1">
      <c r="A33" s="10"/>
      <c r="B33" s="44" t="s">
        <v>232</v>
      </c>
      <c r="C33" s="182"/>
      <c r="D33" s="30"/>
      <c r="E33" s="30"/>
      <c r="F33" s="7"/>
      <c r="G33" s="7"/>
      <c r="H33" s="7"/>
      <c r="I33" s="7"/>
      <c r="J33" s="7"/>
      <c r="K33" s="7"/>
      <c r="L33" s="7"/>
      <c r="M33" s="7"/>
      <c r="N33" s="7"/>
      <c r="O33" s="198">
        <f t="shared" si="1"/>
        <v>0</v>
      </c>
    </row>
    <row r="34" spans="1:15" ht="18" customHeight="1">
      <c r="A34" s="10"/>
      <c r="B34" s="155" t="s">
        <v>265</v>
      </c>
      <c r="C34" s="105">
        <v>0.0331</v>
      </c>
      <c r="D34" s="30"/>
      <c r="E34" s="30"/>
      <c r="F34" s="7"/>
      <c r="G34" s="7"/>
      <c r="H34" s="7"/>
      <c r="I34" s="7"/>
      <c r="J34" s="7"/>
      <c r="K34" s="7"/>
      <c r="L34" s="7"/>
      <c r="M34" s="7"/>
      <c r="N34" s="7"/>
      <c r="O34" s="198">
        <f t="shared" si="1"/>
        <v>0.0331</v>
      </c>
    </row>
    <row r="35" spans="1:15" ht="21" customHeight="1">
      <c r="A35" s="10" t="s">
        <v>339</v>
      </c>
      <c r="B35" s="11" t="s">
        <v>413</v>
      </c>
      <c r="C35" s="172">
        <v>3.36635</v>
      </c>
      <c r="D35" s="172"/>
      <c r="E35" s="7"/>
      <c r="F35" s="7">
        <v>-36.9</v>
      </c>
      <c r="G35" s="7"/>
      <c r="H35" s="180">
        <v>303.52017</v>
      </c>
      <c r="I35" s="7"/>
      <c r="J35" s="7"/>
      <c r="K35" s="7"/>
      <c r="L35" s="180">
        <v>303.52017</v>
      </c>
      <c r="M35" s="180">
        <v>303.52017</v>
      </c>
      <c r="N35" s="27"/>
      <c r="O35" s="198">
        <f t="shared" si="1"/>
        <v>306.88652</v>
      </c>
    </row>
    <row r="36" spans="1:15" ht="0.75" customHeight="1" hidden="1">
      <c r="A36" s="10" t="s">
        <v>463</v>
      </c>
      <c r="B36" s="11" t="s">
        <v>464</v>
      </c>
      <c r="C36" s="172"/>
      <c r="D36" s="7"/>
      <c r="E36" s="7"/>
      <c r="F36" s="7"/>
      <c r="G36" s="7"/>
      <c r="H36" s="7"/>
      <c r="I36" s="7"/>
      <c r="J36" s="7"/>
      <c r="K36" s="7"/>
      <c r="L36" s="7"/>
      <c r="M36" s="7"/>
      <c r="N36" s="7"/>
      <c r="O36" s="198">
        <f t="shared" si="1"/>
        <v>0</v>
      </c>
    </row>
    <row r="37" spans="1:15" ht="70.5" customHeight="1" hidden="1">
      <c r="A37" s="10" t="s">
        <v>432</v>
      </c>
      <c r="B37" s="11" t="s">
        <v>433</v>
      </c>
      <c r="C37" s="172"/>
      <c r="D37" s="7"/>
      <c r="E37" s="7"/>
      <c r="F37" s="7"/>
      <c r="G37" s="7"/>
      <c r="H37" s="7"/>
      <c r="I37" s="7"/>
      <c r="J37" s="7"/>
      <c r="K37" s="7"/>
      <c r="L37" s="7"/>
      <c r="M37" s="7"/>
      <c r="N37" s="7"/>
      <c r="O37" s="198">
        <f t="shared" si="1"/>
        <v>0</v>
      </c>
    </row>
    <row r="38" spans="1:15" ht="15.75" hidden="1">
      <c r="A38" s="10"/>
      <c r="B38" s="11"/>
      <c r="C38" s="172"/>
      <c r="D38" s="7"/>
      <c r="E38" s="7"/>
      <c r="F38" s="7"/>
      <c r="G38" s="7"/>
      <c r="H38" s="7"/>
      <c r="I38" s="7"/>
      <c r="J38" s="7"/>
      <c r="K38" s="7"/>
      <c r="L38" s="7"/>
      <c r="M38" s="7"/>
      <c r="N38" s="7"/>
      <c r="O38" s="198">
        <f t="shared" si="1"/>
        <v>0</v>
      </c>
    </row>
    <row r="39" spans="1:15" ht="15.75" hidden="1">
      <c r="A39" s="10" t="s">
        <v>339</v>
      </c>
      <c r="B39" s="11" t="s">
        <v>502</v>
      </c>
      <c r="C39" s="172"/>
      <c r="D39" s="7"/>
      <c r="E39" s="7"/>
      <c r="F39" s="7"/>
      <c r="G39" s="7"/>
      <c r="H39" s="7"/>
      <c r="I39" s="7"/>
      <c r="J39" s="7"/>
      <c r="K39" s="7"/>
      <c r="L39" s="7"/>
      <c r="M39" s="7"/>
      <c r="N39" s="7"/>
      <c r="O39" s="198">
        <f t="shared" si="1"/>
        <v>0</v>
      </c>
    </row>
    <row r="40" spans="1:15" ht="57" customHeight="1" hidden="1">
      <c r="A40" s="10"/>
      <c r="B40" s="162" t="s">
        <v>4</v>
      </c>
      <c r="C40" s="172"/>
      <c r="D40" s="7"/>
      <c r="E40" s="7"/>
      <c r="F40" s="7"/>
      <c r="G40" s="7"/>
      <c r="H40" s="7"/>
      <c r="I40" s="7"/>
      <c r="J40" s="7"/>
      <c r="K40" s="7"/>
      <c r="L40" s="7"/>
      <c r="M40" s="7"/>
      <c r="N40" s="7"/>
      <c r="O40" s="198">
        <f t="shared" si="1"/>
        <v>0</v>
      </c>
    </row>
    <row r="41" spans="1:15" ht="17.25" customHeight="1">
      <c r="A41" s="10"/>
      <c r="B41" s="155" t="s">
        <v>265</v>
      </c>
      <c r="C41" s="188">
        <v>3.36635</v>
      </c>
      <c r="D41" s="172"/>
      <c r="E41" s="7"/>
      <c r="F41" s="7"/>
      <c r="G41" s="7"/>
      <c r="H41" s="188">
        <v>303.52017</v>
      </c>
      <c r="I41" s="105"/>
      <c r="J41" s="105"/>
      <c r="K41" s="105"/>
      <c r="L41" s="188">
        <v>303.52017</v>
      </c>
      <c r="M41" s="188">
        <v>303.52017</v>
      </c>
      <c r="N41" s="7"/>
      <c r="O41" s="198">
        <f t="shared" si="1"/>
        <v>306.88652</v>
      </c>
    </row>
    <row r="42" spans="1:15" ht="15.75">
      <c r="A42" s="10" t="s">
        <v>290</v>
      </c>
      <c r="B42" s="11" t="s">
        <v>291</v>
      </c>
      <c r="C42" s="172">
        <v>7.9448</v>
      </c>
      <c r="D42" s="172"/>
      <c r="E42" s="7"/>
      <c r="F42" s="7">
        <v>-1</v>
      </c>
      <c r="G42" s="7"/>
      <c r="H42" s="7">
        <v>7</v>
      </c>
      <c r="I42" s="7"/>
      <c r="J42" s="7"/>
      <c r="K42" s="7"/>
      <c r="L42" s="7">
        <v>7</v>
      </c>
      <c r="M42" s="7">
        <v>7</v>
      </c>
      <c r="N42" s="7"/>
      <c r="O42" s="198">
        <f t="shared" si="1"/>
        <v>14.9448</v>
      </c>
    </row>
    <row r="43" spans="1:15" ht="31.5">
      <c r="A43" s="10"/>
      <c r="B43" s="155" t="s">
        <v>265</v>
      </c>
      <c r="C43" s="188">
        <v>2.3448</v>
      </c>
      <c r="D43" s="172"/>
      <c r="E43" s="7"/>
      <c r="F43" s="7"/>
      <c r="G43" s="7"/>
      <c r="H43" s="7"/>
      <c r="I43" s="7"/>
      <c r="J43" s="7"/>
      <c r="K43" s="7"/>
      <c r="L43" s="7"/>
      <c r="M43" s="7"/>
      <c r="N43" s="7"/>
      <c r="O43" s="198">
        <f t="shared" si="1"/>
        <v>2.3448</v>
      </c>
    </row>
    <row r="44" spans="1:15" ht="15.75">
      <c r="A44" s="10"/>
      <c r="B44" s="155" t="s">
        <v>174</v>
      </c>
      <c r="C44" s="188">
        <v>5.6</v>
      </c>
      <c r="D44" s="172"/>
      <c r="E44" s="7"/>
      <c r="F44" s="105">
        <v>3</v>
      </c>
      <c r="G44" s="7"/>
      <c r="H44" s="7">
        <v>7</v>
      </c>
      <c r="I44" s="7"/>
      <c r="J44" s="7"/>
      <c r="K44" s="7"/>
      <c r="L44" s="7">
        <v>7</v>
      </c>
      <c r="M44" s="7">
        <v>7</v>
      </c>
      <c r="N44" s="7"/>
      <c r="O44" s="198">
        <f t="shared" si="1"/>
        <v>12.6</v>
      </c>
    </row>
    <row r="45" spans="1:15" ht="15.75">
      <c r="A45" s="10" t="s">
        <v>292</v>
      </c>
      <c r="B45" s="11" t="s">
        <v>293</v>
      </c>
      <c r="C45" s="172">
        <v>24.09365</v>
      </c>
      <c r="D45" s="172"/>
      <c r="E45" s="7"/>
      <c r="F45" s="7">
        <v>-12.4</v>
      </c>
      <c r="G45" s="7"/>
      <c r="H45" s="7">
        <v>7</v>
      </c>
      <c r="I45" s="7"/>
      <c r="J45" s="7"/>
      <c r="K45" s="7"/>
      <c r="L45" s="7">
        <v>7</v>
      </c>
      <c r="M45" s="7">
        <v>7</v>
      </c>
      <c r="N45" s="7"/>
      <c r="O45" s="198">
        <f t="shared" si="1"/>
        <v>31.09365</v>
      </c>
    </row>
    <row r="46" spans="1:15" ht="31.5">
      <c r="A46" s="10"/>
      <c r="B46" s="155" t="s">
        <v>265</v>
      </c>
      <c r="C46" s="188">
        <v>24.09365</v>
      </c>
      <c r="D46" s="7"/>
      <c r="E46" s="7"/>
      <c r="F46" s="7"/>
      <c r="G46" s="7"/>
      <c r="H46" s="105">
        <v>7</v>
      </c>
      <c r="I46" s="105"/>
      <c r="J46" s="105"/>
      <c r="K46" s="105"/>
      <c r="L46" s="105">
        <v>7</v>
      </c>
      <c r="M46" s="105">
        <v>7</v>
      </c>
      <c r="N46" s="7"/>
      <c r="O46" s="198">
        <f t="shared" si="1"/>
        <v>31.09365</v>
      </c>
    </row>
    <row r="47" spans="1:15" ht="43.5" customHeight="1">
      <c r="A47" s="10" t="s">
        <v>385</v>
      </c>
      <c r="B47" s="11" t="s">
        <v>429</v>
      </c>
      <c r="C47" s="179">
        <v>3.21556</v>
      </c>
      <c r="D47" s="91"/>
      <c r="E47" s="90"/>
      <c r="F47" s="27"/>
      <c r="G47" s="7"/>
      <c r="H47" s="7"/>
      <c r="I47" s="7"/>
      <c r="J47" s="7"/>
      <c r="K47" s="7"/>
      <c r="L47" s="7"/>
      <c r="M47" s="7"/>
      <c r="N47" s="7"/>
      <c r="O47" s="198">
        <f t="shared" si="1"/>
        <v>3.21556</v>
      </c>
    </row>
    <row r="48" spans="1:15" ht="25.5" customHeight="1">
      <c r="A48" s="10"/>
      <c r="B48" s="155" t="s">
        <v>265</v>
      </c>
      <c r="C48" s="255">
        <v>3.21556</v>
      </c>
      <c r="D48" s="91"/>
      <c r="E48" s="90"/>
      <c r="F48" s="27"/>
      <c r="G48" s="7"/>
      <c r="H48" s="7"/>
      <c r="I48" s="7"/>
      <c r="J48" s="7"/>
      <c r="K48" s="7"/>
      <c r="L48" s="7"/>
      <c r="M48" s="7"/>
      <c r="N48" s="7"/>
      <c r="O48" s="198">
        <f t="shared" si="1"/>
        <v>3.21556</v>
      </c>
    </row>
    <row r="49" spans="1:15" ht="20.25" customHeight="1">
      <c r="A49" s="2"/>
      <c r="B49" s="155" t="s">
        <v>173</v>
      </c>
      <c r="C49" s="178">
        <v>2.73494</v>
      </c>
      <c r="D49" s="106"/>
      <c r="E49" s="107"/>
      <c r="F49" s="107"/>
      <c r="G49" s="7"/>
      <c r="H49" s="7"/>
      <c r="I49" s="7"/>
      <c r="J49" s="7"/>
      <c r="K49" s="7"/>
      <c r="L49" s="7"/>
      <c r="M49" s="7"/>
      <c r="N49" s="7"/>
      <c r="O49" s="198">
        <f t="shared" si="1"/>
        <v>2.73494</v>
      </c>
    </row>
    <row r="50" spans="1:15" ht="43.5" customHeight="1" hidden="1">
      <c r="A50" s="10" t="s">
        <v>404</v>
      </c>
      <c r="B50" s="11" t="s">
        <v>235</v>
      </c>
      <c r="C50" s="172"/>
      <c r="D50" s="7"/>
      <c r="E50" s="7"/>
      <c r="F50" s="7"/>
      <c r="G50" s="7"/>
      <c r="H50" s="7"/>
      <c r="I50" s="7"/>
      <c r="J50" s="7"/>
      <c r="K50" s="7"/>
      <c r="L50" s="7"/>
      <c r="M50" s="7"/>
      <c r="N50" s="7"/>
      <c r="O50" s="198">
        <f t="shared" si="1"/>
        <v>0</v>
      </c>
    </row>
    <row r="51" spans="1:15" ht="38.25" customHeight="1" hidden="1">
      <c r="A51" s="10" t="s">
        <v>341</v>
      </c>
      <c r="B51" s="11" t="s">
        <v>482</v>
      </c>
      <c r="C51" s="172"/>
      <c r="D51" s="7"/>
      <c r="E51" s="7"/>
      <c r="F51" s="7"/>
      <c r="G51" s="7"/>
      <c r="H51" s="7"/>
      <c r="I51" s="7"/>
      <c r="J51" s="7"/>
      <c r="K51" s="7"/>
      <c r="L51" s="7"/>
      <c r="M51" s="7"/>
      <c r="N51" s="7"/>
      <c r="O51" s="198">
        <f t="shared" si="1"/>
        <v>0</v>
      </c>
    </row>
    <row r="52" spans="1:15" ht="33.75" customHeight="1" hidden="1">
      <c r="A52" s="10" t="s">
        <v>408</v>
      </c>
      <c r="B52" s="11" t="s">
        <v>409</v>
      </c>
      <c r="C52" s="172"/>
      <c r="D52" s="7"/>
      <c r="E52" s="7"/>
      <c r="F52" s="7"/>
      <c r="G52" s="7"/>
      <c r="H52" s="7"/>
      <c r="I52" s="7"/>
      <c r="J52" s="7"/>
      <c r="K52" s="7"/>
      <c r="L52" s="7"/>
      <c r="M52" s="7"/>
      <c r="N52" s="7"/>
      <c r="O52" s="198">
        <f t="shared" si="1"/>
        <v>0</v>
      </c>
    </row>
    <row r="53" spans="1:15" ht="61.5" customHeight="1" hidden="1">
      <c r="A53" s="10" t="s">
        <v>461</v>
      </c>
      <c r="B53" s="11" t="s">
        <v>493</v>
      </c>
      <c r="C53" s="172"/>
      <c r="D53" s="7"/>
      <c r="E53" s="7"/>
      <c r="F53" s="7"/>
      <c r="G53" s="7"/>
      <c r="H53" s="7"/>
      <c r="I53" s="7"/>
      <c r="J53" s="7"/>
      <c r="K53" s="7"/>
      <c r="L53" s="7"/>
      <c r="M53" s="7"/>
      <c r="N53" s="7"/>
      <c r="O53" s="198">
        <f t="shared" si="1"/>
        <v>0</v>
      </c>
    </row>
    <row r="54" spans="1:15" ht="25.5" customHeight="1" hidden="1">
      <c r="A54" s="10" t="s">
        <v>384</v>
      </c>
      <c r="B54" s="11" t="s">
        <v>419</v>
      </c>
      <c r="C54" s="172"/>
      <c r="D54" s="7"/>
      <c r="E54" s="7"/>
      <c r="F54" s="7"/>
      <c r="G54" s="7"/>
      <c r="H54" s="7"/>
      <c r="I54" s="7"/>
      <c r="J54" s="7"/>
      <c r="K54" s="7"/>
      <c r="L54" s="7"/>
      <c r="M54" s="7"/>
      <c r="N54" s="7"/>
      <c r="O54" s="198">
        <f t="shared" si="1"/>
        <v>0</v>
      </c>
    </row>
    <row r="55" spans="1:15" ht="23.25" customHeight="1">
      <c r="A55" s="10" t="s">
        <v>341</v>
      </c>
      <c r="B55" s="11" t="s">
        <v>504</v>
      </c>
      <c r="C55" s="172">
        <v>1.09964</v>
      </c>
      <c r="D55" s="7"/>
      <c r="E55" s="7"/>
      <c r="F55" s="7"/>
      <c r="G55" s="7"/>
      <c r="H55" s="7"/>
      <c r="I55" s="7"/>
      <c r="J55" s="7"/>
      <c r="K55" s="7"/>
      <c r="L55" s="7"/>
      <c r="M55" s="7"/>
      <c r="N55" s="7"/>
      <c r="O55" s="198">
        <f t="shared" si="1"/>
        <v>1.09964</v>
      </c>
    </row>
    <row r="56" spans="1:15" ht="25.5" customHeight="1" hidden="1">
      <c r="A56" s="37" t="s">
        <v>370</v>
      </c>
      <c r="B56" s="65" t="s">
        <v>467</v>
      </c>
      <c r="C56" s="172"/>
      <c r="D56" s="7"/>
      <c r="E56" s="7"/>
      <c r="F56" s="7"/>
      <c r="G56" s="7"/>
      <c r="H56" s="7"/>
      <c r="I56" s="7"/>
      <c r="J56" s="7"/>
      <c r="K56" s="7"/>
      <c r="L56" s="7"/>
      <c r="M56" s="7"/>
      <c r="N56" s="7"/>
      <c r="O56" s="198">
        <f t="shared" si="1"/>
        <v>0</v>
      </c>
    </row>
    <row r="57" spans="1:15" ht="36.75" customHeight="1" hidden="1">
      <c r="A57" s="10" t="s">
        <v>348</v>
      </c>
      <c r="B57" s="11" t="s">
        <v>492</v>
      </c>
      <c r="C57" s="172"/>
      <c r="D57" s="86"/>
      <c r="E57" s="86"/>
      <c r="F57" s="7"/>
      <c r="G57" s="7"/>
      <c r="H57" s="7"/>
      <c r="I57" s="7"/>
      <c r="J57" s="7"/>
      <c r="K57" s="7"/>
      <c r="L57" s="7"/>
      <c r="M57" s="7"/>
      <c r="N57" s="7"/>
      <c r="O57" s="198">
        <f t="shared" si="1"/>
        <v>0</v>
      </c>
    </row>
    <row r="58" spans="1:15" ht="15.75" hidden="1">
      <c r="A58" s="10" t="s">
        <v>233</v>
      </c>
      <c r="B58" s="11" t="s">
        <v>234</v>
      </c>
      <c r="C58" s="172"/>
      <c r="D58" s="7"/>
      <c r="E58" s="7"/>
      <c r="F58" s="7"/>
      <c r="G58" s="7"/>
      <c r="H58" s="7"/>
      <c r="I58" s="7"/>
      <c r="J58" s="7"/>
      <c r="K58" s="7"/>
      <c r="L58" s="7"/>
      <c r="M58" s="7"/>
      <c r="N58" s="7"/>
      <c r="O58" s="198">
        <f t="shared" si="1"/>
        <v>0</v>
      </c>
    </row>
    <row r="59" spans="1:15" ht="31.5" hidden="1">
      <c r="A59" s="10" t="s">
        <v>425</v>
      </c>
      <c r="B59" s="11" t="s">
        <v>471</v>
      </c>
      <c r="C59" s="172"/>
      <c r="D59" s="7"/>
      <c r="E59" s="7"/>
      <c r="F59" s="7"/>
      <c r="G59" s="7"/>
      <c r="H59" s="7"/>
      <c r="I59" s="7"/>
      <c r="J59" s="7"/>
      <c r="K59" s="7"/>
      <c r="L59" s="7"/>
      <c r="M59" s="7"/>
      <c r="N59" s="7"/>
      <c r="O59" s="198">
        <f t="shared" si="1"/>
        <v>0</v>
      </c>
    </row>
    <row r="60" spans="1:15" ht="48.75" customHeight="1" hidden="1">
      <c r="A60" s="10" t="s">
        <v>349</v>
      </c>
      <c r="B60" s="11" t="s">
        <v>423</v>
      </c>
      <c r="C60" s="172"/>
      <c r="D60" s="7"/>
      <c r="E60" s="7"/>
      <c r="F60" s="7"/>
      <c r="G60" s="7"/>
      <c r="H60" s="7"/>
      <c r="I60" s="7"/>
      <c r="J60" s="7"/>
      <c r="K60" s="7"/>
      <c r="L60" s="7"/>
      <c r="M60" s="7"/>
      <c r="N60" s="7"/>
      <c r="O60" s="198">
        <f t="shared" si="1"/>
        <v>0</v>
      </c>
    </row>
    <row r="61" spans="1:15" ht="58.5" customHeight="1" hidden="1">
      <c r="A61" s="10" t="s">
        <v>410</v>
      </c>
      <c r="B61" s="11" t="s">
        <v>472</v>
      </c>
      <c r="C61" s="172"/>
      <c r="D61" s="7"/>
      <c r="E61" s="7"/>
      <c r="F61" s="7"/>
      <c r="G61" s="7"/>
      <c r="H61" s="7"/>
      <c r="I61" s="7"/>
      <c r="J61" s="7"/>
      <c r="K61" s="7"/>
      <c r="L61" s="7"/>
      <c r="M61" s="7"/>
      <c r="N61" s="7"/>
      <c r="O61" s="198">
        <f t="shared" si="1"/>
        <v>0</v>
      </c>
    </row>
    <row r="62" spans="1:15" ht="27.75" customHeight="1" hidden="1">
      <c r="A62" s="10" t="s">
        <v>313</v>
      </c>
      <c r="B62" s="11" t="s">
        <v>314</v>
      </c>
      <c r="C62" s="172"/>
      <c r="D62" s="7"/>
      <c r="E62" s="7"/>
      <c r="F62" s="7"/>
      <c r="G62" s="7"/>
      <c r="H62" s="7"/>
      <c r="I62" s="7"/>
      <c r="J62" s="7"/>
      <c r="K62" s="7"/>
      <c r="L62" s="7"/>
      <c r="M62" s="7"/>
      <c r="N62" s="7"/>
      <c r="O62" s="198">
        <f t="shared" si="1"/>
        <v>0</v>
      </c>
    </row>
    <row r="63" spans="1:15" ht="15.75" hidden="1">
      <c r="A63" s="10" t="s">
        <v>441</v>
      </c>
      <c r="B63" s="11" t="s">
        <v>452</v>
      </c>
      <c r="C63" s="172"/>
      <c r="D63" s="7"/>
      <c r="E63" s="7"/>
      <c r="F63" s="7"/>
      <c r="G63" s="7"/>
      <c r="H63" s="7"/>
      <c r="I63" s="7"/>
      <c r="J63" s="7"/>
      <c r="K63" s="7"/>
      <c r="L63" s="7"/>
      <c r="M63" s="7"/>
      <c r="N63" s="7"/>
      <c r="O63" s="198">
        <f t="shared" si="1"/>
        <v>0</v>
      </c>
    </row>
    <row r="64" spans="1:15" ht="49.5" customHeight="1" hidden="1">
      <c r="A64" s="10" t="s">
        <v>388</v>
      </c>
      <c r="B64" s="11" t="s">
        <v>424</v>
      </c>
      <c r="C64" s="172"/>
      <c r="D64" s="7"/>
      <c r="E64" s="7"/>
      <c r="F64" s="7"/>
      <c r="G64" s="7"/>
      <c r="H64" s="7"/>
      <c r="I64" s="7"/>
      <c r="J64" s="7"/>
      <c r="K64" s="7"/>
      <c r="L64" s="7"/>
      <c r="M64" s="7"/>
      <c r="N64" s="7"/>
      <c r="O64" s="198">
        <f t="shared" si="1"/>
        <v>0</v>
      </c>
    </row>
    <row r="65" spans="1:15" ht="15.75" hidden="1">
      <c r="A65" s="19">
        <v>240601</v>
      </c>
      <c r="B65" s="11" t="s">
        <v>473</v>
      </c>
      <c r="C65" s="172"/>
      <c r="D65" s="66"/>
      <c r="E65" s="67"/>
      <c r="F65" s="67"/>
      <c r="G65" s="66"/>
      <c r="H65" s="48"/>
      <c r="I65" s="64"/>
      <c r="J65" s="48"/>
      <c r="K65" s="48"/>
      <c r="L65" s="64"/>
      <c r="M65" s="64"/>
      <c r="N65" s="48"/>
      <c r="O65" s="198">
        <f t="shared" si="1"/>
        <v>0</v>
      </c>
    </row>
    <row r="66" spans="1:15" ht="31.5" hidden="1">
      <c r="A66" s="2" t="s">
        <v>386</v>
      </c>
      <c r="B66" s="95" t="s">
        <v>447</v>
      </c>
      <c r="C66" s="180"/>
      <c r="D66" s="66"/>
      <c r="E66" s="67"/>
      <c r="F66" s="67"/>
      <c r="G66" s="66"/>
      <c r="H66" s="48"/>
      <c r="I66" s="64"/>
      <c r="J66" s="48"/>
      <c r="K66" s="48"/>
      <c r="L66" s="64"/>
      <c r="M66" s="64"/>
      <c r="N66" s="48"/>
      <c r="O66" s="198">
        <f t="shared" si="1"/>
        <v>0</v>
      </c>
    </row>
    <row r="67" spans="1:15" ht="15.75" hidden="1">
      <c r="A67" s="2"/>
      <c r="B67" s="154" t="s">
        <v>448</v>
      </c>
      <c r="C67" s="177"/>
      <c r="D67" s="66"/>
      <c r="E67" s="67"/>
      <c r="F67" s="67"/>
      <c r="G67" s="66"/>
      <c r="H67" s="48"/>
      <c r="I67" s="64"/>
      <c r="J67" s="48"/>
      <c r="K67" s="48"/>
      <c r="L67" s="64"/>
      <c r="M67" s="64"/>
      <c r="N67" s="48"/>
      <c r="O67" s="198">
        <f t="shared" si="1"/>
        <v>0</v>
      </c>
    </row>
    <row r="68" spans="1:15" ht="15.75" hidden="1">
      <c r="A68" s="19">
        <v>250404</v>
      </c>
      <c r="B68" s="11" t="s">
        <v>352</v>
      </c>
      <c r="C68" s="172"/>
      <c r="D68" s="7"/>
      <c r="E68" s="7"/>
      <c r="F68" s="7"/>
      <c r="G68" s="7"/>
      <c r="H68" s="7"/>
      <c r="I68" s="7"/>
      <c r="J68" s="7"/>
      <c r="K68" s="7"/>
      <c r="L68" s="7"/>
      <c r="M68" s="7"/>
      <c r="N68" s="7"/>
      <c r="O68" s="198">
        <f t="shared" si="1"/>
        <v>0</v>
      </c>
    </row>
    <row r="69" spans="1:15" ht="17.25" customHeight="1" hidden="1">
      <c r="A69" s="40"/>
      <c r="B69" s="68" t="s">
        <v>454</v>
      </c>
      <c r="C69" s="172"/>
      <c r="D69" s="69"/>
      <c r="E69" s="69"/>
      <c r="F69" s="69"/>
      <c r="G69" s="69"/>
      <c r="H69" s="69"/>
      <c r="I69" s="69"/>
      <c r="J69" s="69"/>
      <c r="K69" s="69"/>
      <c r="L69" s="69"/>
      <c r="M69" s="69"/>
      <c r="N69" s="69"/>
      <c r="O69" s="198">
        <f t="shared" si="1"/>
        <v>0</v>
      </c>
    </row>
    <row r="70" spans="1:15" ht="15.75" hidden="1">
      <c r="A70" s="19">
        <v>250404</v>
      </c>
      <c r="B70" s="11" t="s">
        <v>453</v>
      </c>
      <c r="C70" s="172"/>
      <c r="D70" s="7"/>
      <c r="E70" s="7"/>
      <c r="F70" s="7"/>
      <c r="G70" s="7"/>
      <c r="H70" s="7"/>
      <c r="I70" s="7"/>
      <c r="J70" s="7"/>
      <c r="K70" s="7"/>
      <c r="L70" s="7"/>
      <c r="M70" s="7"/>
      <c r="N70" s="7"/>
      <c r="O70" s="198">
        <f t="shared" si="1"/>
        <v>0</v>
      </c>
    </row>
    <row r="71" spans="1:15" ht="15.75" hidden="1">
      <c r="A71" s="10"/>
      <c r="B71" s="11"/>
      <c r="C71" s="172"/>
      <c r="D71" s="7"/>
      <c r="E71" s="7"/>
      <c r="F71" s="7"/>
      <c r="G71" s="7"/>
      <c r="H71" s="7"/>
      <c r="I71" s="7"/>
      <c r="J71" s="7"/>
      <c r="K71" s="7"/>
      <c r="L71" s="7"/>
      <c r="M71" s="7"/>
      <c r="N71" s="7"/>
      <c r="O71" s="198">
        <f t="shared" si="1"/>
        <v>0</v>
      </c>
    </row>
    <row r="72" spans="1:15" ht="33" customHeight="1" hidden="1">
      <c r="A72" s="10" t="s">
        <v>437</v>
      </c>
      <c r="B72" s="38" t="s">
        <v>474</v>
      </c>
      <c r="C72" s="172"/>
      <c r="D72" s="7"/>
      <c r="E72" s="7"/>
      <c r="F72" s="7"/>
      <c r="G72" s="7"/>
      <c r="H72" s="7"/>
      <c r="I72" s="7"/>
      <c r="J72" s="7"/>
      <c r="K72" s="7"/>
      <c r="L72" s="7"/>
      <c r="M72" s="7"/>
      <c r="N72" s="7"/>
      <c r="O72" s="198">
        <f t="shared" si="1"/>
        <v>0</v>
      </c>
    </row>
    <row r="73" spans="1:15" ht="15.75" hidden="1">
      <c r="A73" s="10"/>
      <c r="B73" s="38" t="s">
        <v>439</v>
      </c>
      <c r="C73" s="172"/>
      <c r="D73" s="7"/>
      <c r="E73" s="7"/>
      <c r="F73" s="7"/>
      <c r="G73" s="7"/>
      <c r="H73" s="7"/>
      <c r="I73" s="7"/>
      <c r="J73" s="7"/>
      <c r="K73" s="7"/>
      <c r="L73" s="7"/>
      <c r="M73" s="7"/>
      <c r="N73" s="7"/>
      <c r="O73" s="198">
        <f t="shared" si="1"/>
        <v>0</v>
      </c>
    </row>
    <row r="74" spans="1:15" ht="45.75" customHeight="1" hidden="1">
      <c r="A74" s="10"/>
      <c r="B74" s="19" t="s">
        <v>440</v>
      </c>
      <c r="C74" s="172"/>
      <c r="D74" s="7"/>
      <c r="E74" s="7"/>
      <c r="F74" s="7"/>
      <c r="G74" s="7"/>
      <c r="H74" s="7"/>
      <c r="I74" s="7"/>
      <c r="J74" s="7"/>
      <c r="K74" s="7"/>
      <c r="L74" s="7"/>
      <c r="M74" s="7"/>
      <c r="N74" s="7"/>
      <c r="O74" s="198">
        <f t="shared" si="1"/>
        <v>0</v>
      </c>
    </row>
    <row r="75" spans="1:15" ht="39" customHeight="1" hidden="1">
      <c r="A75" s="39"/>
      <c r="B75" s="39" t="s">
        <v>488</v>
      </c>
      <c r="C75" s="172"/>
      <c r="D75" s="7"/>
      <c r="E75" s="7"/>
      <c r="F75" s="7"/>
      <c r="G75" s="7"/>
      <c r="H75" s="7"/>
      <c r="I75" s="7"/>
      <c r="J75" s="7"/>
      <c r="K75" s="7"/>
      <c r="L75" s="7"/>
      <c r="M75" s="7"/>
      <c r="N75" s="7"/>
      <c r="O75" s="198">
        <f t="shared" si="1"/>
        <v>0</v>
      </c>
    </row>
    <row r="76" spans="1:15" ht="21.75" customHeight="1">
      <c r="A76" s="39"/>
      <c r="B76" s="155" t="s">
        <v>265</v>
      </c>
      <c r="C76" s="188">
        <v>1.09964</v>
      </c>
      <c r="D76" s="7"/>
      <c r="E76" s="7"/>
      <c r="F76" s="7"/>
      <c r="G76" s="7"/>
      <c r="H76" s="7"/>
      <c r="I76" s="7"/>
      <c r="J76" s="7"/>
      <c r="K76" s="7"/>
      <c r="L76" s="7"/>
      <c r="M76" s="7"/>
      <c r="N76" s="7"/>
      <c r="O76" s="198">
        <f t="shared" si="1"/>
        <v>1.09964</v>
      </c>
    </row>
    <row r="77" spans="1:15" ht="20.25" customHeight="1">
      <c r="A77" s="19">
        <v>250404</v>
      </c>
      <c r="B77" s="68" t="s">
        <v>449</v>
      </c>
      <c r="C77" s="90">
        <v>250</v>
      </c>
      <c r="D77" s="7"/>
      <c r="E77" s="7"/>
      <c r="F77" s="7"/>
      <c r="G77" s="7"/>
      <c r="H77" s="7"/>
      <c r="I77" s="7"/>
      <c r="J77" s="7"/>
      <c r="K77" s="7"/>
      <c r="L77" s="7"/>
      <c r="M77" s="7"/>
      <c r="N77" s="7"/>
      <c r="O77" s="198">
        <f t="shared" si="1"/>
        <v>250</v>
      </c>
    </row>
    <row r="78" spans="1:15" ht="21" customHeight="1">
      <c r="A78" s="39"/>
      <c r="B78" s="155" t="s">
        <v>450</v>
      </c>
      <c r="C78" s="256">
        <v>250</v>
      </c>
      <c r="D78" s="7"/>
      <c r="E78" s="7"/>
      <c r="F78" s="7"/>
      <c r="G78" s="7"/>
      <c r="H78" s="7"/>
      <c r="I78" s="7"/>
      <c r="J78" s="7"/>
      <c r="K78" s="7"/>
      <c r="L78" s="7"/>
      <c r="M78" s="7"/>
      <c r="N78" s="7"/>
      <c r="O78" s="198">
        <f t="shared" si="1"/>
        <v>250</v>
      </c>
    </row>
    <row r="79" spans="1:15" ht="24" customHeight="1" hidden="1">
      <c r="A79" s="39"/>
      <c r="B79" s="39"/>
      <c r="C79" s="172"/>
      <c r="D79" s="7"/>
      <c r="E79" s="7"/>
      <c r="F79" s="7"/>
      <c r="G79" s="7"/>
      <c r="H79" s="7"/>
      <c r="I79" s="7"/>
      <c r="J79" s="7"/>
      <c r="K79" s="7"/>
      <c r="L79" s="7"/>
      <c r="M79" s="7"/>
      <c r="N79" s="7"/>
      <c r="O79" s="198">
        <f t="shared" si="1"/>
        <v>0</v>
      </c>
    </row>
    <row r="80" spans="1:15" ht="15.75">
      <c r="A80" s="109" t="s">
        <v>239</v>
      </c>
      <c r="B80" s="108" t="s">
        <v>468</v>
      </c>
      <c r="C80" s="175">
        <f>SUM(C82+C92+C95+C97+C100+C110+C111+C182+C184)</f>
        <v>1055.3214</v>
      </c>
      <c r="D80" s="8"/>
      <c r="E80" s="8">
        <f aca="true" t="shared" si="3" ref="E80:N80">SUM(E82+E92+E95+E97+E100+E110+E111+E182+E184)</f>
        <v>72.13</v>
      </c>
      <c r="F80" s="8">
        <f t="shared" si="3"/>
        <v>390</v>
      </c>
      <c r="G80" s="8">
        <f t="shared" si="3"/>
        <v>0</v>
      </c>
      <c r="H80" s="8">
        <f t="shared" si="3"/>
        <v>7.562</v>
      </c>
      <c r="I80" s="8">
        <f t="shared" si="3"/>
        <v>0</v>
      </c>
      <c r="J80" s="8">
        <f t="shared" si="3"/>
        <v>0</v>
      </c>
      <c r="K80" s="8">
        <f t="shared" si="3"/>
        <v>0</v>
      </c>
      <c r="L80" s="8">
        <f t="shared" si="3"/>
        <v>7.562</v>
      </c>
      <c r="M80" s="8">
        <f t="shared" si="3"/>
        <v>7.562</v>
      </c>
      <c r="N80" s="8">
        <f t="shared" si="3"/>
        <v>0</v>
      </c>
      <c r="O80" s="198">
        <f t="shared" si="1"/>
        <v>1062.8834</v>
      </c>
    </row>
    <row r="81" spans="1:15" ht="15.75" hidden="1">
      <c r="A81" s="10" t="s">
        <v>312</v>
      </c>
      <c r="B81" s="11" t="s">
        <v>475</v>
      </c>
      <c r="C81" s="172"/>
      <c r="D81" s="7"/>
      <c r="E81" s="7"/>
      <c r="F81" s="7"/>
      <c r="G81" s="7"/>
      <c r="H81" s="7"/>
      <c r="I81" s="7"/>
      <c r="J81" s="7"/>
      <c r="K81" s="7"/>
      <c r="L81" s="7"/>
      <c r="M81" s="7"/>
      <c r="N81" s="7"/>
      <c r="O81" s="198">
        <f t="shared" si="1"/>
        <v>0</v>
      </c>
    </row>
    <row r="82" spans="1:15" ht="15.75">
      <c r="A82" s="10" t="s">
        <v>336</v>
      </c>
      <c r="B82" s="11" t="s">
        <v>476</v>
      </c>
      <c r="C82" s="179">
        <v>1004.3427</v>
      </c>
      <c r="D82" s="172"/>
      <c r="E82" s="91">
        <v>72.13</v>
      </c>
      <c r="F82" s="7">
        <v>390</v>
      </c>
      <c r="G82" s="91"/>
      <c r="H82" s="91">
        <v>7.562</v>
      </c>
      <c r="I82" s="91"/>
      <c r="J82" s="91"/>
      <c r="K82" s="91"/>
      <c r="L82" s="91">
        <v>7.562</v>
      </c>
      <c r="M82" s="91">
        <v>7.562</v>
      </c>
      <c r="N82" s="7"/>
      <c r="O82" s="198">
        <f t="shared" si="1"/>
        <v>1011.9047</v>
      </c>
    </row>
    <row r="83" spans="1:15" ht="15.75" hidden="1">
      <c r="A83" s="10"/>
      <c r="B83" s="26" t="s">
        <v>248</v>
      </c>
      <c r="C83" s="180"/>
      <c r="D83" s="91"/>
      <c r="E83" s="91"/>
      <c r="F83" s="91"/>
      <c r="G83" s="91"/>
      <c r="H83" s="91"/>
      <c r="I83" s="91"/>
      <c r="J83" s="91"/>
      <c r="K83" s="91"/>
      <c r="L83" s="7"/>
      <c r="M83" s="7"/>
      <c r="N83" s="7"/>
      <c r="O83" s="198">
        <f t="shared" si="1"/>
        <v>0</v>
      </c>
    </row>
    <row r="84" spans="1:15" ht="31.5" hidden="1">
      <c r="A84" s="10"/>
      <c r="B84" s="44" t="s">
        <v>297</v>
      </c>
      <c r="C84" s="188"/>
      <c r="D84" s="105"/>
      <c r="E84" s="105"/>
      <c r="F84" s="105"/>
      <c r="G84" s="91"/>
      <c r="H84" s="91"/>
      <c r="I84" s="91"/>
      <c r="J84" s="91"/>
      <c r="K84" s="91"/>
      <c r="L84" s="7"/>
      <c r="M84" s="7"/>
      <c r="N84" s="7"/>
      <c r="O84" s="198">
        <f t="shared" si="1"/>
        <v>0</v>
      </c>
    </row>
    <row r="85" spans="1:15" ht="19.5" customHeight="1" hidden="1">
      <c r="A85" s="34"/>
      <c r="B85" s="44" t="s">
        <v>276</v>
      </c>
      <c r="C85" s="188"/>
      <c r="D85" s="105"/>
      <c r="E85" s="105"/>
      <c r="F85" s="105"/>
      <c r="G85" s="105"/>
      <c r="H85" s="105"/>
      <c r="I85" s="105"/>
      <c r="J85" s="105"/>
      <c r="K85" s="105"/>
      <c r="L85" s="30"/>
      <c r="M85" s="30"/>
      <c r="N85" s="30"/>
      <c r="O85" s="198">
        <f aca="true" t="shared" si="4" ref="O85:O148">SUM(H85+C85)</f>
        <v>0</v>
      </c>
    </row>
    <row r="86" spans="1:15" ht="31.5" hidden="1">
      <c r="A86" s="10"/>
      <c r="B86" s="26" t="s">
        <v>280</v>
      </c>
      <c r="C86" s="188"/>
      <c r="D86" s="105"/>
      <c r="E86" s="105"/>
      <c r="F86" s="91"/>
      <c r="G86" s="91"/>
      <c r="H86" s="91"/>
      <c r="I86" s="91"/>
      <c r="J86" s="91"/>
      <c r="K86" s="91"/>
      <c r="L86" s="7"/>
      <c r="M86" s="7"/>
      <c r="N86" s="7"/>
      <c r="O86" s="198">
        <f t="shared" si="4"/>
        <v>0</v>
      </c>
    </row>
    <row r="87" spans="1:15" ht="47.25" hidden="1">
      <c r="A87" s="10"/>
      <c r="B87" s="113" t="s">
        <v>281</v>
      </c>
      <c r="C87" s="188"/>
      <c r="D87" s="105"/>
      <c r="E87" s="105"/>
      <c r="F87" s="91"/>
      <c r="G87" s="91"/>
      <c r="H87" s="91"/>
      <c r="I87" s="91"/>
      <c r="J87" s="91"/>
      <c r="K87" s="91"/>
      <c r="L87" s="7"/>
      <c r="M87" s="7"/>
      <c r="N87" s="7"/>
      <c r="O87" s="198">
        <f t="shared" si="4"/>
        <v>0</v>
      </c>
    </row>
    <row r="88" spans="1:15" ht="15.75" hidden="1">
      <c r="A88" s="10" t="s">
        <v>415</v>
      </c>
      <c r="B88" s="11" t="s">
        <v>477</v>
      </c>
      <c r="C88" s="180"/>
      <c r="D88" s="91"/>
      <c r="E88" s="91"/>
      <c r="F88" s="91"/>
      <c r="G88" s="91"/>
      <c r="H88" s="91"/>
      <c r="I88" s="91"/>
      <c r="J88" s="91"/>
      <c r="K88" s="91"/>
      <c r="L88" s="7"/>
      <c r="M88" s="7"/>
      <c r="N88" s="7"/>
      <c r="O88" s="198">
        <f t="shared" si="4"/>
        <v>0</v>
      </c>
    </row>
    <row r="89" spans="1:15" ht="31.5">
      <c r="A89" s="10"/>
      <c r="B89" s="155" t="s">
        <v>265</v>
      </c>
      <c r="C89" s="255">
        <v>176.2947</v>
      </c>
      <c r="D89" s="172"/>
      <c r="E89" s="7"/>
      <c r="F89" s="91"/>
      <c r="G89" s="91"/>
      <c r="H89" s="105">
        <v>7.562</v>
      </c>
      <c r="I89" s="105"/>
      <c r="J89" s="105"/>
      <c r="K89" s="105"/>
      <c r="L89" s="105">
        <v>7.562</v>
      </c>
      <c r="M89" s="105">
        <v>7.562</v>
      </c>
      <c r="N89" s="7"/>
      <c r="O89" s="198">
        <f t="shared" si="4"/>
        <v>183.85670000000002</v>
      </c>
    </row>
    <row r="90" spans="1:15" ht="15.75">
      <c r="A90" s="10"/>
      <c r="B90" s="155" t="s">
        <v>254</v>
      </c>
      <c r="C90" s="256">
        <v>400</v>
      </c>
      <c r="D90" s="188"/>
      <c r="E90" s="105"/>
      <c r="F90" s="7">
        <v>400</v>
      </c>
      <c r="G90" s="91"/>
      <c r="H90" s="105"/>
      <c r="I90" s="105"/>
      <c r="J90" s="105"/>
      <c r="K90" s="105"/>
      <c r="L90" s="105"/>
      <c r="M90" s="105"/>
      <c r="N90" s="7"/>
      <c r="O90" s="198">
        <f t="shared" si="4"/>
        <v>400</v>
      </c>
    </row>
    <row r="91" spans="1:15" ht="15.75">
      <c r="A91" s="10"/>
      <c r="B91" s="155" t="s">
        <v>174</v>
      </c>
      <c r="C91" s="188">
        <v>428.048</v>
      </c>
      <c r="D91" s="188"/>
      <c r="E91" s="105">
        <v>72.13</v>
      </c>
      <c r="F91" s="7"/>
      <c r="G91" s="91"/>
      <c r="H91" s="91"/>
      <c r="I91" s="91"/>
      <c r="J91" s="91"/>
      <c r="K91" s="91"/>
      <c r="L91" s="7"/>
      <c r="M91" s="7"/>
      <c r="N91" s="7"/>
      <c r="O91" s="198">
        <f t="shared" si="4"/>
        <v>428.048</v>
      </c>
    </row>
    <row r="92" spans="1:15" ht="15.75">
      <c r="A92" s="10" t="s">
        <v>337</v>
      </c>
      <c r="B92" s="11" t="s">
        <v>478</v>
      </c>
      <c r="C92" s="180">
        <v>0.15</v>
      </c>
      <c r="D92" s="91"/>
      <c r="E92" s="91"/>
      <c r="F92" s="91"/>
      <c r="G92" s="91"/>
      <c r="H92" s="91"/>
      <c r="I92" s="91"/>
      <c r="J92" s="91"/>
      <c r="K92" s="91"/>
      <c r="L92" s="7"/>
      <c r="M92" s="7"/>
      <c r="N92" s="7"/>
      <c r="O92" s="198">
        <f t="shared" si="4"/>
        <v>0.15</v>
      </c>
    </row>
    <row r="93" spans="1:15" s="63" customFormat="1" ht="15.75" hidden="1">
      <c r="A93" s="17"/>
      <c r="B93" s="18"/>
      <c r="C93" s="180"/>
      <c r="D93" s="91"/>
      <c r="E93" s="91"/>
      <c r="F93" s="91"/>
      <c r="G93" s="91"/>
      <c r="H93" s="91"/>
      <c r="I93" s="91"/>
      <c r="J93" s="91"/>
      <c r="K93" s="91"/>
      <c r="L93" s="7"/>
      <c r="M93" s="7"/>
      <c r="N93" s="7"/>
      <c r="O93" s="198">
        <f t="shared" si="4"/>
        <v>0</v>
      </c>
    </row>
    <row r="94" spans="1:15" s="63" customFormat="1" ht="31.5">
      <c r="A94" s="17"/>
      <c r="B94" s="155" t="s">
        <v>265</v>
      </c>
      <c r="C94" s="188">
        <v>0.15</v>
      </c>
      <c r="D94" s="91"/>
      <c r="E94" s="91"/>
      <c r="F94" s="91"/>
      <c r="G94" s="91"/>
      <c r="H94" s="91"/>
      <c r="I94" s="91"/>
      <c r="J94" s="91"/>
      <c r="K94" s="91"/>
      <c r="L94" s="7"/>
      <c r="M94" s="7"/>
      <c r="N94" s="7"/>
      <c r="O94" s="198">
        <f t="shared" si="4"/>
        <v>0.15</v>
      </c>
    </row>
    <row r="95" spans="1:15" ht="15.75">
      <c r="A95" s="10" t="s">
        <v>338</v>
      </c>
      <c r="B95" s="11" t="s">
        <v>420</v>
      </c>
      <c r="C95" s="180">
        <v>0.7567</v>
      </c>
      <c r="D95" s="91"/>
      <c r="E95" s="91"/>
      <c r="F95" s="91"/>
      <c r="G95" s="90"/>
      <c r="H95" s="91"/>
      <c r="I95" s="91"/>
      <c r="J95" s="91"/>
      <c r="K95" s="91"/>
      <c r="L95" s="7"/>
      <c r="M95" s="7"/>
      <c r="N95" s="7"/>
      <c r="O95" s="198">
        <f t="shared" si="4"/>
        <v>0.7567</v>
      </c>
    </row>
    <row r="96" spans="1:15" ht="31.5">
      <c r="A96" s="10"/>
      <c r="B96" s="155" t="s">
        <v>265</v>
      </c>
      <c r="C96" s="188">
        <v>0.7567</v>
      </c>
      <c r="D96" s="91"/>
      <c r="E96" s="91"/>
      <c r="F96" s="91"/>
      <c r="G96" s="90"/>
      <c r="H96" s="91"/>
      <c r="I96" s="91"/>
      <c r="J96" s="91"/>
      <c r="K96" s="91"/>
      <c r="L96" s="7"/>
      <c r="M96" s="7"/>
      <c r="N96" s="7"/>
      <c r="O96" s="198">
        <f t="shared" si="4"/>
        <v>0.7567</v>
      </c>
    </row>
    <row r="97" spans="1:15" ht="15.75">
      <c r="A97" s="10" t="s">
        <v>373</v>
      </c>
      <c r="B97" s="11" t="s">
        <v>479</v>
      </c>
      <c r="C97" s="180">
        <v>0.77</v>
      </c>
      <c r="D97" s="91"/>
      <c r="E97" s="90"/>
      <c r="F97" s="90"/>
      <c r="G97" s="90"/>
      <c r="H97" s="91"/>
      <c r="I97" s="91"/>
      <c r="J97" s="91"/>
      <c r="K97" s="91"/>
      <c r="L97" s="7"/>
      <c r="M97" s="7"/>
      <c r="N97" s="7"/>
      <c r="O97" s="198">
        <f t="shared" si="4"/>
        <v>0.77</v>
      </c>
    </row>
    <row r="98" spans="1:15" ht="15.75" hidden="1">
      <c r="A98" s="10" t="s">
        <v>444</v>
      </c>
      <c r="B98" s="11" t="s">
        <v>445</v>
      </c>
      <c r="C98" s="180"/>
      <c r="D98" s="91"/>
      <c r="E98" s="90"/>
      <c r="F98" s="90"/>
      <c r="G98" s="90"/>
      <c r="H98" s="91"/>
      <c r="I98" s="91"/>
      <c r="J98" s="91"/>
      <c r="K98" s="91"/>
      <c r="L98" s="7"/>
      <c r="M98" s="7"/>
      <c r="N98" s="7"/>
      <c r="O98" s="198">
        <f t="shared" si="4"/>
        <v>0</v>
      </c>
    </row>
    <row r="99" spans="1:15" ht="31.5">
      <c r="A99" s="10"/>
      <c r="B99" s="155" t="s">
        <v>265</v>
      </c>
      <c r="C99" s="188">
        <v>0.77</v>
      </c>
      <c r="D99" s="91"/>
      <c r="E99" s="90"/>
      <c r="F99" s="90"/>
      <c r="G99" s="90"/>
      <c r="H99" s="91"/>
      <c r="I99" s="91"/>
      <c r="J99" s="91"/>
      <c r="K99" s="91"/>
      <c r="L99" s="7"/>
      <c r="M99" s="7"/>
      <c r="N99" s="7"/>
      <c r="O99" s="198">
        <f t="shared" si="4"/>
        <v>0.77</v>
      </c>
    </row>
    <row r="100" spans="1:15" ht="15.75">
      <c r="A100" s="10" t="s">
        <v>444</v>
      </c>
      <c r="B100" s="11" t="s">
        <v>445</v>
      </c>
      <c r="C100" s="180">
        <v>0.312</v>
      </c>
      <c r="D100" s="91"/>
      <c r="E100" s="90"/>
      <c r="F100" s="90"/>
      <c r="G100" s="91"/>
      <c r="H100" s="91"/>
      <c r="I100" s="91"/>
      <c r="J100" s="91"/>
      <c r="K100" s="91"/>
      <c r="L100" s="7"/>
      <c r="M100" s="7"/>
      <c r="N100" s="7"/>
      <c r="O100" s="198">
        <f t="shared" si="4"/>
        <v>0.312</v>
      </c>
    </row>
    <row r="101" spans="1:15" ht="116.25" customHeight="1" hidden="1">
      <c r="A101" s="10"/>
      <c r="B101" s="11"/>
      <c r="C101" s="180"/>
      <c r="D101" s="91"/>
      <c r="E101" s="91"/>
      <c r="F101" s="91"/>
      <c r="G101" s="91"/>
      <c r="H101" s="91"/>
      <c r="I101" s="91"/>
      <c r="J101" s="91"/>
      <c r="K101" s="91"/>
      <c r="L101" s="7"/>
      <c r="M101" s="7"/>
      <c r="N101" s="7"/>
      <c r="O101" s="198">
        <f t="shared" si="4"/>
        <v>0</v>
      </c>
    </row>
    <row r="102" spans="1:15" ht="15.75" hidden="1">
      <c r="A102" s="10"/>
      <c r="B102" s="11"/>
      <c r="C102" s="180"/>
      <c r="D102" s="91"/>
      <c r="E102" s="91"/>
      <c r="F102" s="91"/>
      <c r="G102" s="91"/>
      <c r="H102" s="91"/>
      <c r="I102" s="91"/>
      <c r="J102" s="91"/>
      <c r="K102" s="91"/>
      <c r="L102" s="7"/>
      <c r="M102" s="7"/>
      <c r="N102" s="7"/>
      <c r="O102" s="198">
        <f t="shared" si="4"/>
        <v>0</v>
      </c>
    </row>
    <row r="103" spans="1:15" ht="15.75" hidden="1">
      <c r="A103" s="10"/>
      <c r="B103" s="11"/>
      <c r="C103" s="180"/>
      <c r="D103" s="91"/>
      <c r="E103" s="91"/>
      <c r="F103" s="91"/>
      <c r="G103" s="91"/>
      <c r="H103" s="91"/>
      <c r="I103" s="91"/>
      <c r="J103" s="91"/>
      <c r="K103" s="91"/>
      <c r="L103" s="7"/>
      <c r="M103" s="7"/>
      <c r="N103" s="7"/>
      <c r="O103" s="198">
        <f t="shared" si="4"/>
        <v>0</v>
      </c>
    </row>
    <row r="104" spans="1:15" ht="15.75" hidden="1">
      <c r="A104" s="10"/>
      <c r="B104" s="11"/>
      <c r="C104" s="180"/>
      <c r="D104" s="91"/>
      <c r="E104" s="91"/>
      <c r="F104" s="91"/>
      <c r="G104" s="91"/>
      <c r="H104" s="91"/>
      <c r="I104" s="91"/>
      <c r="J104" s="91"/>
      <c r="K104" s="91"/>
      <c r="L104" s="7"/>
      <c r="M104" s="7"/>
      <c r="N104" s="7"/>
      <c r="O104" s="198">
        <f t="shared" si="4"/>
        <v>0</v>
      </c>
    </row>
    <row r="105" spans="1:15" ht="15.75" hidden="1">
      <c r="A105" s="10" t="s">
        <v>348</v>
      </c>
      <c r="B105" s="11" t="s">
        <v>492</v>
      </c>
      <c r="C105" s="180"/>
      <c r="D105" s="91"/>
      <c r="E105" s="91"/>
      <c r="F105" s="91"/>
      <c r="G105" s="91"/>
      <c r="H105" s="91"/>
      <c r="I105" s="91"/>
      <c r="J105" s="91"/>
      <c r="K105" s="91"/>
      <c r="L105" s="7"/>
      <c r="M105" s="7"/>
      <c r="N105" s="7"/>
      <c r="O105" s="198">
        <f t="shared" si="4"/>
        <v>0</v>
      </c>
    </row>
    <row r="106" spans="1:15" ht="15.75" hidden="1">
      <c r="A106" s="10" t="s">
        <v>405</v>
      </c>
      <c r="B106" s="11" t="s">
        <v>481</v>
      </c>
      <c r="C106" s="172"/>
      <c r="D106" s="7"/>
      <c r="E106" s="7"/>
      <c r="F106" s="7"/>
      <c r="G106" s="7"/>
      <c r="H106" s="7"/>
      <c r="I106" s="7"/>
      <c r="J106" s="7"/>
      <c r="K106" s="7"/>
      <c r="L106" s="7"/>
      <c r="M106" s="7"/>
      <c r="N106" s="7"/>
      <c r="O106" s="198">
        <f t="shared" si="4"/>
        <v>0</v>
      </c>
    </row>
    <row r="107" spans="1:15" ht="15.75" hidden="1">
      <c r="A107" s="10" t="s">
        <v>313</v>
      </c>
      <c r="B107" s="11" t="s">
        <v>315</v>
      </c>
      <c r="C107" s="172"/>
      <c r="D107" s="7"/>
      <c r="E107" s="7"/>
      <c r="F107" s="7"/>
      <c r="G107" s="7"/>
      <c r="H107" s="7"/>
      <c r="I107" s="7"/>
      <c r="J107" s="7"/>
      <c r="K107" s="7"/>
      <c r="L107" s="7"/>
      <c r="M107" s="7"/>
      <c r="N107" s="7"/>
      <c r="O107" s="198">
        <f t="shared" si="4"/>
        <v>0</v>
      </c>
    </row>
    <row r="108" spans="1:15" ht="15.75" hidden="1">
      <c r="A108" s="10" t="s">
        <v>507</v>
      </c>
      <c r="B108" s="153" t="s">
        <v>352</v>
      </c>
      <c r="C108" s="172"/>
      <c r="D108" s="7"/>
      <c r="E108" s="7"/>
      <c r="F108" s="7"/>
      <c r="G108" s="7"/>
      <c r="H108" s="7"/>
      <c r="I108" s="7"/>
      <c r="J108" s="7"/>
      <c r="K108" s="7"/>
      <c r="L108" s="7"/>
      <c r="M108" s="7"/>
      <c r="N108" s="7"/>
      <c r="O108" s="198">
        <f t="shared" si="4"/>
        <v>0</v>
      </c>
    </row>
    <row r="109" spans="1:15" ht="31.5">
      <c r="A109" s="10"/>
      <c r="B109" s="155" t="s">
        <v>265</v>
      </c>
      <c r="C109" s="180">
        <v>0.312</v>
      </c>
      <c r="D109" s="7"/>
      <c r="E109" s="7"/>
      <c r="F109" s="7"/>
      <c r="G109" s="7"/>
      <c r="H109" s="7"/>
      <c r="I109" s="7"/>
      <c r="J109" s="7"/>
      <c r="K109" s="7"/>
      <c r="L109" s="7"/>
      <c r="M109" s="7"/>
      <c r="N109" s="7"/>
      <c r="O109" s="198">
        <f t="shared" si="4"/>
        <v>0.312</v>
      </c>
    </row>
    <row r="110" spans="1:15" ht="15.75">
      <c r="A110" s="10" t="s">
        <v>348</v>
      </c>
      <c r="B110" s="11" t="s">
        <v>372</v>
      </c>
      <c r="C110" s="7">
        <v>10</v>
      </c>
      <c r="D110" s="7"/>
      <c r="E110" s="7"/>
      <c r="F110" s="7"/>
      <c r="G110" s="7"/>
      <c r="H110" s="7"/>
      <c r="I110" s="7"/>
      <c r="J110" s="7"/>
      <c r="K110" s="7"/>
      <c r="L110" s="7"/>
      <c r="M110" s="7"/>
      <c r="N110" s="7"/>
      <c r="O110" s="198">
        <f t="shared" si="4"/>
        <v>10</v>
      </c>
    </row>
    <row r="111" spans="1:15" ht="15.75">
      <c r="A111" s="10" t="s">
        <v>233</v>
      </c>
      <c r="B111" s="11" t="s">
        <v>234</v>
      </c>
      <c r="C111" s="172">
        <v>0.3</v>
      </c>
      <c r="D111" s="7"/>
      <c r="E111" s="7"/>
      <c r="F111" s="7"/>
      <c r="G111" s="7"/>
      <c r="H111" s="7"/>
      <c r="I111" s="7"/>
      <c r="J111" s="7"/>
      <c r="K111" s="7"/>
      <c r="L111" s="7"/>
      <c r="M111" s="7"/>
      <c r="N111" s="7"/>
      <c r="O111" s="198">
        <f t="shared" si="4"/>
        <v>0.3</v>
      </c>
    </row>
    <row r="112" spans="1:15" ht="46.5" customHeight="1" hidden="1">
      <c r="A112" s="10" t="s">
        <v>425</v>
      </c>
      <c r="B112" s="11" t="s">
        <v>471</v>
      </c>
      <c r="C112" s="172"/>
      <c r="D112" s="7"/>
      <c r="E112" s="7"/>
      <c r="F112" s="7"/>
      <c r="G112" s="7"/>
      <c r="H112" s="7"/>
      <c r="I112" s="7"/>
      <c r="J112" s="7"/>
      <c r="K112" s="7"/>
      <c r="L112" s="7"/>
      <c r="M112" s="7"/>
      <c r="N112" s="7"/>
      <c r="O112" s="198">
        <f t="shared" si="4"/>
        <v>0</v>
      </c>
    </row>
    <row r="113" spans="1:15" ht="44.25" customHeight="1" hidden="1">
      <c r="A113" s="10" t="s">
        <v>349</v>
      </c>
      <c r="B113" s="11" t="s">
        <v>423</v>
      </c>
      <c r="C113" s="172"/>
      <c r="D113" s="7"/>
      <c r="E113" s="7"/>
      <c r="F113" s="7"/>
      <c r="G113" s="7"/>
      <c r="H113" s="7"/>
      <c r="I113" s="7"/>
      <c r="J113" s="7"/>
      <c r="K113" s="7"/>
      <c r="L113" s="7"/>
      <c r="M113" s="7"/>
      <c r="N113" s="7"/>
      <c r="O113" s="198">
        <f t="shared" si="4"/>
        <v>0</v>
      </c>
    </row>
    <row r="114" spans="1:15" ht="41.25" customHeight="1" hidden="1">
      <c r="A114" s="10" t="s">
        <v>410</v>
      </c>
      <c r="B114" s="11" t="s">
        <v>472</v>
      </c>
      <c r="C114" s="172"/>
      <c r="D114" s="7"/>
      <c r="E114" s="7"/>
      <c r="F114" s="7"/>
      <c r="G114" s="7"/>
      <c r="H114" s="7"/>
      <c r="I114" s="7"/>
      <c r="J114" s="7"/>
      <c r="K114" s="7"/>
      <c r="L114" s="7"/>
      <c r="M114" s="7"/>
      <c r="N114" s="7"/>
      <c r="O114" s="198">
        <f t="shared" si="4"/>
        <v>0</v>
      </c>
    </row>
    <row r="115" spans="1:15" ht="31.5" customHeight="1" hidden="1">
      <c r="A115" s="10" t="s">
        <v>408</v>
      </c>
      <c r="B115" s="11" t="s">
        <v>409</v>
      </c>
      <c r="C115" s="172"/>
      <c r="D115" s="7"/>
      <c r="E115" s="7"/>
      <c r="F115" s="7"/>
      <c r="G115" s="7"/>
      <c r="H115" s="7"/>
      <c r="I115" s="7"/>
      <c r="J115" s="7"/>
      <c r="K115" s="7"/>
      <c r="L115" s="7"/>
      <c r="M115" s="7"/>
      <c r="N115" s="7"/>
      <c r="O115" s="198">
        <f t="shared" si="4"/>
        <v>0</v>
      </c>
    </row>
    <row r="116" spans="1:15" ht="15.75" hidden="1">
      <c r="A116" s="10" t="s">
        <v>241</v>
      </c>
      <c r="B116" s="13" t="s">
        <v>470</v>
      </c>
      <c r="C116" s="175">
        <f>SUM(C117+C119+C121+C123+C125+C128+C131+C133+C135+C138+C140+C142+C144+C146+C148+C150+C152+C154+C156+C158+C160+C162+C164+C166+C168+C169+C171+C172+C173+C176+C179)</f>
        <v>0</v>
      </c>
      <c r="D116" s="8"/>
      <c r="E116" s="8">
        <f aca="true" t="shared" si="5" ref="E116:N116">SUM(E117+E119+E121+E123+E125+E128+E131+E133+E135+E138+E140+E142+E144+E146+E148+E150+E152+E154+E156+E158+E160+E162+E164+E166+E168+E169+E171+E172+E173+E176+E179)</f>
        <v>0</v>
      </c>
      <c r="F116" s="8">
        <f t="shared" si="5"/>
        <v>0</v>
      </c>
      <c r="G116" s="8">
        <f t="shared" si="5"/>
        <v>0</v>
      </c>
      <c r="H116" s="8">
        <f t="shared" si="5"/>
        <v>0</v>
      </c>
      <c r="I116" s="8">
        <f t="shared" si="5"/>
        <v>0</v>
      </c>
      <c r="J116" s="8">
        <f t="shared" si="5"/>
        <v>0</v>
      </c>
      <c r="K116" s="8">
        <f t="shared" si="5"/>
        <v>0</v>
      </c>
      <c r="L116" s="8">
        <f t="shared" si="5"/>
        <v>0</v>
      </c>
      <c r="M116" s="8">
        <f t="shared" si="5"/>
        <v>0</v>
      </c>
      <c r="N116" s="8">
        <f t="shared" si="5"/>
        <v>0</v>
      </c>
      <c r="O116" s="198">
        <f t="shared" si="4"/>
        <v>0</v>
      </c>
    </row>
    <row r="117" spans="1:15" ht="27" customHeight="1" hidden="1">
      <c r="A117" s="2" t="s">
        <v>459</v>
      </c>
      <c r="B117" s="95" t="s">
        <v>460</v>
      </c>
      <c r="C117" s="180"/>
      <c r="D117" s="7"/>
      <c r="E117" s="7"/>
      <c r="F117" s="7"/>
      <c r="G117" s="7"/>
      <c r="H117" s="7"/>
      <c r="I117" s="7"/>
      <c r="J117" s="7"/>
      <c r="K117" s="7"/>
      <c r="L117" s="7"/>
      <c r="M117" s="7"/>
      <c r="N117" s="7"/>
      <c r="O117" s="198">
        <f t="shared" si="4"/>
        <v>0</v>
      </c>
    </row>
    <row r="118" spans="1:15" ht="27" customHeight="1" hidden="1">
      <c r="A118" s="2"/>
      <c r="B118" s="95" t="s">
        <v>499</v>
      </c>
      <c r="C118" s="180"/>
      <c r="D118" s="7"/>
      <c r="E118" s="7"/>
      <c r="F118" s="7"/>
      <c r="G118" s="7"/>
      <c r="H118" s="7"/>
      <c r="I118" s="7"/>
      <c r="J118" s="7"/>
      <c r="K118" s="7"/>
      <c r="L118" s="7"/>
      <c r="M118" s="7"/>
      <c r="N118" s="7"/>
      <c r="O118" s="198">
        <f t="shared" si="4"/>
        <v>0</v>
      </c>
    </row>
    <row r="119" spans="1:15" ht="134.25" customHeight="1" hidden="1">
      <c r="A119" s="2" t="s">
        <v>396</v>
      </c>
      <c r="B119" s="157" t="s">
        <v>249</v>
      </c>
      <c r="C119" s="179"/>
      <c r="D119" s="27"/>
      <c r="E119" s="7"/>
      <c r="F119" s="7"/>
      <c r="G119" s="7"/>
      <c r="H119" s="7"/>
      <c r="I119" s="7"/>
      <c r="J119" s="27"/>
      <c r="K119" s="27"/>
      <c r="L119" s="27"/>
      <c r="M119" s="27"/>
      <c r="N119" s="27"/>
      <c r="O119" s="198">
        <f t="shared" si="4"/>
        <v>0</v>
      </c>
    </row>
    <row r="120" spans="1:15" ht="24" customHeight="1" hidden="1">
      <c r="A120" s="2"/>
      <c r="B120" s="95" t="s">
        <v>499</v>
      </c>
      <c r="C120" s="179"/>
      <c r="D120" s="27"/>
      <c r="E120" s="7"/>
      <c r="F120" s="7"/>
      <c r="G120" s="7"/>
      <c r="H120" s="7"/>
      <c r="I120" s="7"/>
      <c r="J120" s="27"/>
      <c r="K120" s="27"/>
      <c r="L120" s="27"/>
      <c r="M120" s="27"/>
      <c r="N120" s="27"/>
      <c r="O120" s="198">
        <f t="shared" si="4"/>
        <v>0</v>
      </c>
    </row>
    <row r="121" spans="1:15" ht="120" customHeight="1" hidden="1">
      <c r="A121" s="2" t="s">
        <v>397</v>
      </c>
      <c r="B121" s="157" t="s">
        <v>250</v>
      </c>
      <c r="C121" s="179"/>
      <c r="D121" s="27"/>
      <c r="E121" s="27"/>
      <c r="F121" s="27"/>
      <c r="G121" s="27"/>
      <c r="H121" s="27"/>
      <c r="I121" s="27"/>
      <c r="J121" s="27"/>
      <c r="K121" s="27"/>
      <c r="L121" s="27"/>
      <c r="M121" s="27"/>
      <c r="N121" s="27"/>
      <c r="O121" s="198">
        <f t="shared" si="4"/>
        <v>0</v>
      </c>
    </row>
    <row r="122" spans="1:15" ht="24" customHeight="1" hidden="1">
      <c r="A122" s="2"/>
      <c r="B122" s="95" t="s">
        <v>499</v>
      </c>
      <c r="C122" s="179"/>
      <c r="D122" s="27"/>
      <c r="E122" s="27"/>
      <c r="F122" s="27"/>
      <c r="G122" s="27"/>
      <c r="H122" s="27"/>
      <c r="I122" s="27"/>
      <c r="J122" s="27"/>
      <c r="K122" s="27"/>
      <c r="L122" s="27"/>
      <c r="M122" s="27"/>
      <c r="N122" s="27"/>
      <c r="O122" s="198">
        <f t="shared" si="4"/>
        <v>0</v>
      </c>
    </row>
    <row r="123" spans="1:15" ht="131.25" customHeight="1" hidden="1">
      <c r="A123" s="2" t="s">
        <v>273</v>
      </c>
      <c r="B123" s="95" t="s">
        <v>251</v>
      </c>
      <c r="C123" s="179"/>
      <c r="D123" s="27"/>
      <c r="E123" s="27"/>
      <c r="F123" s="27"/>
      <c r="G123" s="27"/>
      <c r="H123" s="27"/>
      <c r="I123" s="27"/>
      <c r="J123" s="27"/>
      <c r="K123" s="27"/>
      <c r="L123" s="27"/>
      <c r="M123" s="27"/>
      <c r="N123" s="27"/>
      <c r="O123" s="198">
        <f t="shared" si="4"/>
        <v>0</v>
      </c>
    </row>
    <row r="124" spans="1:15" ht="24" customHeight="1" hidden="1">
      <c r="A124" s="2"/>
      <c r="B124" s="95" t="s">
        <v>499</v>
      </c>
      <c r="C124" s="179"/>
      <c r="D124" s="27"/>
      <c r="E124" s="27"/>
      <c r="F124" s="27"/>
      <c r="G124" s="27"/>
      <c r="H124" s="27"/>
      <c r="I124" s="27"/>
      <c r="J124" s="27"/>
      <c r="K124" s="27"/>
      <c r="L124" s="27"/>
      <c r="M124" s="27"/>
      <c r="N124" s="27"/>
      <c r="O124" s="198">
        <f t="shared" si="4"/>
        <v>0</v>
      </c>
    </row>
    <row r="125" spans="1:15" ht="370.5" customHeight="1" hidden="1">
      <c r="A125" s="2" t="s">
        <v>398</v>
      </c>
      <c r="B125" s="160" t="s">
        <v>503</v>
      </c>
      <c r="C125" s="179"/>
      <c r="D125" s="27"/>
      <c r="E125" s="7"/>
      <c r="F125" s="7"/>
      <c r="G125" s="7"/>
      <c r="H125" s="7"/>
      <c r="I125" s="7"/>
      <c r="J125" s="27"/>
      <c r="K125" s="27"/>
      <c r="L125" s="27"/>
      <c r="M125" s="27"/>
      <c r="N125" s="27"/>
      <c r="O125" s="198">
        <f t="shared" si="4"/>
        <v>0</v>
      </c>
    </row>
    <row r="126" spans="1:15" ht="70.5" customHeight="1" hidden="1">
      <c r="A126" s="2"/>
      <c r="B126" s="95" t="s">
        <v>499</v>
      </c>
      <c r="C126" s="179"/>
      <c r="D126" s="27"/>
      <c r="E126" s="7"/>
      <c r="F126" s="7"/>
      <c r="G126" s="7"/>
      <c r="H126" s="7"/>
      <c r="I126" s="7"/>
      <c r="J126" s="27"/>
      <c r="K126" s="27"/>
      <c r="L126" s="27"/>
      <c r="M126" s="27"/>
      <c r="N126" s="27"/>
      <c r="O126" s="198">
        <f t="shared" si="4"/>
        <v>0</v>
      </c>
    </row>
    <row r="127" spans="1:15" ht="23.25" customHeight="1" hidden="1">
      <c r="A127" s="101"/>
      <c r="B127" s="95" t="s">
        <v>499</v>
      </c>
      <c r="C127" s="180"/>
      <c r="D127" s="7"/>
      <c r="E127" s="7"/>
      <c r="F127" s="7"/>
      <c r="G127" s="7"/>
      <c r="H127" s="7"/>
      <c r="I127" s="7"/>
      <c r="J127" s="7"/>
      <c r="K127" s="7"/>
      <c r="L127" s="7"/>
      <c r="M127" s="7"/>
      <c r="N127" s="7"/>
      <c r="O127" s="198">
        <f t="shared" si="4"/>
        <v>0</v>
      </c>
    </row>
    <row r="128" spans="1:15" ht="279.75" customHeight="1" hidden="1">
      <c r="A128" s="2" t="s">
        <v>399</v>
      </c>
      <c r="B128" s="161" t="s">
        <v>244</v>
      </c>
      <c r="C128" s="179"/>
      <c r="D128" s="27"/>
      <c r="E128" s="7"/>
      <c r="F128" s="7"/>
      <c r="G128" s="7"/>
      <c r="H128" s="7"/>
      <c r="I128" s="7"/>
      <c r="J128" s="27"/>
      <c r="K128" s="27"/>
      <c r="L128" s="27"/>
      <c r="M128" s="27"/>
      <c r="N128" s="27"/>
      <c r="O128" s="198">
        <f t="shared" si="4"/>
        <v>0</v>
      </c>
    </row>
    <row r="129" spans="1:15" ht="110.25" hidden="1">
      <c r="A129" s="2" t="s">
        <v>436</v>
      </c>
      <c r="B129" s="95" t="s">
        <v>311</v>
      </c>
      <c r="C129" s="180"/>
      <c r="D129" s="7"/>
      <c r="E129" s="27"/>
      <c r="F129" s="27"/>
      <c r="G129" s="27"/>
      <c r="H129" s="27"/>
      <c r="I129" s="27"/>
      <c r="J129" s="27"/>
      <c r="K129" s="27"/>
      <c r="L129" s="27"/>
      <c r="M129" s="27"/>
      <c r="N129" s="27"/>
      <c r="O129" s="198">
        <f t="shared" si="4"/>
        <v>0</v>
      </c>
    </row>
    <row r="130" spans="1:15" ht="15.75" hidden="1">
      <c r="A130" s="2"/>
      <c r="B130" s="95" t="s">
        <v>499</v>
      </c>
      <c r="C130" s="179"/>
      <c r="D130" s="27"/>
      <c r="E130" s="27"/>
      <c r="F130" s="27"/>
      <c r="G130" s="27"/>
      <c r="H130" s="27"/>
      <c r="I130" s="27"/>
      <c r="J130" s="27"/>
      <c r="K130" s="27"/>
      <c r="L130" s="27"/>
      <c r="M130" s="27"/>
      <c r="N130" s="27"/>
      <c r="O130" s="198">
        <f t="shared" si="4"/>
        <v>0</v>
      </c>
    </row>
    <row r="131" spans="1:15" ht="66" customHeight="1" hidden="1">
      <c r="A131" s="2" t="s">
        <v>400</v>
      </c>
      <c r="B131" s="157" t="s">
        <v>268</v>
      </c>
      <c r="C131" s="179"/>
      <c r="D131" s="27"/>
      <c r="E131" s="27"/>
      <c r="F131" s="27"/>
      <c r="G131" s="27"/>
      <c r="H131" s="7"/>
      <c r="I131" s="7"/>
      <c r="J131" s="27"/>
      <c r="K131" s="27"/>
      <c r="L131" s="27"/>
      <c r="M131" s="27"/>
      <c r="N131" s="27"/>
      <c r="O131" s="198">
        <f t="shared" si="4"/>
        <v>0</v>
      </c>
    </row>
    <row r="132" spans="1:15" ht="20.25" customHeight="1" hidden="1">
      <c r="A132" s="2"/>
      <c r="B132" s="95" t="s">
        <v>499</v>
      </c>
      <c r="C132" s="179"/>
      <c r="D132" s="27"/>
      <c r="E132" s="27"/>
      <c r="F132" s="27"/>
      <c r="G132" s="27"/>
      <c r="H132" s="7"/>
      <c r="I132" s="7"/>
      <c r="J132" s="27"/>
      <c r="K132" s="27"/>
      <c r="L132" s="27"/>
      <c r="M132" s="27"/>
      <c r="N132" s="27"/>
      <c r="O132" s="198">
        <f t="shared" si="4"/>
        <v>0</v>
      </c>
    </row>
    <row r="133" spans="1:15" ht="86.25" customHeight="1" hidden="1">
      <c r="A133" s="2" t="s">
        <v>401</v>
      </c>
      <c r="B133" s="157" t="s">
        <v>245</v>
      </c>
      <c r="C133" s="179"/>
      <c r="D133" s="27"/>
      <c r="E133" s="27"/>
      <c r="F133" s="27"/>
      <c r="G133" s="27"/>
      <c r="H133" s="48"/>
      <c r="I133" s="27"/>
      <c r="J133" s="27"/>
      <c r="K133" s="27"/>
      <c r="L133" s="27"/>
      <c r="M133" s="27"/>
      <c r="N133" s="27"/>
      <c r="O133" s="198">
        <f t="shared" si="4"/>
        <v>0</v>
      </c>
    </row>
    <row r="134" spans="1:15" ht="24.75" customHeight="1" hidden="1">
      <c r="A134" s="2"/>
      <c r="B134" s="95" t="s">
        <v>499</v>
      </c>
      <c r="C134" s="179"/>
      <c r="D134" s="27"/>
      <c r="E134" s="27"/>
      <c r="F134" s="27"/>
      <c r="G134" s="27"/>
      <c r="H134" s="48"/>
      <c r="I134" s="27"/>
      <c r="J134" s="27"/>
      <c r="K134" s="27"/>
      <c r="L134" s="27"/>
      <c r="M134" s="27"/>
      <c r="N134" s="27"/>
      <c r="O134" s="198">
        <f t="shared" si="4"/>
        <v>0</v>
      </c>
    </row>
    <row r="135" spans="1:15" ht="63" customHeight="1" hidden="1">
      <c r="A135" s="2" t="s">
        <v>403</v>
      </c>
      <c r="B135" s="95" t="s">
        <v>269</v>
      </c>
      <c r="C135" s="180"/>
      <c r="D135" s="7"/>
      <c r="E135" s="7"/>
      <c r="F135" s="7"/>
      <c r="G135" s="7"/>
      <c r="H135" s="7"/>
      <c r="I135" s="7"/>
      <c r="J135" s="7"/>
      <c r="K135" s="7"/>
      <c r="L135" s="7"/>
      <c r="M135" s="7"/>
      <c r="N135" s="7"/>
      <c r="O135" s="198">
        <f t="shared" si="4"/>
        <v>0</v>
      </c>
    </row>
    <row r="136" spans="1:15" ht="15.75" hidden="1">
      <c r="A136" s="2"/>
      <c r="B136" s="95"/>
      <c r="C136" s="180"/>
      <c r="D136" s="7"/>
      <c r="E136" s="7"/>
      <c r="F136" s="7"/>
      <c r="G136" s="7"/>
      <c r="H136" s="7"/>
      <c r="I136" s="7"/>
      <c r="J136" s="7"/>
      <c r="K136" s="7"/>
      <c r="L136" s="7"/>
      <c r="M136" s="7"/>
      <c r="N136" s="7"/>
      <c r="O136" s="198">
        <f t="shared" si="4"/>
        <v>0</v>
      </c>
    </row>
    <row r="137" spans="1:15" ht="15.75" hidden="1">
      <c r="A137" s="2"/>
      <c r="B137" s="95" t="s">
        <v>499</v>
      </c>
      <c r="C137" s="180"/>
      <c r="D137" s="7"/>
      <c r="E137" s="7"/>
      <c r="F137" s="7"/>
      <c r="G137" s="7"/>
      <c r="H137" s="7"/>
      <c r="I137" s="7"/>
      <c r="J137" s="7"/>
      <c r="K137" s="7"/>
      <c r="L137" s="7"/>
      <c r="M137" s="7"/>
      <c r="N137" s="7"/>
      <c r="O137" s="198">
        <f t="shared" si="4"/>
        <v>0</v>
      </c>
    </row>
    <row r="138" spans="1:15" ht="120.75" customHeight="1" hidden="1">
      <c r="A138" s="99" t="s">
        <v>434</v>
      </c>
      <c r="B138" s="95" t="s">
        <v>298</v>
      </c>
      <c r="C138" s="179"/>
      <c r="D138" s="27"/>
      <c r="E138" s="7"/>
      <c r="F138" s="7"/>
      <c r="G138" s="7"/>
      <c r="H138" s="7"/>
      <c r="I138" s="7"/>
      <c r="J138" s="27"/>
      <c r="K138" s="27"/>
      <c r="L138" s="27"/>
      <c r="M138" s="27"/>
      <c r="N138" s="27"/>
      <c r="O138" s="198">
        <f t="shared" si="4"/>
        <v>0</v>
      </c>
    </row>
    <row r="139" spans="1:15" ht="18.75" customHeight="1" hidden="1">
      <c r="A139" s="2"/>
      <c r="B139" s="95" t="s">
        <v>499</v>
      </c>
      <c r="C139" s="179"/>
      <c r="D139" s="27"/>
      <c r="E139" s="27"/>
      <c r="F139" s="27"/>
      <c r="G139" s="27"/>
      <c r="H139" s="7"/>
      <c r="I139" s="7"/>
      <c r="J139" s="27"/>
      <c r="K139" s="27"/>
      <c r="L139" s="27"/>
      <c r="M139" s="27"/>
      <c r="N139" s="27"/>
      <c r="O139" s="198">
        <f t="shared" si="4"/>
        <v>0</v>
      </c>
    </row>
    <row r="140" spans="1:15" ht="105.75" customHeight="1" hidden="1">
      <c r="A140" s="99" t="s">
        <v>435</v>
      </c>
      <c r="B140" s="93" t="s">
        <v>299</v>
      </c>
      <c r="C140" s="179"/>
      <c r="D140" s="27"/>
      <c r="E140" s="27"/>
      <c r="F140" s="27"/>
      <c r="G140" s="27"/>
      <c r="H140" s="27"/>
      <c r="I140" s="27"/>
      <c r="J140" s="27"/>
      <c r="K140" s="27"/>
      <c r="L140" s="27"/>
      <c r="M140" s="27"/>
      <c r="N140" s="27"/>
      <c r="O140" s="198">
        <f t="shared" si="4"/>
        <v>0</v>
      </c>
    </row>
    <row r="141" spans="1:15" ht="17.25" customHeight="1" hidden="1">
      <c r="A141" s="2"/>
      <c r="B141" s="95" t="s">
        <v>499</v>
      </c>
      <c r="C141" s="179"/>
      <c r="D141" s="27"/>
      <c r="E141" s="7"/>
      <c r="F141" s="7"/>
      <c r="G141" s="7"/>
      <c r="H141" s="7"/>
      <c r="I141" s="7"/>
      <c r="J141" s="7"/>
      <c r="K141" s="7"/>
      <c r="L141" s="7"/>
      <c r="M141" s="7"/>
      <c r="N141" s="7"/>
      <c r="O141" s="198">
        <f t="shared" si="4"/>
        <v>0</v>
      </c>
    </row>
    <row r="142" spans="1:15" ht="15.75" customHeight="1" hidden="1">
      <c r="A142" s="2" t="s">
        <v>489</v>
      </c>
      <c r="B142" s="95" t="s">
        <v>490</v>
      </c>
      <c r="C142" s="180"/>
      <c r="D142" s="7"/>
      <c r="E142" s="7"/>
      <c r="F142" s="7"/>
      <c r="G142" s="7"/>
      <c r="H142" s="7"/>
      <c r="I142" s="7"/>
      <c r="J142" s="7"/>
      <c r="K142" s="7"/>
      <c r="L142" s="7"/>
      <c r="M142" s="7"/>
      <c r="N142" s="7"/>
      <c r="O142" s="198">
        <f t="shared" si="4"/>
        <v>0</v>
      </c>
    </row>
    <row r="143" spans="1:15" ht="15.75" customHeight="1" hidden="1">
      <c r="A143" s="2"/>
      <c r="B143" s="95" t="s">
        <v>499</v>
      </c>
      <c r="C143" s="180"/>
      <c r="D143" s="7"/>
      <c r="E143" s="7"/>
      <c r="F143" s="7"/>
      <c r="G143" s="7"/>
      <c r="H143" s="7"/>
      <c r="I143" s="7"/>
      <c r="J143" s="7"/>
      <c r="K143" s="7"/>
      <c r="L143" s="7"/>
      <c r="M143" s="7"/>
      <c r="N143" s="7"/>
      <c r="O143" s="198">
        <f t="shared" si="4"/>
        <v>0</v>
      </c>
    </row>
    <row r="144" spans="1:15" ht="15.75" customHeight="1" hidden="1">
      <c r="A144" s="2" t="s">
        <v>274</v>
      </c>
      <c r="B144" s="95" t="s">
        <v>270</v>
      </c>
      <c r="C144" s="180"/>
      <c r="D144" s="7"/>
      <c r="E144" s="7"/>
      <c r="F144" s="7"/>
      <c r="G144" s="7"/>
      <c r="H144" s="7"/>
      <c r="I144" s="7"/>
      <c r="J144" s="7"/>
      <c r="K144" s="7"/>
      <c r="L144" s="7"/>
      <c r="M144" s="7"/>
      <c r="N144" s="7"/>
      <c r="O144" s="198">
        <f t="shared" si="4"/>
        <v>0</v>
      </c>
    </row>
    <row r="145" spans="1:15" ht="15.75" customHeight="1" hidden="1">
      <c r="A145" s="2"/>
      <c r="B145" s="95" t="s">
        <v>499</v>
      </c>
      <c r="C145" s="180"/>
      <c r="D145" s="7"/>
      <c r="E145" s="7"/>
      <c r="F145" s="7"/>
      <c r="G145" s="7"/>
      <c r="H145" s="7"/>
      <c r="I145" s="7"/>
      <c r="J145" s="7"/>
      <c r="K145" s="7"/>
      <c r="L145" s="7"/>
      <c r="M145" s="7"/>
      <c r="N145" s="7"/>
      <c r="O145" s="198">
        <f t="shared" si="4"/>
        <v>0</v>
      </c>
    </row>
    <row r="146" spans="1:15" ht="15.75" customHeight="1" hidden="1">
      <c r="A146" s="2" t="s">
        <v>275</v>
      </c>
      <c r="B146" s="95" t="s">
        <v>271</v>
      </c>
      <c r="C146" s="180"/>
      <c r="D146" s="7"/>
      <c r="E146" s="7"/>
      <c r="F146" s="7"/>
      <c r="G146" s="7"/>
      <c r="H146" s="7"/>
      <c r="I146" s="7"/>
      <c r="J146" s="7"/>
      <c r="K146" s="7"/>
      <c r="L146" s="7"/>
      <c r="M146" s="7"/>
      <c r="N146" s="7"/>
      <c r="O146" s="198">
        <f t="shared" si="4"/>
        <v>0</v>
      </c>
    </row>
    <row r="147" spans="1:15" ht="15.75" customHeight="1" hidden="1">
      <c r="A147" s="2"/>
      <c r="B147" s="95" t="s">
        <v>499</v>
      </c>
      <c r="C147" s="180"/>
      <c r="D147" s="7"/>
      <c r="E147" s="7"/>
      <c r="F147" s="7"/>
      <c r="G147" s="7"/>
      <c r="H147" s="7"/>
      <c r="I147" s="7"/>
      <c r="J147" s="7"/>
      <c r="K147" s="7"/>
      <c r="L147" s="7"/>
      <c r="M147" s="7"/>
      <c r="N147" s="7"/>
      <c r="O147" s="198">
        <f t="shared" si="4"/>
        <v>0</v>
      </c>
    </row>
    <row r="148" spans="1:15" ht="15.75" hidden="1">
      <c r="A148" s="99" t="s">
        <v>456</v>
      </c>
      <c r="B148" s="95" t="s">
        <v>300</v>
      </c>
      <c r="C148" s="179"/>
      <c r="D148" s="27"/>
      <c r="E148" s="7"/>
      <c r="F148" s="7"/>
      <c r="G148" s="7"/>
      <c r="H148" s="7"/>
      <c r="I148" s="7"/>
      <c r="J148" s="7"/>
      <c r="K148" s="7"/>
      <c r="L148" s="7"/>
      <c r="M148" s="7"/>
      <c r="N148" s="7"/>
      <c r="O148" s="198">
        <f t="shared" si="4"/>
        <v>0</v>
      </c>
    </row>
    <row r="149" spans="1:15" ht="15.75" hidden="1">
      <c r="A149" s="2"/>
      <c r="B149" s="95" t="s">
        <v>499</v>
      </c>
      <c r="C149" s="179"/>
      <c r="D149" s="27"/>
      <c r="E149" s="7"/>
      <c r="F149" s="7"/>
      <c r="G149" s="7"/>
      <c r="H149" s="7"/>
      <c r="I149" s="7"/>
      <c r="J149" s="7"/>
      <c r="K149" s="7"/>
      <c r="L149" s="7"/>
      <c r="M149" s="7"/>
      <c r="N149" s="7"/>
      <c r="O149" s="198">
        <f aca="true" t="shared" si="6" ref="O149:O212">SUM(H149+C149)</f>
        <v>0</v>
      </c>
    </row>
    <row r="150" spans="1:15" ht="15.75" hidden="1">
      <c r="A150" s="99" t="s">
        <v>380</v>
      </c>
      <c r="B150" s="95" t="s">
        <v>301</v>
      </c>
      <c r="C150" s="179"/>
      <c r="D150" s="27"/>
      <c r="E150" s="7"/>
      <c r="F150" s="7"/>
      <c r="G150" s="7"/>
      <c r="H150" s="7"/>
      <c r="I150" s="7"/>
      <c r="J150" s="7"/>
      <c r="K150" s="7"/>
      <c r="L150" s="7"/>
      <c r="M150" s="7"/>
      <c r="N150" s="7"/>
      <c r="O150" s="198">
        <f t="shared" si="6"/>
        <v>0</v>
      </c>
    </row>
    <row r="151" spans="1:15" ht="15.75" hidden="1">
      <c r="A151" s="2"/>
      <c r="B151" s="95" t="s">
        <v>499</v>
      </c>
      <c r="C151" s="179"/>
      <c r="D151" s="27"/>
      <c r="E151" s="7"/>
      <c r="F151" s="7"/>
      <c r="G151" s="7"/>
      <c r="H151" s="7"/>
      <c r="I151" s="7"/>
      <c r="J151" s="7"/>
      <c r="K151" s="7"/>
      <c r="L151" s="7"/>
      <c r="M151" s="7"/>
      <c r="N151" s="7"/>
      <c r="O151" s="198">
        <f t="shared" si="6"/>
        <v>0</v>
      </c>
    </row>
    <row r="152" spans="1:15" ht="15.75" hidden="1">
      <c r="A152" s="99" t="s">
        <v>381</v>
      </c>
      <c r="B152" s="157" t="s">
        <v>272</v>
      </c>
      <c r="C152" s="179"/>
      <c r="D152" s="27"/>
      <c r="E152" s="7"/>
      <c r="F152" s="7"/>
      <c r="G152" s="7"/>
      <c r="H152" s="7"/>
      <c r="I152" s="7"/>
      <c r="J152" s="7"/>
      <c r="K152" s="7"/>
      <c r="L152" s="7"/>
      <c r="M152" s="7"/>
      <c r="N152" s="7"/>
      <c r="O152" s="198">
        <f t="shared" si="6"/>
        <v>0</v>
      </c>
    </row>
    <row r="153" spans="1:15" ht="15.75" hidden="1">
      <c r="A153" s="2"/>
      <c r="B153" s="95" t="s">
        <v>499</v>
      </c>
      <c r="C153" s="179"/>
      <c r="D153" s="27"/>
      <c r="E153" s="7"/>
      <c r="F153" s="7"/>
      <c r="G153" s="7"/>
      <c r="H153" s="7"/>
      <c r="I153" s="7"/>
      <c r="J153" s="7"/>
      <c r="K153" s="7"/>
      <c r="L153" s="7"/>
      <c r="M153" s="7"/>
      <c r="N153" s="7"/>
      <c r="O153" s="198">
        <f t="shared" si="6"/>
        <v>0</v>
      </c>
    </row>
    <row r="154" spans="1:15" ht="15.75" hidden="1">
      <c r="A154" s="99" t="s">
        <v>382</v>
      </c>
      <c r="B154" s="157" t="s">
        <v>302</v>
      </c>
      <c r="C154" s="179"/>
      <c r="D154" s="27"/>
      <c r="E154" s="7"/>
      <c r="F154" s="7"/>
      <c r="G154" s="7"/>
      <c r="H154" s="7"/>
      <c r="I154" s="7"/>
      <c r="J154" s="7"/>
      <c r="K154" s="7"/>
      <c r="L154" s="7"/>
      <c r="M154" s="7"/>
      <c r="N154" s="7"/>
      <c r="O154" s="198">
        <f t="shared" si="6"/>
        <v>0</v>
      </c>
    </row>
    <row r="155" spans="1:15" ht="15.75" hidden="1">
      <c r="A155" s="2"/>
      <c r="B155" s="95" t="s">
        <v>499</v>
      </c>
      <c r="C155" s="179"/>
      <c r="D155" s="27"/>
      <c r="E155" s="7"/>
      <c r="F155" s="7"/>
      <c r="G155" s="7"/>
      <c r="H155" s="7"/>
      <c r="I155" s="7"/>
      <c r="J155" s="7"/>
      <c r="K155" s="7"/>
      <c r="L155" s="7"/>
      <c r="M155" s="7"/>
      <c r="N155" s="7"/>
      <c r="O155" s="198">
        <f t="shared" si="6"/>
        <v>0</v>
      </c>
    </row>
    <row r="156" spans="1:15" ht="15.75" hidden="1">
      <c r="A156" s="99" t="s">
        <v>383</v>
      </c>
      <c r="B156" s="157" t="s">
        <v>411</v>
      </c>
      <c r="C156" s="179"/>
      <c r="D156" s="27"/>
      <c r="E156" s="7"/>
      <c r="F156" s="7"/>
      <c r="G156" s="7"/>
      <c r="H156" s="7"/>
      <c r="I156" s="7"/>
      <c r="J156" s="7"/>
      <c r="K156" s="7"/>
      <c r="L156" s="7"/>
      <c r="M156" s="7"/>
      <c r="N156" s="7"/>
      <c r="O156" s="198">
        <f t="shared" si="6"/>
        <v>0</v>
      </c>
    </row>
    <row r="157" spans="1:15" ht="15.75" hidden="1">
      <c r="A157" s="2"/>
      <c r="B157" s="95" t="s">
        <v>499</v>
      </c>
      <c r="C157" s="179"/>
      <c r="D157" s="27"/>
      <c r="E157" s="7"/>
      <c r="F157" s="7"/>
      <c r="G157" s="7"/>
      <c r="H157" s="7"/>
      <c r="I157" s="7"/>
      <c r="J157" s="7"/>
      <c r="K157" s="7"/>
      <c r="L157" s="7"/>
      <c r="M157" s="7"/>
      <c r="N157" s="7"/>
      <c r="O157" s="198">
        <f t="shared" si="6"/>
        <v>0</v>
      </c>
    </row>
    <row r="158" spans="1:15" ht="15.75" hidden="1">
      <c r="A158" s="99" t="s">
        <v>457</v>
      </c>
      <c r="B158" s="157" t="s">
        <v>458</v>
      </c>
      <c r="C158" s="179"/>
      <c r="D158" s="27"/>
      <c r="E158" s="7"/>
      <c r="F158" s="7"/>
      <c r="G158" s="7"/>
      <c r="H158" s="7"/>
      <c r="I158" s="7"/>
      <c r="J158" s="7"/>
      <c r="K158" s="7"/>
      <c r="L158" s="7"/>
      <c r="M158" s="7"/>
      <c r="N158" s="7"/>
      <c r="O158" s="198">
        <f t="shared" si="6"/>
        <v>0</v>
      </c>
    </row>
    <row r="159" spans="1:15" ht="15.75" hidden="1">
      <c r="A159" s="2"/>
      <c r="B159" s="95" t="s">
        <v>499</v>
      </c>
      <c r="C159" s="179"/>
      <c r="D159" s="27"/>
      <c r="E159" s="7"/>
      <c r="F159" s="7"/>
      <c r="G159" s="7"/>
      <c r="H159" s="7"/>
      <c r="I159" s="7"/>
      <c r="J159" s="7"/>
      <c r="K159" s="7"/>
      <c r="L159" s="7"/>
      <c r="M159" s="7"/>
      <c r="N159" s="7"/>
      <c r="O159" s="198">
        <f t="shared" si="6"/>
        <v>0</v>
      </c>
    </row>
    <row r="160" spans="1:15" ht="15.75" hidden="1">
      <c r="A160" s="99" t="s">
        <v>303</v>
      </c>
      <c r="B160" s="157" t="s">
        <v>304</v>
      </c>
      <c r="C160" s="179"/>
      <c r="D160" s="27"/>
      <c r="E160" s="7"/>
      <c r="F160" s="7"/>
      <c r="G160" s="7"/>
      <c r="H160" s="7"/>
      <c r="I160" s="7"/>
      <c r="J160" s="7"/>
      <c r="K160" s="7"/>
      <c r="L160" s="7"/>
      <c r="M160" s="7"/>
      <c r="N160" s="7"/>
      <c r="O160" s="198">
        <f t="shared" si="6"/>
        <v>0</v>
      </c>
    </row>
    <row r="161" spans="1:15" ht="15.75" hidden="1">
      <c r="A161" s="2"/>
      <c r="B161" s="95" t="s">
        <v>499</v>
      </c>
      <c r="C161" s="179"/>
      <c r="D161" s="27"/>
      <c r="E161" s="7"/>
      <c r="F161" s="7"/>
      <c r="G161" s="7"/>
      <c r="H161" s="7"/>
      <c r="I161" s="7"/>
      <c r="J161" s="7"/>
      <c r="K161" s="7"/>
      <c r="L161" s="7"/>
      <c r="M161" s="7"/>
      <c r="N161" s="7"/>
      <c r="O161" s="198">
        <f t="shared" si="6"/>
        <v>0</v>
      </c>
    </row>
    <row r="162" spans="1:15" ht="15.75" hidden="1">
      <c r="A162" s="99" t="s">
        <v>407</v>
      </c>
      <c r="B162" s="157" t="s">
        <v>412</v>
      </c>
      <c r="C162" s="179"/>
      <c r="D162" s="27"/>
      <c r="E162" s="7"/>
      <c r="F162" s="7"/>
      <c r="G162" s="7"/>
      <c r="H162" s="7"/>
      <c r="I162" s="7"/>
      <c r="J162" s="7"/>
      <c r="K162" s="7"/>
      <c r="L162" s="7"/>
      <c r="M162" s="7"/>
      <c r="N162" s="7"/>
      <c r="O162" s="198">
        <f t="shared" si="6"/>
        <v>0</v>
      </c>
    </row>
    <row r="163" spans="1:15" ht="15.75" hidden="1">
      <c r="A163" s="2"/>
      <c r="B163" s="95" t="s">
        <v>499</v>
      </c>
      <c r="C163" s="179"/>
      <c r="D163" s="27"/>
      <c r="E163" s="7"/>
      <c r="F163" s="7"/>
      <c r="G163" s="7"/>
      <c r="H163" s="7"/>
      <c r="I163" s="7"/>
      <c r="J163" s="7"/>
      <c r="K163" s="7"/>
      <c r="L163" s="7"/>
      <c r="M163" s="7"/>
      <c r="N163" s="7"/>
      <c r="O163" s="198">
        <f t="shared" si="6"/>
        <v>0</v>
      </c>
    </row>
    <row r="164" spans="1:15" ht="39" customHeight="1" hidden="1">
      <c r="A164" s="99" t="s">
        <v>340</v>
      </c>
      <c r="B164" s="157" t="s">
        <v>305</v>
      </c>
      <c r="C164" s="179"/>
      <c r="D164" s="27"/>
      <c r="E164" s="7"/>
      <c r="F164" s="7"/>
      <c r="G164" s="7"/>
      <c r="H164" s="7"/>
      <c r="I164" s="7"/>
      <c r="J164" s="7"/>
      <c r="K164" s="7"/>
      <c r="L164" s="7"/>
      <c r="M164" s="7"/>
      <c r="N164" s="7"/>
      <c r="O164" s="198">
        <f t="shared" si="6"/>
        <v>0</v>
      </c>
    </row>
    <row r="165" spans="1:15" ht="23.25" customHeight="1" hidden="1">
      <c r="A165" s="2"/>
      <c r="B165" s="95" t="s">
        <v>499</v>
      </c>
      <c r="C165" s="179"/>
      <c r="D165" s="27"/>
      <c r="E165" s="7"/>
      <c r="F165" s="7"/>
      <c r="G165" s="7"/>
      <c r="H165" s="7"/>
      <c r="I165" s="7"/>
      <c r="J165" s="7"/>
      <c r="K165" s="7"/>
      <c r="L165" s="7"/>
      <c r="M165" s="7"/>
      <c r="N165" s="7"/>
      <c r="O165" s="198">
        <f t="shared" si="6"/>
        <v>0</v>
      </c>
    </row>
    <row r="166" spans="1:15" ht="36" customHeight="1" hidden="1">
      <c r="A166" s="99" t="s">
        <v>306</v>
      </c>
      <c r="B166" s="157" t="s">
        <v>307</v>
      </c>
      <c r="C166" s="179"/>
      <c r="D166" s="27"/>
      <c r="E166" s="7"/>
      <c r="F166" s="7"/>
      <c r="G166" s="7"/>
      <c r="H166" s="7"/>
      <c r="I166" s="7"/>
      <c r="J166" s="7"/>
      <c r="K166" s="7"/>
      <c r="L166" s="7"/>
      <c r="M166" s="7"/>
      <c r="N166" s="7"/>
      <c r="O166" s="198">
        <f t="shared" si="6"/>
        <v>0</v>
      </c>
    </row>
    <row r="167" spans="1:15" ht="23.25" customHeight="1" hidden="1">
      <c r="A167" s="2"/>
      <c r="B167" s="95" t="s">
        <v>499</v>
      </c>
      <c r="C167" s="179"/>
      <c r="D167" s="27"/>
      <c r="E167" s="7"/>
      <c r="F167" s="7"/>
      <c r="G167" s="7"/>
      <c r="H167" s="7"/>
      <c r="I167" s="7"/>
      <c r="J167" s="7"/>
      <c r="K167" s="7"/>
      <c r="L167" s="7"/>
      <c r="M167" s="7"/>
      <c r="N167" s="7"/>
      <c r="O167" s="198">
        <f t="shared" si="6"/>
        <v>0</v>
      </c>
    </row>
    <row r="168" spans="1:15" ht="15.75" hidden="1">
      <c r="A168" s="2" t="s">
        <v>384</v>
      </c>
      <c r="B168" s="95" t="s">
        <v>419</v>
      </c>
      <c r="C168" s="180"/>
      <c r="D168" s="7"/>
      <c r="E168" s="7"/>
      <c r="F168" s="7"/>
      <c r="G168" s="7"/>
      <c r="H168" s="7"/>
      <c r="I168" s="7"/>
      <c r="J168" s="7"/>
      <c r="K168" s="7"/>
      <c r="L168" s="7"/>
      <c r="M168" s="7"/>
      <c r="N168" s="7"/>
      <c r="O168" s="198">
        <f t="shared" si="6"/>
        <v>0</v>
      </c>
    </row>
    <row r="169" spans="1:15" ht="15.75" hidden="1">
      <c r="A169" s="2" t="s">
        <v>309</v>
      </c>
      <c r="B169" s="95" t="s">
        <v>310</v>
      </c>
      <c r="C169" s="180"/>
      <c r="D169" s="7"/>
      <c r="E169" s="7"/>
      <c r="F169" s="7"/>
      <c r="G169" s="7"/>
      <c r="H169" s="7"/>
      <c r="I169" s="7"/>
      <c r="J169" s="7"/>
      <c r="K169" s="7"/>
      <c r="L169" s="7"/>
      <c r="M169" s="7"/>
      <c r="N169" s="7"/>
      <c r="O169" s="198">
        <f t="shared" si="6"/>
        <v>0</v>
      </c>
    </row>
    <row r="170" spans="1:15" ht="15.75" hidden="1">
      <c r="A170" s="2" t="s">
        <v>341</v>
      </c>
      <c r="B170" s="95" t="s">
        <v>482</v>
      </c>
      <c r="C170" s="180"/>
      <c r="D170" s="7"/>
      <c r="E170" s="7"/>
      <c r="F170" s="7"/>
      <c r="G170" s="7"/>
      <c r="H170" s="7"/>
      <c r="I170" s="7"/>
      <c r="J170" s="7"/>
      <c r="K170" s="7"/>
      <c r="L170" s="7"/>
      <c r="M170" s="7"/>
      <c r="N170" s="7"/>
      <c r="O170" s="198">
        <f t="shared" si="6"/>
        <v>0</v>
      </c>
    </row>
    <row r="171" spans="1:15" ht="47.25" hidden="1">
      <c r="A171" s="2" t="s">
        <v>240</v>
      </c>
      <c r="B171" s="95" t="s">
        <v>242</v>
      </c>
      <c r="C171" s="180"/>
      <c r="D171" s="7"/>
      <c r="E171" s="7"/>
      <c r="F171" s="7"/>
      <c r="G171" s="7"/>
      <c r="H171" s="7"/>
      <c r="I171" s="7"/>
      <c r="J171" s="7"/>
      <c r="K171" s="7"/>
      <c r="L171" s="7"/>
      <c r="M171" s="7"/>
      <c r="N171" s="7"/>
      <c r="O171" s="198">
        <f t="shared" si="6"/>
        <v>0</v>
      </c>
    </row>
    <row r="172" spans="1:15" ht="27" customHeight="1" hidden="1">
      <c r="A172" s="2" t="s">
        <v>342</v>
      </c>
      <c r="B172" s="95" t="s">
        <v>426</v>
      </c>
      <c r="C172" s="180"/>
      <c r="D172" s="7"/>
      <c r="E172" s="7"/>
      <c r="F172" s="7"/>
      <c r="G172" s="7"/>
      <c r="H172" s="7"/>
      <c r="I172" s="7"/>
      <c r="J172" s="7"/>
      <c r="K172" s="7"/>
      <c r="L172" s="7"/>
      <c r="M172" s="7"/>
      <c r="N172" s="7"/>
      <c r="O172" s="198">
        <f t="shared" si="6"/>
        <v>0</v>
      </c>
    </row>
    <row r="173" spans="1:15" ht="44.25" customHeight="1" hidden="1">
      <c r="A173" s="2" t="s">
        <v>367</v>
      </c>
      <c r="B173" s="159" t="s">
        <v>308</v>
      </c>
      <c r="C173" s="179"/>
      <c r="D173" s="27"/>
      <c r="E173" s="7"/>
      <c r="F173" s="7"/>
      <c r="G173" s="7"/>
      <c r="H173" s="7"/>
      <c r="I173" s="7"/>
      <c r="J173" s="7"/>
      <c r="K173" s="7"/>
      <c r="L173" s="7"/>
      <c r="M173" s="7"/>
      <c r="N173" s="7"/>
      <c r="O173" s="198">
        <f t="shared" si="6"/>
        <v>0</v>
      </c>
    </row>
    <row r="174" spans="1:15" ht="34.5" customHeight="1" hidden="1">
      <c r="A174" s="2"/>
      <c r="B174" s="159"/>
      <c r="C174" s="179"/>
      <c r="D174" s="27"/>
      <c r="E174" s="7"/>
      <c r="F174" s="7"/>
      <c r="G174" s="7"/>
      <c r="H174" s="7"/>
      <c r="I174" s="7"/>
      <c r="J174" s="7"/>
      <c r="K174" s="7"/>
      <c r="L174" s="7"/>
      <c r="M174" s="7"/>
      <c r="N174" s="7"/>
      <c r="O174" s="198">
        <f t="shared" si="6"/>
        <v>0</v>
      </c>
    </row>
    <row r="175" spans="1:15" ht="26.25" customHeight="1" hidden="1">
      <c r="A175" s="2"/>
      <c r="B175" s="95" t="s">
        <v>499</v>
      </c>
      <c r="C175" s="179"/>
      <c r="D175" s="27"/>
      <c r="E175" s="7"/>
      <c r="F175" s="7"/>
      <c r="G175" s="7"/>
      <c r="H175" s="7"/>
      <c r="I175" s="7"/>
      <c r="J175" s="7"/>
      <c r="K175" s="7"/>
      <c r="L175" s="7"/>
      <c r="M175" s="7"/>
      <c r="N175" s="7"/>
      <c r="O175" s="198">
        <f t="shared" si="6"/>
        <v>0</v>
      </c>
    </row>
    <row r="176" spans="1:15" ht="46.5" customHeight="1" hidden="1">
      <c r="A176" s="2" t="s">
        <v>366</v>
      </c>
      <c r="B176" s="95" t="s">
        <v>462</v>
      </c>
      <c r="C176" s="186"/>
      <c r="D176" s="7"/>
      <c r="E176" s="7"/>
      <c r="F176" s="7"/>
      <c r="G176" s="7"/>
      <c r="H176" s="7"/>
      <c r="I176" s="7"/>
      <c r="J176" s="7"/>
      <c r="K176" s="7"/>
      <c r="L176" s="7"/>
      <c r="M176" s="7"/>
      <c r="N176" s="7"/>
      <c r="O176" s="198">
        <f t="shared" si="6"/>
        <v>0</v>
      </c>
    </row>
    <row r="177" spans="1:15" ht="0.75" customHeight="1" hidden="1">
      <c r="A177" s="2" t="s">
        <v>402</v>
      </c>
      <c r="B177" s="95" t="s">
        <v>491</v>
      </c>
      <c r="C177" s="180"/>
      <c r="D177" s="7"/>
      <c r="E177" s="7"/>
      <c r="F177" s="7"/>
      <c r="G177" s="7"/>
      <c r="H177" s="7"/>
      <c r="I177" s="7"/>
      <c r="J177" s="7"/>
      <c r="K177" s="7"/>
      <c r="L177" s="7"/>
      <c r="M177" s="7"/>
      <c r="N177" s="7"/>
      <c r="O177" s="198">
        <f t="shared" si="6"/>
        <v>0</v>
      </c>
    </row>
    <row r="178" spans="1:15" ht="20.25" customHeight="1" hidden="1">
      <c r="A178" s="2"/>
      <c r="B178" s="95" t="s">
        <v>499</v>
      </c>
      <c r="C178" s="180"/>
      <c r="D178" s="7"/>
      <c r="E178" s="7"/>
      <c r="F178" s="7"/>
      <c r="G178" s="7"/>
      <c r="H178" s="7"/>
      <c r="I178" s="7"/>
      <c r="J178" s="7"/>
      <c r="K178" s="7"/>
      <c r="L178" s="7"/>
      <c r="M178" s="7"/>
      <c r="N178" s="7"/>
      <c r="O178" s="198">
        <f t="shared" si="6"/>
        <v>0</v>
      </c>
    </row>
    <row r="179" spans="1:15" ht="37.5" customHeight="1" hidden="1">
      <c r="A179" s="99" t="s">
        <v>402</v>
      </c>
      <c r="B179" s="95" t="s">
        <v>491</v>
      </c>
      <c r="C179" s="180"/>
      <c r="D179" s="7"/>
      <c r="E179" s="7"/>
      <c r="F179" s="7"/>
      <c r="G179" s="7"/>
      <c r="H179" s="7"/>
      <c r="I179" s="7"/>
      <c r="J179" s="7"/>
      <c r="K179" s="7"/>
      <c r="L179" s="7"/>
      <c r="M179" s="7"/>
      <c r="N179" s="7"/>
      <c r="O179" s="198">
        <f t="shared" si="6"/>
        <v>0</v>
      </c>
    </row>
    <row r="180" spans="1:15" ht="25.5" customHeight="1" hidden="1">
      <c r="A180" s="99"/>
      <c r="B180" s="95" t="s">
        <v>499</v>
      </c>
      <c r="C180" s="180"/>
      <c r="D180" s="7"/>
      <c r="E180" s="7"/>
      <c r="F180" s="7"/>
      <c r="G180" s="7"/>
      <c r="H180" s="7"/>
      <c r="I180" s="7"/>
      <c r="J180" s="7"/>
      <c r="K180" s="7"/>
      <c r="L180" s="7"/>
      <c r="M180" s="7"/>
      <c r="N180" s="7"/>
      <c r="O180" s="198">
        <f t="shared" si="6"/>
        <v>0</v>
      </c>
    </row>
    <row r="181" spans="1:15" ht="25.5" customHeight="1">
      <c r="A181" s="99"/>
      <c r="B181" s="155" t="s">
        <v>265</v>
      </c>
      <c r="C181" s="188">
        <v>0.3</v>
      </c>
      <c r="D181" s="7"/>
      <c r="E181" s="7"/>
      <c r="F181" s="7"/>
      <c r="G181" s="7"/>
      <c r="H181" s="7"/>
      <c r="I181" s="7"/>
      <c r="J181" s="7"/>
      <c r="K181" s="7"/>
      <c r="L181" s="7"/>
      <c r="M181" s="7"/>
      <c r="N181" s="7"/>
      <c r="O181" s="198">
        <f t="shared" si="6"/>
        <v>0.3</v>
      </c>
    </row>
    <row r="182" spans="1:15" ht="34.5" customHeight="1">
      <c r="A182" s="10" t="s">
        <v>349</v>
      </c>
      <c r="B182" s="11" t="s">
        <v>423</v>
      </c>
      <c r="C182" s="91">
        <v>23.69</v>
      </c>
      <c r="D182" s="7"/>
      <c r="E182" s="7"/>
      <c r="F182" s="7"/>
      <c r="G182" s="7"/>
      <c r="H182" s="7"/>
      <c r="I182" s="7"/>
      <c r="J182" s="7"/>
      <c r="K182" s="7"/>
      <c r="L182" s="7"/>
      <c r="M182" s="7"/>
      <c r="N182" s="7"/>
      <c r="O182" s="198">
        <f t="shared" si="6"/>
        <v>23.69</v>
      </c>
    </row>
    <row r="183" spans="1:15" ht="25.5" customHeight="1">
      <c r="A183" s="99"/>
      <c r="B183" s="155" t="s">
        <v>174</v>
      </c>
      <c r="C183" s="105">
        <v>23.69</v>
      </c>
      <c r="D183" s="7"/>
      <c r="E183" s="7"/>
      <c r="F183" s="7"/>
      <c r="G183" s="7"/>
      <c r="H183" s="7"/>
      <c r="I183" s="7"/>
      <c r="J183" s="7"/>
      <c r="K183" s="7"/>
      <c r="L183" s="7"/>
      <c r="M183" s="7"/>
      <c r="N183" s="7"/>
      <c r="O183" s="198">
        <f t="shared" si="6"/>
        <v>23.69</v>
      </c>
    </row>
    <row r="184" spans="1:15" ht="42.75" customHeight="1">
      <c r="A184" s="10" t="s">
        <v>410</v>
      </c>
      <c r="B184" s="11" t="s">
        <v>472</v>
      </c>
      <c r="C184" s="91">
        <v>15</v>
      </c>
      <c r="D184" s="7"/>
      <c r="E184" s="7"/>
      <c r="F184" s="7"/>
      <c r="G184" s="7"/>
      <c r="H184" s="7"/>
      <c r="I184" s="7"/>
      <c r="J184" s="7"/>
      <c r="K184" s="7"/>
      <c r="L184" s="7"/>
      <c r="M184" s="7"/>
      <c r="N184" s="7"/>
      <c r="O184" s="198">
        <f t="shared" si="6"/>
        <v>15</v>
      </c>
    </row>
    <row r="185" spans="1:15" ht="25.5" customHeight="1">
      <c r="A185" s="156" t="s">
        <v>241</v>
      </c>
      <c r="B185" s="108" t="s">
        <v>255</v>
      </c>
      <c r="C185" s="110">
        <v>18</v>
      </c>
      <c r="D185" s="7"/>
      <c r="E185" s="110">
        <v>0</v>
      </c>
      <c r="F185" s="110">
        <v>0</v>
      </c>
      <c r="G185" s="110">
        <v>0</v>
      </c>
      <c r="H185" s="110">
        <v>0</v>
      </c>
      <c r="I185" s="110">
        <v>0</v>
      </c>
      <c r="J185" s="110">
        <v>0</v>
      </c>
      <c r="K185" s="110">
        <v>0</v>
      </c>
      <c r="L185" s="110">
        <v>0</v>
      </c>
      <c r="M185" s="110">
        <v>0</v>
      </c>
      <c r="N185" s="110">
        <v>0</v>
      </c>
      <c r="O185" s="198">
        <f t="shared" si="6"/>
        <v>18</v>
      </c>
    </row>
    <row r="186" spans="1:15" ht="25.5" customHeight="1">
      <c r="A186" s="10" t="s">
        <v>342</v>
      </c>
      <c r="B186" s="11" t="s">
        <v>426</v>
      </c>
      <c r="C186" s="91">
        <v>18</v>
      </c>
      <c r="D186" s="7"/>
      <c r="E186" s="7"/>
      <c r="F186" s="7"/>
      <c r="G186" s="7"/>
      <c r="H186" s="7"/>
      <c r="I186" s="7"/>
      <c r="J186" s="7"/>
      <c r="K186" s="7"/>
      <c r="L186" s="7"/>
      <c r="M186" s="7"/>
      <c r="N186" s="7"/>
      <c r="O186" s="198">
        <f t="shared" si="6"/>
        <v>18</v>
      </c>
    </row>
    <row r="187" spans="1:15" ht="25.5" customHeight="1">
      <c r="A187" s="10"/>
      <c r="B187" s="87" t="s">
        <v>176</v>
      </c>
      <c r="C187" s="94">
        <v>18</v>
      </c>
      <c r="D187" s="7"/>
      <c r="E187" s="7"/>
      <c r="F187" s="7"/>
      <c r="G187" s="7"/>
      <c r="H187" s="7"/>
      <c r="I187" s="7"/>
      <c r="J187" s="7"/>
      <c r="K187" s="7"/>
      <c r="L187" s="7"/>
      <c r="M187" s="7"/>
      <c r="N187" s="7"/>
      <c r="O187" s="198">
        <f t="shared" si="6"/>
        <v>18</v>
      </c>
    </row>
    <row r="188" spans="1:15" ht="25.5" customHeight="1" hidden="1">
      <c r="A188" s="99"/>
      <c r="B188" s="155"/>
      <c r="C188" s="188"/>
      <c r="D188" s="7"/>
      <c r="E188" s="7"/>
      <c r="F188" s="7"/>
      <c r="G188" s="7"/>
      <c r="H188" s="7"/>
      <c r="I188" s="7"/>
      <c r="J188" s="7"/>
      <c r="K188" s="7"/>
      <c r="L188" s="7"/>
      <c r="M188" s="7"/>
      <c r="N188" s="7"/>
      <c r="O188" s="198">
        <f t="shared" si="6"/>
        <v>0</v>
      </c>
    </row>
    <row r="189" spans="1:15" ht="25.5" customHeight="1" hidden="1">
      <c r="A189" s="99"/>
      <c r="B189" s="155"/>
      <c r="C189" s="188"/>
      <c r="D189" s="7"/>
      <c r="E189" s="7"/>
      <c r="F189" s="7"/>
      <c r="G189" s="7"/>
      <c r="H189" s="7"/>
      <c r="I189" s="7"/>
      <c r="J189" s="7"/>
      <c r="K189" s="7"/>
      <c r="L189" s="7"/>
      <c r="M189" s="7"/>
      <c r="N189" s="7"/>
      <c r="O189" s="198">
        <f t="shared" si="6"/>
        <v>0</v>
      </c>
    </row>
    <row r="190" spans="1:15" ht="25.5" customHeight="1" hidden="1">
      <c r="A190" s="99"/>
      <c r="B190" s="155"/>
      <c r="C190" s="188"/>
      <c r="D190" s="7"/>
      <c r="E190" s="7"/>
      <c r="F190" s="7"/>
      <c r="G190" s="7"/>
      <c r="H190" s="7"/>
      <c r="I190" s="7"/>
      <c r="J190" s="7"/>
      <c r="K190" s="7"/>
      <c r="L190" s="7"/>
      <c r="M190" s="7"/>
      <c r="N190" s="7"/>
      <c r="O190" s="198">
        <f t="shared" si="6"/>
        <v>0</v>
      </c>
    </row>
    <row r="191" spans="1:17" ht="15.75">
      <c r="A191" s="145">
        <v>24</v>
      </c>
      <c r="B191" s="108" t="s">
        <v>469</v>
      </c>
      <c r="C191" s="175">
        <f>SUM(C192+C194+C196+C201)</f>
        <v>10.523620000000001</v>
      </c>
      <c r="D191" s="8"/>
      <c r="E191" s="8">
        <f aca="true" t="shared" si="7" ref="E191:N191">SUM(E192+E194+E196+E197+E201+E198)</f>
        <v>0</v>
      </c>
      <c r="F191" s="8">
        <f t="shared" si="7"/>
        <v>0</v>
      </c>
      <c r="G191" s="8">
        <f t="shared" si="7"/>
        <v>0</v>
      </c>
      <c r="H191" s="8">
        <f t="shared" si="7"/>
        <v>0</v>
      </c>
      <c r="I191" s="8">
        <f t="shared" si="7"/>
        <v>0</v>
      </c>
      <c r="J191" s="8">
        <f t="shared" si="7"/>
        <v>0</v>
      </c>
      <c r="K191" s="8">
        <f t="shared" si="7"/>
        <v>0</v>
      </c>
      <c r="L191" s="8">
        <f t="shared" si="7"/>
        <v>0</v>
      </c>
      <c r="M191" s="8">
        <f t="shared" si="7"/>
        <v>0</v>
      </c>
      <c r="N191" s="8">
        <f t="shared" si="7"/>
        <v>0</v>
      </c>
      <c r="O191" s="198">
        <f t="shared" si="6"/>
        <v>10.523620000000001</v>
      </c>
      <c r="P191" s="70"/>
      <c r="Q191" s="70"/>
    </row>
    <row r="192" spans="1:17" ht="15.75">
      <c r="A192" s="10" t="s">
        <v>343</v>
      </c>
      <c r="B192" s="11" t="s">
        <v>344</v>
      </c>
      <c r="C192" s="183">
        <v>1.70344</v>
      </c>
      <c r="D192" s="27"/>
      <c r="E192" s="27"/>
      <c r="F192" s="27"/>
      <c r="G192" s="27"/>
      <c r="H192" s="48"/>
      <c r="I192" s="27"/>
      <c r="J192" s="27"/>
      <c r="K192" s="27"/>
      <c r="L192" s="27"/>
      <c r="M192" s="27"/>
      <c r="N192" s="27"/>
      <c r="O192" s="198">
        <f t="shared" si="6"/>
        <v>1.70344</v>
      </c>
      <c r="P192" s="71"/>
      <c r="Q192" s="70"/>
    </row>
    <row r="193" spans="1:17" ht="17.25" customHeight="1">
      <c r="A193" s="10"/>
      <c r="B193" s="155" t="s">
        <v>265</v>
      </c>
      <c r="C193" s="257">
        <v>1.70344</v>
      </c>
      <c r="D193" s="27"/>
      <c r="E193" s="27"/>
      <c r="F193" s="27"/>
      <c r="G193" s="27"/>
      <c r="H193" s="48"/>
      <c r="I193" s="27"/>
      <c r="J193" s="27"/>
      <c r="K193" s="27"/>
      <c r="L193" s="27"/>
      <c r="M193" s="27"/>
      <c r="N193" s="27"/>
      <c r="O193" s="198">
        <f t="shared" si="6"/>
        <v>1.70344</v>
      </c>
      <c r="P193" s="71"/>
      <c r="Q193" s="70"/>
    </row>
    <row r="194" spans="1:17" ht="15.75">
      <c r="A194" s="10" t="s">
        <v>345</v>
      </c>
      <c r="B194" s="11" t="s">
        <v>483</v>
      </c>
      <c r="C194" s="183">
        <v>3.28106</v>
      </c>
      <c r="D194" s="27"/>
      <c r="E194" s="27"/>
      <c r="F194" s="27"/>
      <c r="G194" s="27"/>
      <c r="H194" s="48"/>
      <c r="I194" s="27"/>
      <c r="J194" s="27"/>
      <c r="K194" s="27"/>
      <c r="L194" s="27"/>
      <c r="M194" s="27"/>
      <c r="N194" s="27"/>
      <c r="O194" s="198">
        <f t="shared" si="6"/>
        <v>3.28106</v>
      </c>
      <c r="P194" s="71"/>
      <c r="Q194" s="70"/>
    </row>
    <row r="195" spans="1:17" ht="31.5">
      <c r="A195" s="10"/>
      <c r="B195" s="155" t="s">
        <v>265</v>
      </c>
      <c r="C195" s="257">
        <v>3.28106</v>
      </c>
      <c r="D195" s="27"/>
      <c r="E195" s="27"/>
      <c r="F195" s="27"/>
      <c r="G195" s="27"/>
      <c r="H195" s="48"/>
      <c r="I195" s="27"/>
      <c r="J195" s="27"/>
      <c r="K195" s="27"/>
      <c r="L195" s="27"/>
      <c r="M195" s="27"/>
      <c r="N195" s="27"/>
      <c r="O195" s="198">
        <f t="shared" si="6"/>
        <v>3.28106</v>
      </c>
      <c r="P195" s="71"/>
      <c r="Q195" s="70"/>
    </row>
    <row r="196" spans="1:17" ht="15.75">
      <c r="A196" s="10" t="s">
        <v>346</v>
      </c>
      <c r="B196" s="11" t="s">
        <v>484</v>
      </c>
      <c r="C196" s="183">
        <v>0.9166</v>
      </c>
      <c r="D196" s="27"/>
      <c r="E196" s="27"/>
      <c r="F196" s="27"/>
      <c r="G196" s="27"/>
      <c r="H196" s="48"/>
      <c r="I196" s="27"/>
      <c r="J196" s="27"/>
      <c r="K196" s="27"/>
      <c r="L196" s="27"/>
      <c r="M196" s="27"/>
      <c r="N196" s="27"/>
      <c r="O196" s="198">
        <f t="shared" si="6"/>
        <v>0.9166</v>
      </c>
      <c r="P196" s="71"/>
      <c r="Q196" s="70"/>
    </row>
    <row r="197" spans="1:17" ht="15.75" hidden="1">
      <c r="A197" s="10" t="s">
        <v>347</v>
      </c>
      <c r="B197" s="11" t="s">
        <v>422</v>
      </c>
      <c r="C197" s="183"/>
      <c r="D197" s="27"/>
      <c r="E197" s="27"/>
      <c r="F197" s="27"/>
      <c r="G197" s="27"/>
      <c r="H197" s="48"/>
      <c r="I197" s="27"/>
      <c r="J197" s="27"/>
      <c r="K197" s="27"/>
      <c r="L197" s="27"/>
      <c r="M197" s="27"/>
      <c r="N197" s="27"/>
      <c r="O197" s="198">
        <f t="shared" si="6"/>
        <v>0</v>
      </c>
      <c r="P197" s="71"/>
      <c r="Q197" s="70"/>
    </row>
    <row r="198" spans="1:17" ht="74.25" customHeight="1" hidden="1">
      <c r="A198" s="10"/>
      <c r="B198" s="11"/>
      <c r="C198" s="172"/>
      <c r="D198" s="7"/>
      <c r="E198" s="7"/>
      <c r="F198" s="7"/>
      <c r="G198" s="7"/>
      <c r="H198" s="7"/>
      <c r="I198" s="7"/>
      <c r="J198" s="7"/>
      <c r="K198" s="7"/>
      <c r="L198" s="7"/>
      <c r="M198" s="7"/>
      <c r="N198" s="7"/>
      <c r="O198" s="198">
        <f t="shared" si="6"/>
        <v>0</v>
      </c>
      <c r="P198" s="70"/>
      <c r="Q198" s="70"/>
    </row>
    <row r="199" spans="1:17" ht="20.25" customHeight="1" hidden="1">
      <c r="A199" s="10"/>
      <c r="B199" s="11"/>
      <c r="C199" s="172"/>
      <c r="D199" s="7"/>
      <c r="E199" s="7"/>
      <c r="F199" s="7"/>
      <c r="G199" s="7"/>
      <c r="H199" s="7"/>
      <c r="I199" s="7"/>
      <c r="J199" s="7"/>
      <c r="K199" s="7"/>
      <c r="L199" s="7"/>
      <c r="M199" s="7"/>
      <c r="N199" s="7"/>
      <c r="O199" s="198">
        <f t="shared" si="6"/>
        <v>0</v>
      </c>
      <c r="P199" s="70"/>
      <c r="Q199" s="70"/>
    </row>
    <row r="200" spans="1:17" ht="20.25" customHeight="1">
      <c r="A200" s="10"/>
      <c r="B200" s="155" t="s">
        <v>265</v>
      </c>
      <c r="C200" s="257">
        <v>0.9166</v>
      </c>
      <c r="D200" s="7"/>
      <c r="E200" s="7"/>
      <c r="F200" s="7"/>
      <c r="G200" s="7"/>
      <c r="H200" s="7"/>
      <c r="I200" s="7"/>
      <c r="J200" s="7"/>
      <c r="K200" s="7"/>
      <c r="L200" s="7"/>
      <c r="M200" s="7"/>
      <c r="N200" s="7"/>
      <c r="O200" s="198">
        <f t="shared" si="6"/>
        <v>0.9166</v>
      </c>
      <c r="P200" s="70"/>
      <c r="Q200" s="70"/>
    </row>
    <row r="201" spans="1:17" ht="15.75">
      <c r="A201" s="10" t="s">
        <v>374</v>
      </c>
      <c r="B201" s="11" t="s">
        <v>175</v>
      </c>
      <c r="C201" s="183">
        <v>4.62252</v>
      </c>
      <c r="D201" s="27"/>
      <c r="E201" s="27"/>
      <c r="F201" s="7"/>
      <c r="G201" s="7"/>
      <c r="H201" s="7"/>
      <c r="I201" s="7"/>
      <c r="J201" s="7"/>
      <c r="K201" s="7"/>
      <c r="L201" s="7"/>
      <c r="M201" s="7"/>
      <c r="N201" s="7"/>
      <c r="O201" s="198">
        <f t="shared" si="6"/>
        <v>4.62252</v>
      </c>
      <c r="P201" s="70"/>
      <c r="Q201" s="70"/>
    </row>
    <row r="202" spans="1:17" ht="15.75" hidden="1">
      <c r="A202" s="18"/>
      <c r="B202" s="13"/>
      <c r="C202" s="172"/>
      <c r="D202" s="7"/>
      <c r="E202" s="7"/>
      <c r="F202" s="7"/>
      <c r="G202" s="7"/>
      <c r="H202" s="7"/>
      <c r="I202" s="7"/>
      <c r="J202" s="7"/>
      <c r="K202" s="7"/>
      <c r="L202" s="7"/>
      <c r="M202" s="7"/>
      <c r="N202" s="7"/>
      <c r="O202" s="198">
        <f t="shared" si="6"/>
        <v>0</v>
      </c>
      <c r="P202" s="70"/>
      <c r="Q202" s="70"/>
    </row>
    <row r="203" spans="1:17" ht="70.5" customHeight="1" hidden="1">
      <c r="A203" s="19"/>
      <c r="B203" s="11"/>
      <c r="C203" s="172"/>
      <c r="D203" s="7"/>
      <c r="E203" s="7"/>
      <c r="F203" s="7"/>
      <c r="G203" s="7"/>
      <c r="H203" s="7"/>
      <c r="I203" s="7"/>
      <c r="J203" s="7"/>
      <c r="K203" s="7"/>
      <c r="L203" s="7"/>
      <c r="M203" s="7"/>
      <c r="N203" s="7"/>
      <c r="O203" s="198">
        <f t="shared" si="6"/>
        <v>0</v>
      </c>
      <c r="P203" s="70"/>
      <c r="Q203" s="70"/>
    </row>
    <row r="204" spans="1:17" ht="15.75" hidden="1">
      <c r="A204" s="14">
        <v>76</v>
      </c>
      <c r="B204" s="13" t="s">
        <v>485</v>
      </c>
      <c r="C204" s="175">
        <f aca="true" t="shared" si="8" ref="C204:N204">C206+C207+C208+C205+C209+C215</f>
        <v>0</v>
      </c>
      <c r="D204" s="8"/>
      <c r="E204" s="8">
        <f t="shared" si="8"/>
        <v>0</v>
      </c>
      <c r="F204" s="8">
        <f t="shared" si="8"/>
        <v>0</v>
      </c>
      <c r="G204" s="8">
        <f t="shared" si="8"/>
        <v>0</v>
      </c>
      <c r="H204" s="8">
        <f t="shared" si="8"/>
        <v>0</v>
      </c>
      <c r="I204" s="8">
        <f t="shared" si="8"/>
        <v>0</v>
      </c>
      <c r="J204" s="8">
        <f t="shared" si="8"/>
        <v>0</v>
      </c>
      <c r="K204" s="8">
        <f t="shared" si="8"/>
        <v>0</v>
      </c>
      <c r="L204" s="8">
        <f t="shared" si="8"/>
        <v>0</v>
      </c>
      <c r="M204" s="8">
        <f t="shared" si="8"/>
        <v>0</v>
      </c>
      <c r="N204" s="8">
        <f t="shared" si="8"/>
        <v>0</v>
      </c>
      <c r="O204" s="198">
        <f t="shared" si="6"/>
        <v>0</v>
      </c>
      <c r="P204" s="70"/>
      <c r="Q204" s="70"/>
    </row>
    <row r="205" spans="1:15" ht="18.75" customHeight="1" hidden="1">
      <c r="A205" s="19">
        <v>250306</v>
      </c>
      <c r="B205" s="11" t="s">
        <v>486</v>
      </c>
      <c r="C205" s="172"/>
      <c r="D205" s="7"/>
      <c r="E205" s="7"/>
      <c r="F205" s="7"/>
      <c r="G205" s="7"/>
      <c r="H205" s="7"/>
      <c r="I205" s="7"/>
      <c r="J205" s="7"/>
      <c r="K205" s="7"/>
      <c r="L205" s="7"/>
      <c r="M205" s="7"/>
      <c r="N205" s="7"/>
      <c r="O205" s="198">
        <f t="shared" si="6"/>
        <v>0</v>
      </c>
    </row>
    <row r="206" spans="1:15" ht="15.75" hidden="1">
      <c r="A206" s="19">
        <v>250311</v>
      </c>
      <c r="B206" s="11" t="s">
        <v>487</v>
      </c>
      <c r="C206" s="172"/>
      <c r="D206" s="7"/>
      <c r="E206" s="7"/>
      <c r="F206" s="7"/>
      <c r="G206" s="7"/>
      <c r="H206" s="7"/>
      <c r="I206" s="7"/>
      <c r="J206" s="7"/>
      <c r="K206" s="7"/>
      <c r="L206" s="7"/>
      <c r="M206" s="7"/>
      <c r="N206" s="7"/>
      <c r="O206" s="198">
        <f t="shared" si="6"/>
        <v>0</v>
      </c>
    </row>
    <row r="207" spans="1:15" ht="15.75" hidden="1">
      <c r="A207" s="41"/>
      <c r="B207" s="72"/>
      <c r="C207" s="196"/>
      <c r="D207" s="24"/>
      <c r="E207" s="24"/>
      <c r="F207" s="24"/>
      <c r="G207" s="24"/>
      <c r="H207" s="24"/>
      <c r="I207" s="24"/>
      <c r="J207" s="24"/>
      <c r="K207" s="24"/>
      <c r="L207" s="24"/>
      <c r="M207" s="24"/>
      <c r="N207" s="24"/>
      <c r="O207" s="198">
        <f t="shared" si="6"/>
        <v>0</v>
      </c>
    </row>
    <row r="208" spans="1:15" ht="63" hidden="1">
      <c r="A208" s="41">
        <v>250343</v>
      </c>
      <c r="B208" s="73" t="s">
        <v>465</v>
      </c>
      <c r="C208" s="196"/>
      <c r="D208" s="24"/>
      <c r="E208" s="24"/>
      <c r="F208" s="24"/>
      <c r="G208" s="24"/>
      <c r="H208" s="24"/>
      <c r="I208" s="24"/>
      <c r="J208" s="24"/>
      <c r="K208" s="24"/>
      <c r="L208" s="24"/>
      <c r="M208" s="24"/>
      <c r="N208" s="24"/>
      <c r="O208" s="198">
        <f t="shared" si="6"/>
        <v>0</v>
      </c>
    </row>
    <row r="209" spans="1:15" ht="31.5" hidden="1">
      <c r="A209" s="19">
        <v>250354</v>
      </c>
      <c r="B209" s="88" t="s">
        <v>231</v>
      </c>
      <c r="C209" s="172"/>
      <c r="D209" s="24"/>
      <c r="E209" s="24"/>
      <c r="F209" s="24"/>
      <c r="G209" s="24"/>
      <c r="H209" s="24"/>
      <c r="I209" s="24"/>
      <c r="J209" s="24"/>
      <c r="K209" s="24"/>
      <c r="L209" s="24"/>
      <c r="M209" s="24"/>
      <c r="N209" s="24"/>
      <c r="O209" s="198">
        <f t="shared" si="6"/>
        <v>0</v>
      </c>
    </row>
    <row r="210" spans="1:15" ht="15.75" hidden="1">
      <c r="A210" s="19"/>
      <c r="B210" s="75" t="s">
        <v>246</v>
      </c>
      <c r="C210" s="172"/>
      <c r="D210" s="24"/>
      <c r="E210" s="24"/>
      <c r="F210" s="24"/>
      <c r="G210" s="24"/>
      <c r="H210" s="24"/>
      <c r="I210" s="24"/>
      <c r="J210" s="24"/>
      <c r="K210" s="24"/>
      <c r="L210" s="24"/>
      <c r="M210" s="24"/>
      <c r="N210" s="24"/>
      <c r="O210" s="198">
        <f t="shared" si="6"/>
        <v>0</v>
      </c>
    </row>
    <row r="211" spans="1:15" ht="31.5" hidden="1">
      <c r="A211" s="19"/>
      <c r="B211" s="26" t="s">
        <v>280</v>
      </c>
      <c r="C211" s="172"/>
      <c r="D211" s="24"/>
      <c r="E211" s="24"/>
      <c r="F211" s="24"/>
      <c r="G211" s="24"/>
      <c r="H211" s="24"/>
      <c r="I211" s="24"/>
      <c r="J211" s="24"/>
      <c r="K211" s="24"/>
      <c r="L211" s="24"/>
      <c r="M211" s="24"/>
      <c r="N211" s="24"/>
      <c r="O211" s="198">
        <f t="shared" si="6"/>
        <v>0</v>
      </c>
    </row>
    <row r="212" spans="1:15" ht="15.75" hidden="1">
      <c r="A212" s="19"/>
      <c r="B212" s="114"/>
      <c r="C212" s="172"/>
      <c r="D212" s="24"/>
      <c r="E212" s="24"/>
      <c r="F212" s="24"/>
      <c r="G212" s="24"/>
      <c r="H212" s="24"/>
      <c r="I212" s="24"/>
      <c r="J212" s="24"/>
      <c r="K212" s="24"/>
      <c r="L212" s="24"/>
      <c r="M212" s="24"/>
      <c r="N212" s="24"/>
      <c r="O212" s="198">
        <f t="shared" si="6"/>
        <v>0</v>
      </c>
    </row>
    <row r="213" spans="1:15" ht="47.25" hidden="1">
      <c r="A213" s="19"/>
      <c r="B213" s="41" t="s">
        <v>279</v>
      </c>
      <c r="C213" s="172"/>
      <c r="D213" s="24"/>
      <c r="E213" s="24"/>
      <c r="F213" s="24"/>
      <c r="G213" s="24"/>
      <c r="H213" s="24"/>
      <c r="I213" s="24"/>
      <c r="J213" s="24"/>
      <c r="K213" s="24"/>
      <c r="L213" s="24"/>
      <c r="M213" s="24"/>
      <c r="N213" s="24"/>
      <c r="O213" s="198">
        <f aca="true" t="shared" si="9" ref="O213:O220">SUM(H213+C213)</f>
        <v>0</v>
      </c>
    </row>
    <row r="214" spans="1:15" ht="15.75" hidden="1">
      <c r="A214" s="19"/>
      <c r="B214" s="11"/>
      <c r="C214" s="172"/>
      <c r="D214" s="24"/>
      <c r="E214" s="24"/>
      <c r="F214" s="24"/>
      <c r="G214" s="24"/>
      <c r="H214" s="24"/>
      <c r="I214" s="24"/>
      <c r="J214" s="24"/>
      <c r="K214" s="24"/>
      <c r="L214" s="24"/>
      <c r="M214" s="24"/>
      <c r="N214" s="24"/>
      <c r="O214" s="198">
        <f t="shared" si="9"/>
        <v>0</v>
      </c>
    </row>
    <row r="215" spans="1:15" ht="68.25" customHeight="1" hidden="1">
      <c r="A215" s="19"/>
      <c r="B215" s="11" t="s">
        <v>500</v>
      </c>
      <c r="C215" s="172"/>
      <c r="D215" s="24"/>
      <c r="E215" s="24"/>
      <c r="F215" s="24"/>
      <c r="G215" s="24"/>
      <c r="H215" s="24"/>
      <c r="I215" s="24"/>
      <c r="J215" s="24"/>
      <c r="K215" s="24"/>
      <c r="L215" s="24"/>
      <c r="M215" s="24"/>
      <c r="N215" s="24"/>
      <c r="O215" s="198">
        <f t="shared" si="9"/>
        <v>0</v>
      </c>
    </row>
    <row r="216" spans="1:15" ht="15.75" hidden="1">
      <c r="A216" s="14">
        <v>76</v>
      </c>
      <c r="B216" s="13" t="s">
        <v>243</v>
      </c>
      <c r="C216" s="175"/>
      <c r="D216" s="24"/>
      <c r="E216" s="24"/>
      <c r="F216" s="24"/>
      <c r="G216" s="24"/>
      <c r="H216" s="24"/>
      <c r="I216" s="24"/>
      <c r="J216" s="24"/>
      <c r="K216" s="24"/>
      <c r="L216" s="24"/>
      <c r="M216" s="24"/>
      <c r="N216" s="24"/>
      <c r="O216" s="198">
        <f t="shared" si="9"/>
        <v>0</v>
      </c>
    </row>
    <row r="217" spans="1:15" ht="15.75" hidden="1">
      <c r="A217" s="19">
        <v>250102</v>
      </c>
      <c r="B217" s="74" t="s">
        <v>351</v>
      </c>
      <c r="C217" s="172"/>
      <c r="D217" s="24"/>
      <c r="E217" s="24"/>
      <c r="F217" s="24"/>
      <c r="G217" s="24"/>
      <c r="H217" s="24"/>
      <c r="I217" s="24"/>
      <c r="J217" s="24"/>
      <c r="K217" s="24"/>
      <c r="L217" s="24"/>
      <c r="M217" s="24"/>
      <c r="N217" s="24"/>
      <c r="O217" s="198">
        <f t="shared" si="9"/>
        <v>0</v>
      </c>
    </row>
    <row r="218" spans="1:15" ht="31.5">
      <c r="A218" s="41"/>
      <c r="B218" s="155" t="s">
        <v>265</v>
      </c>
      <c r="C218" s="257">
        <v>4.62252</v>
      </c>
      <c r="D218" s="174"/>
      <c r="E218" s="27"/>
      <c r="F218" s="24"/>
      <c r="G218" s="24"/>
      <c r="H218" s="24"/>
      <c r="I218" s="24"/>
      <c r="J218" s="24"/>
      <c r="K218" s="24"/>
      <c r="L218" s="24"/>
      <c r="M218" s="24"/>
      <c r="N218" s="24"/>
      <c r="O218" s="198">
        <f t="shared" si="9"/>
        <v>4.62252</v>
      </c>
    </row>
    <row r="219" spans="1:15" ht="15.75">
      <c r="A219" s="315">
        <v>75</v>
      </c>
      <c r="B219" s="201" t="s">
        <v>253</v>
      </c>
      <c r="C219" s="314">
        <v>216</v>
      </c>
      <c r="D219" s="311"/>
      <c r="E219" s="312">
        <v>0</v>
      </c>
      <c r="F219" s="313">
        <v>0</v>
      </c>
      <c r="G219" s="313"/>
      <c r="H219" s="313">
        <v>37</v>
      </c>
      <c r="I219" s="313">
        <v>0</v>
      </c>
      <c r="J219" s="313">
        <v>0</v>
      </c>
      <c r="K219" s="313">
        <v>0</v>
      </c>
      <c r="L219" s="313">
        <v>37</v>
      </c>
      <c r="M219" s="313">
        <v>37</v>
      </c>
      <c r="N219" s="313">
        <v>37</v>
      </c>
      <c r="O219" s="198">
        <f t="shared" si="9"/>
        <v>253</v>
      </c>
    </row>
    <row r="220" spans="1:15" ht="15.75">
      <c r="A220" s="39">
        <v>250380</v>
      </c>
      <c r="B220" s="11" t="s">
        <v>416</v>
      </c>
      <c r="C220" s="256">
        <v>216</v>
      </c>
      <c r="D220" s="187"/>
      <c r="E220" s="310"/>
      <c r="F220" s="24"/>
      <c r="G220" s="24"/>
      <c r="H220" s="24">
        <v>37</v>
      </c>
      <c r="I220" s="24"/>
      <c r="J220" s="24"/>
      <c r="K220" s="24"/>
      <c r="L220" s="24">
        <v>37</v>
      </c>
      <c r="M220" s="24">
        <v>37</v>
      </c>
      <c r="N220" s="24">
        <v>37</v>
      </c>
      <c r="O220" s="198">
        <f t="shared" si="9"/>
        <v>253</v>
      </c>
    </row>
    <row r="221" spans="1:15" ht="15.75" hidden="1">
      <c r="A221" s="41"/>
      <c r="B221" s="308"/>
      <c r="C221" s="309"/>
      <c r="D221" s="187"/>
      <c r="E221" s="310"/>
      <c r="F221" s="24"/>
      <c r="G221" s="24"/>
      <c r="H221" s="24"/>
      <c r="I221" s="24"/>
      <c r="J221" s="24"/>
      <c r="K221" s="24"/>
      <c r="L221" s="24"/>
      <c r="M221" s="24"/>
      <c r="N221" s="24"/>
      <c r="O221" s="198"/>
    </row>
    <row r="222" spans="1:15" ht="15.75">
      <c r="A222" s="41"/>
      <c r="B222" s="201" t="s">
        <v>324</v>
      </c>
      <c r="C222" s="198">
        <f>SUM(C219+C191+C185+C80+C30+C21)</f>
        <v>1602.82699</v>
      </c>
      <c r="D222" s="197"/>
      <c r="E222" s="197">
        <f aca="true" t="shared" si="10" ref="E222:N222">SUM(E219+E191+E185+E80+E30+E21)</f>
        <v>72.13</v>
      </c>
      <c r="F222" s="197">
        <f t="shared" si="10"/>
        <v>339.7</v>
      </c>
      <c r="G222" s="198">
        <f t="shared" si="10"/>
        <v>0</v>
      </c>
      <c r="H222" s="198">
        <f t="shared" si="10"/>
        <v>362.08217</v>
      </c>
      <c r="I222" s="197">
        <f t="shared" si="10"/>
        <v>0</v>
      </c>
      <c r="J222" s="197">
        <f t="shared" si="10"/>
        <v>0</v>
      </c>
      <c r="K222" s="197">
        <f t="shared" si="10"/>
        <v>0</v>
      </c>
      <c r="L222" s="198">
        <f t="shared" si="10"/>
        <v>362.08217</v>
      </c>
      <c r="M222" s="198">
        <f t="shared" si="10"/>
        <v>362.08217</v>
      </c>
      <c r="N222" s="197">
        <f t="shared" si="10"/>
        <v>37</v>
      </c>
      <c r="O222" s="198">
        <f>SUM(H222+C222)</f>
        <v>1964.9091600000002</v>
      </c>
    </row>
    <row r="223" spans="1:15" ht="15.75">
      <c r="A223" s="19"/>
      <c r="B223" s="19" t="s">
        <v>265</v>
      </c>
      <c r="C223" s="199">
        <v>236.48899</v>
      </c>
      <c r="D223" s="200"/>
      <c r="E223" s="202"/>
      <c r="F223" s="202"/>
      <c r="G223" s="202">
        <f>SUM(G222)</f>
        <v>0</v>
      </c>
      <c r="H223" s="202">
        <v>318.08217</v>
      </c>
      <c r="I223" s="202">
        <f>SUM(I222)</f>
        <v>0</v>
      </c>
      <c r="J223" s="202">
        <f>SUM(J222)</f>
        <v>0</v>
      </c>
      <c r="K223" s="202">
        <f>SUM(K222)</f>
        <v>0</v>
      </c>
      <c r="L223" s="202">
        <v>318.08217</v>
      </c>
      <c r="M223" s="202">
        <v>318.08217</v>
      </c>
      <c r="N223" s="202"/>
      <c r="O223" s="180">
        <f>SUM(H223+C223)</f>
        <v>554.57116</v>
      </c>
    </row>
    <row r="224" ht="15.75">
      <c r="A224" s="77"/>
    </row>
    <row r="225" spans="1:2" ht="15.75">
      <c r="A225" s="78"/>
      <c r="B225" s="78"/>
    </row>
    <row r="226" spans="1:2" ht="15.75">
      <c r="A226" s="78"/>
      <c r="B226" s="78"/>
    </row>
    <row r="227" spans="1:2" ht="15.75">
      <c r="A227" s="78"/>
      <c r="B227" s="78"/>
    </row>
    <row r="228" spans="1:2" ht="15.75">
      <c r="A228" s="78"/>
      <c r="B228" s="78"/>
    </row>
    <row r="229" spans="1:2" ht="15.75">
      <c r="A229" s="78"/>
      <c r="B229" s="78"/>
    </row>
    <row r="230" spans="1:2" ht="15.75">
      <c r="A230" s="78"/>
      <c r="B230" s="78"/>
    </row>
    <row r="231" spans="1:2" ht="15.75">
      <c r="A231" s="78"/>
      <c r="B231" s="78"/>
    </row>
    <row r="232" ht="15.75">
      <c r="A232" s="78"/>
    </row>
    <row r="233" ht="15.75">
      <c r="A233" s="78"/>
    </row>
  </sheetData>
  <mergeCells count="21">
    <mergeCell ref="B14:B17"/>
    <mergeCell ref="A14:A17"/>
    <mergeCell ref="C14:C17"/>
    <mergeCell ref="H3:L3"/>
    <mergeCell ref="H5:L5"/>
    <mergeCell ref="H13:N13"/>
    <mergeCell ref="L14:L17"/>
    <mergeCell ref="M15:M16"/>
    <mergeCell ref="C13:G13"/>
    <mergeCell ref="D14:D17"/>
    <mergeCell ref="E15:E17"/>
    <mergeCell ref="F15:F17"/>
    <mergeCell ref="G14:G17"/>
    <mergeCell ref="E14:F14"/>
    <mergeCell ref="O13:O17"/>
    <mergeCell ref="H14:H17"/>
    <mergeCell ref="I14:I17"/>
    <mergeCell ref="J14:K14"/>
    <mergeCell ref="J15:J17"/>
    <mergeCell ref="K15:K17"/>
    <mergeCell ref="M14:N14"/>
  </mergeCells>
  <printOptions/>
  <pageMargins left="0.2" right="0.2" top="0.45" bottom="0.17" header="0.45" footer="0.36"/>
  <pageSetup fitToHeight="6" fitToWidth="6" horizontalDpi="120" verticalDpi="120" orientation="landscape" paperSize="9" scale="55" r:id="rId1"/>
</worksheet>
</file>

<file path=xl/worksheets/sheet4.xml><?xml version="1.0" encoding="utf-8"?>
<worksheet xmlns="http://schemas.openxmlformats.org/spreadsheetml/2006/main" xmlns:r="http://schemas.openxmlformats.org/officeDocument/2006/relationships">
  <dimension ref="A1:H26"/>
  <sheetViews>
    <sheetView workbookViewId="0" topLeftCell="A1">
      <selection activeCell="C13" sqref="C13:E13"/>
    </sheetView>
  </sheetViews>
  <sheetFormatPr defaultColWidth="9.00390625" defaultRowHeight="12.75"/>
  <cols>
    <col min="1" max="1" width="9.125" style="1" customWidth="1"/>
    <col min="2" max="2" width="43.75390625" style="1" customWidth="1"/>
    <col min="3" max="3" width="11.625" style="1" customWidth="1"/>
    <col min="4" max="4" width="10.375" style="1" customWidth="1"/>
    <col min="5" max="5" width="12.375" style="1" customWidth="1"/>
    <col min="6" max="6" width="12.125" style="1" customWidth="1"/>
    <col min="7" max="16384" width="9.125" style="1" customWidth="1"/>
  </cols>
  <sheetData>
    <row r="1" spans="4:8" ht="15.75">
      <c r="D1" s="282" t="s">
        <v>213</v>
      </c>
      <c r="E1" s="282"/>
      <c r="F1" s="282"/>
      <c r="G1" s="282"/>
      <c r="H1" s="151"/>
    </row>
    <row r="2" ht="15.75">
      <c r="C2" s="1" t="s">
        <v>214</v>
      </c>
    </row>
    <row r="3" spans="3:7" ht="45.75" customHeight="1">
      <c r="C3" s="284" t="s">
        <v>140</v>
      </c>
      <c r="D3" s="284"/>
      <c r="E3" s="284"/>
      <c r="F3" s="284"/>
      <c r="G3" s="193"/>
    </row>
    <row r="4" spans="6:8" ht="15.75">
      <c r="F4" s="4"/>
      <c r="G4" s="4"/>
      <c r="H4" s="4"/>
    </row>
    <row r="5" spans="1:8" ht="27" customHeight="1">
      <c r="A5" s="317" t="s">
        <v>229</v>
      </c>
      <c r="B5" s="317"/>
      <c r="C5" s="317"/>
      <c r="D5" s="317"/>
      <c r="E5" s="317"/>
      <c r="F5" s="317"/>
      <c r="G5" s="4"/>
      <c r="H5" s="4"/>
    </row>
    <row r="7" ht="15.75">
      <c r="E7" s="1" t="s">
        <v>327</v>
      </c>
    </row>
    <row r="8" spans="1:6" ht="25.5" customHeight="1">
      <c r="A8" s="319" t="s">
        <v>466</v>
      </c>
      <c r="B8" s="319" t="s">
        <v>215</v>
      </c>
      <c r="C8" s="283" t="s">
        <v>389</v>
      </c>
      <c r="D8" s="319" t="s">
        <v>406</v>
      </c>
      <c r="E8" s="319"/>
      <c r="F8" s="319" t="s">
        <v>331</v>
      </c>
    </row>
    <row r="9" spans="1:6" ht="47.25">
      <c r="A9" s="319"/>
      <c r="B9" s="319"/>
      <c r="C9" s="283"/>
      <c r="D9" s="5" t="s">
        <v>331</v>
      </c>
      <c r="E9" s="6" t="s">
        <v>216</v>
      </c>
      <c r="F9" s="319"/>
    </row>
    <row r="10" spans="1:6" ht="15.75">
      <c r="A10" s="5">
        <v>1</v>
      </c>
      <c r="B10" s="5">
        <v>2</v>
      </c>
      <c r="C10" s="5">
        <v>3</v>
      </c>
      <c r="D10" s="5">
        <v>4</v>
      </c>
      <c r="E10" s="5">
        <v>5</v>
      </c>
      <c r="F10" s="5">
        <v>6</v>
      </c>
    </row>
    <row r="11" spans="1:6" ht="15.75">
      <c r="A11" s="6">
        <v>200000</v>
      </c>
      <c r="B11" s="6" t="s">
        <v>217</v>
      </c>
      <c r="C11" s="194">
        <f>SUM(C12)</f>
        <v>1021.4889900000001</v>
      </c>
      <c r="D11" s="194">
        <f>SUM(D12)</f>
        <v>479.08217</v>
      </c>
      <c r="E11" s="194">
        <f>SUM(E12)</f>
        <v>479.08217</v>
      </c>
      <c r="F11" s="195">
        <f>SUM(C11+D11)</f>
        <v>1500.57116</v>
      </c>
    </row>
    <row r="12" spans="1:6" ht="31.5">
      <c r="A12" s="6">
        <v>208000</v>
      </c>
      <c r="B12" s="6" t="s">
        <v>218</v>
      </c>
      <c r="C12" s="194">
        <f>SUM(C13-C14)+C16</f>
        <v>1021.4889900000001</v>
      </c>
      <c r="D12" s="194">
        <f>SUM(D13-D14)+D16</f>
        <v>479.08217</v>
      </c>
      <c r="E12" s="194">
        <f>SUM(E13-E14)+E16</f>
        <v>479.08217</v>
      </c>
      <c r="F12" s="195">
        <f aca="true" t="shared" si="0" ref="F12:F24">SUM(C12+D12)</f>
        <v>1500.57116</v>
      </c>
    </row>
    <row r="13" spans="1:6" ht="18" customHeight="1">
      <c r="A13" s="6">
        <v>208100</v>
      </c>
      <c r="B13" s="6" t="s">
        <v>219</v>
      </c>
      <c r="C13" s="194">
        <v>2239.47549</v>
      </c>
      <c r="D13" s="194">
        <v>352.52927</v>
      </c>
      <c r="E13" s="194">
        <v>336.53767</v>
      </c>
      <c r="F13" s="195">
        <f t="shared" si="0"/>
        <v>2592.00476</v>
      </c>
    </row>
    <row r="14" spans="1:6" ht="15.75">
      <c r="A14" s="6">
        <v>208200</v>
      </c>
      <c r="B14" s="6" t="s">
        <v>220</v>
      </c>
      <c r="C14" s="194">
        <f>SUM(C13)-C15</f>
        <v>1056.9864999999998</v>
      </c>
      <c r="D14" s="194">
        <f>SUM(D13)-D15</f>
        <v>34.44709999999998</v>
      </c>
      <c r="E14" s="194">
        <f>SUM(E13)-E15</f>
        <v>18.455499999999972</v>
      </c>
      <c r="F14" s="195">
        <f t="shared" si="0"/>
        <v>1091.4335999999998</v>
      </c>
    </row>
    <row r="15" spans="1:6" ht="15.75">
      <c r="A15" s="6"/>
      <c r="B15" s="6" t="s">
        <v>221</v>
      </c>
      <c r="C15" s="194">
        <v>1182.48899</v>
      </c>
      <c r="D15" s="195">
        <v>318.08217</v>
      </c>
      <c r="E15" s="195">
        <v>318.08217</v>
      </c>
      <c r="F15" s="195">
        <f t="shared" si="0"/>
        <v>1500.57116</v>
      </c>
    </row>
    <row r="16" spans="1:6" ht="47.25">
      <c r="A16" s="6">
        <v>208400</v>
      </c>
      <c r="B16" s="6" t="s">
        <v>222</v>
      </c>
      <c r="C16" s="194">
        <v>-161</v>
      </c>
      <c r="D16" s="194">
        <v>161</v>
      </c>
      <c r="E16" s="194">
        <v>161</v>
      </c>
      <c r="F16" s="195">
        <f t="shared" si="0"/>
        <v>0</v>
      </c>
    </row>
    <row r="17" spans="1:6" ht="15.75">
      <c r="A17" s="5"/>
      <c r="B17" s="6" t="s">
        <v>223</v>
      </c>
      <c r="C17" s="194">
        <f>SUM(C11)</f>
        <v>1021.4889900000001</v>
      </c>
      <c r="D17" s="194">
        <f>SUM(D11)</f>
        <v>479.08217</v>
      </c>
      <c r="E17" s="194">
        <f>SUM(E11)</f>
        <v>479.08217</v>
      </c>
      <c r="F17" s="195">
        <f>SUM(C17+D17)</f>
        <v>1500.57116</v>
      </c>
    </row>
    <row r="18" spans="1:6" ht="15.75">
      <c r="A18" s="6">
        <v>600000</v>
      </c>
      <c r="B18" s="6" t="s">
        <v>224</v>
      </c>
      <c r="C18" s="194">
        <f aca="true" t="shared" si="1" ref="C18:E19">SUM(C17)</f>
        <v>1021.4889900000001</v>
      </c>
      <c r="D18" s="194">
        <f t="shared" si="1"/>
        <v>479.08217</v>
      </c>
      <c r="E18" s="194">
        <f t="shared" si="1"/>
        <v>479.08217</v>
      </c>
      <c r="F18" s="195">
        <f>SUM(C18+D18)</f>
        <v>1500.57116</v>
      </c>
    </row>
    <row r="19" spans="1:6" ht="15.75">
      <c r="A19" s="6">
        <v>602000</v>
      </c>
      <c r="B19" s="6" t="s">
        <v>225</v>
      </c>
      <c r="C19" s="194">
        <f t="shared" si="1"/>
        <v>1021.4889900000001</v>
      </c>
      <c r="D19" s="194">
        <f t="shared" si="1"/>
        <v>479.08217</v>
      </c>
      <c r="E19" s="194">
        <f t="shared" si="1"/>
        <v>479.08217</v>
      </c>
      <c r="F19" s="195">
        <f>SUM(C19+D19)</f>
        <v>1500.57116</v>
      </c>
    </row>
    <row r="20" spans="1:6" ht="15.75">
      <c r="A20" s="6">
        <v>602100</v>
      </c>
      <c r="B20" s="6" t="s">
        <v>219</v>
      </c>
      <c r="C20" s="194">
        <v>2239.47549</v>
      </c>
      <c r="D20" s="194">
        <v>352.52927</v>
      </c>
      <c r="E20" s="194">
        <v>352.52927</v>
      </c>
      <c r="F20" s="195">
        <f t="shared" si="0"/>
        <v>2592.00476</v>
      </c>
    </row>
    <row r="21" spans="1:6" ht="15.75">
      <c r="A21" s="6">
        <v>602200</v>
      </c>
      <c r="B21" s="6" t="s">
        <v>220</v>
      </c>
      <c r="C21" s="194">
        <v>1056.9864999999998</v>
      </c>
      <c r="D21" s="194">
        <v>34.44709999999998</v>
      </c>
      <c r="E21" s="194">
        <v>18.455499999999972</v>
      </c>
      <c r="F21" s="195">
        <f t="shared" si="0"/>
        <v>1091.4335999999998</v>
      </c>
    </row>
    <row r="22" spans="1:6" ht="47.25">
      <c r="A22" s="6">
        <v>602400</v>
      </c>
      <c r="B22" s="6" t="s">
        <v>222</v>
      </c>
      <c r="C22" s="194">
        <v>-124</v>
      </c>
      <c r="D22" s="194">
        <v>124</v>
      </c>
      <c r="E22" s="194">
        <v>124</v>
      </c>
      <c r="F22" s="195">
        <f t="shared" si="0"/>
        <v>0</v>
      </c>
    </row>
    <row r="23" spans="1:6" ht="15.75" hidden="1">
      <c r="A23" s="6">
        <v>604100</v>
      </c>
      <c r="B23" s="6" t="s">
        <v>226</v>
      </c>
      <c r="C23" s="194"/>
      <c r="D23" s="194"/>
      <c r="E23" s="195"/>
      <c r="F23" s="195">
        <f t="shared" si="0"/>
        <v>0</v>
      </c>
    </row>
    <row r="24" spans="1:6" ht="15.75" hidden="1">
      <c r="A24" s="6">
        <v>604200</v>
      </c>
      <c r="B24" s="6" t="s">
        <v>227</v>
      </c>
      <c r="C24" s="194"/>
      <c r="D24" s="194"/>
      <c r="E24" s="195"/>
      <c r="F24" s="195">
        <f t="shared" si="0"/>
        <v>0</v>
      </c>
    </row>
    <row r="25" spans="1:6" ht="15.75">
      <c r="A25" s="6"/>
      <c r="B25" s="152" t="s">
        <v>228</v>
      </c>
      <c r="C25" s="194">
        <f>SUM(C11)</f>
        <v>1021.4889900000001</v>
      </c>
      <c r="D25" s="194">
        <f>SUM(D11)</f>
        <v>479.08217</v>
      </c>
      <c r="E25" s="194">
        <f>SUM(E11)</f>
        <v>479.08217</v>
      </c>
      <c r="F25" s="195">
        <f>SUM(C25+D25)</f>
        <v>1500.57116</v>
      </c>
    </row>
    <row r="26" spans="1:4" ht="15.75">
      <c r="A26" s="93"/>
      <c r="B26" s="93"/>
      <c r="C26" s="93"/>
      <c r="D26" s="93"/>
    </row>
  </sheetData>
  <mergeCells count="8">
    <mergeCell ref="D1:G1"/>
    <mergeCell ref="A5:F5"/>
    <mergeCell ref="A8:A9"/>
    <mergeCell ref="B8:B9"/>
    <mergeCell ref="C8:C9"/>
    <mergeCell ref="D8:E8"/>
    <mergeCell ref="F8:F9"/>
    <mergeCell ref="C3:F3"/>
  </mergeCells>
  <printOptions/>
  <pageMargins left="0.26" right="0.19" top="0.27"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U45"/>
  <sheetViews>
    <sheetView workbookViewId="0" topLeftCell="J1">
      <selection activeCell="H3" sqref="H3:AQ3"/>
    </sheetView>
  </sheetViews>
  <sheetFormatPr defaultColWidth="9.00390625" defaultRowHeight="12.75"/>
  <cols>
    <col min="1" max="1" width="6.00390625" style="1" customWidth="1"/>
    <col min="2" max="2" width="9.125" style="1" hidden="1" customWidth="1"/>
    <col min="3" max="3" width="20.75390625" style="1" customWidth="1"/>
    <col min="4" max="4" width="12.125" style="1" hidden="1" customWidth="1"/>
    <col min="5" max="5" width="12.00390625" style="1" hidden="1" customWidth="1"/>
    <col min="6" max="6" width="9.875" style="1" hidden="1" customWidth="1"/>
    <col min="7" max="7" width="11.625" style="1" hidden="1" customWidth="1"/>
    <col min="8" max="8" width="17.875" style="1" hidden="1" customWidth="1"/>
    <col min="9" max="9" width="0.12890625" style="1" hidden="1" customWidth="1"/>
    <col min="10" max="10" width="11.125" style="1" customWidth="1"/>
    <col min="11" max="11" width="23.125" style="1" hidden="1" customWidth="1"/>
    <col min="12" max="12" width="17.875" style="1" hidden="1" customWidth="1"/>
    <col min="13" max="13" width="13.25390625" style="1" hidden="1" customWidth="1"/>
    <col min="14" max="14" width="18.625" style="1" hidden="1" customWidth="1"/>
    <col min="15" max="15" width="11.375" style="1" customWidth="1"/>
    <col min="16" max="16" width="15.00390625" style="1" customWidth="1"/>
    <col min="17" max="18" width="11.375" style="1" hidden="1" customWidth="1"/>
    <col min="19" max="19" width="17.625" style="1" customWidth="1"/>
    <col min="20" max="20" width="18.375" style="1" customWidth="1"/>
    <col min="21" max="24" width="23.125" style="1" hidden="1" customWidth="1"/>
    <col min="25" max="25" width="20.25390625" style="1" hidden="1" customWidth="1"/>
    <col min="26" max="27" width="9.125" style="1" hidden="1" customWidth="1"/>
    <col min="28" max="28" width="23.375" style="1" hidden="1" customWidth="1"/>
    <col min="29" max="29" width="7.625" style="1" customWidth="1"/>
    <col min="30" max="30" width="6.75390625" style="1" customWidth="1"/>
    <col min="31" max="31" width="10.25390625" style="1" customWidth="1"/>
    <col min="32" max="32" width="10.375" style="1" customWidth="1"/>
    <col min="33" max="33" width="23.375" style="1" hidden="1" customWidth="1"/>
    <col min="34" max="34" width="17.375" style="1" customWidth="1"/>
    <col min="35" max="35" width="17.625" style="1" customWidth="1"/>
    <col min="36" max="36" width="15.75390625" style="1" customWidth="1"/>
    <col min="37" max="37" width="17.75390625" style="1" customWidth="1"/>
    <col min="38" max="39" width="23.375" style="1" hidden="1" customWidth="1"/>
    <col min="40" max="40" width="15.625" style="1" customWidth="1"/>
    <col min="41" max="41" width="14.125" style="1" hidden="1" customWidth="1"/>
    <col min="42" max="42" width="17.00390625" style="1" hidden="1" customWidth="1"/>
    <col min="43" max="43" width="20.875" style="1" hidden="1" customWidth="1"/>
    <col min="44" max="44" width="9.125" style="1" hidden="1" customWidth="1"/>
    <col min="45" max="45" width="11.25390625" style="1" customWidth="1"/>
    <col min="46" max="16384" width="9.125" style="1" customWidth="1"/>
  </cols>
  <sheetData>
    <row r="1" spans="8:43" ht="18.75">
      <c r="H1" s="261" t="s">
        <v>257</v>
      </c>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row>
    <row r="2" spans="8:44" ht="18.75">
      <c r="H2" s="261" t="s">
        <v>184</v>
      </c>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row>
    <row r="3" spans="8:43" ht="18.75">
      <c r="H3" s="261" t="s">
        <v>139</v>
      </c>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row>
    <row r="4" spans="8:42" ht="18.75">
      <c r="H4" s="9"/>
      <c r="I4" s="9"/>
      <c r="J4" s="9"/>
      <c r="K4" s="9"/>
      <c r="L4" s="9"/>
      <c r="M4" s="9"/>
      <c r="N4" s="9"/>
      <c r="O4" s="9"/>
      <c r="P4" s="9"/>
      <c r="Q4" s="9"/>
      <c r="R4" s="9"/>
      <c r="S4" s="9"/>
      <c r="T4" s="9"/>
      <c r="U4" s="9"/>
      <c r="V4" s="9"/>
      <c r="W4" s="9"/>
      <c r="X4" s="9"/>
      <c r="Y4" s="282"/>
      <c r="Z4" s="282"/>
      <c r="AA4" s="282"/>
      <c r="AB4" s="4"/>
      <c r="AC4" s="4"/>
      <c r="AD4" s="4"/>
      <c r="AE4" s="4"/>
      <c r="AF4" s="4"/>
      <c r="AG4" s="4"/>
      <c r="AH4" s="4"/>
      <c r="AI4" s="4"/>
      <c r="AJ4" s="4"/>
      <c r="AK4" s="4"/>
      <c r="AL4" s="4"/>
      <c r="AM4" s="4"/>
      <c r="AN4" s="4"/>
      <c r="AO4" s="4"/>
      <c r="AP4" s="4"/>
    </row>
    <row r="7" spans="1:44" ht="18.75">
      <c r="A7" s="262" t="s">
        <v>185</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row>
    <row r="8" spans="1:44" ht="18.75">
      <c r="A8" s="262" t="s">
        <v>118</v>
      </c>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row>
    <row r="9" spans="1:44" ht="18.75">
      <c r="A9" s="350" t="s">
        <v>186</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9"/>
      <c r="AP9" s="9"/>
      <c r="AQ9" s="9"/>
      <c r="AR9" s="9"/>
    </row>
    <row r="10" spans="1:44" ht="18.75">
      <c r="A10" s="9"/>
      <c r="B10" s="9"/>
      <c r="C10" s="248"/>
      <c r="D10" s="248"/>
      <c r="E10" s="248"/>
      <c r="F10" s="248"/>
      <c r="G10" s="248"/>
      <c r="H10" s="248"/>
      <c r="I10" s="248"/>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row>
    <row r="11" spans="3:43" ht="15.75">
      <c r="C11" s="249"/>
      <c r="D11" s="249"/>
      <c r="E11" s="249"/>
      <c r="F11" s="249"/>
      <c r="G11" s="249"/>
      <c r="H11" s="249"/>
      <c r="I11" s="249"/>
      <c r="AA11" s="1" t="s">
        <v>119</v>
      </c>
      <c r="AQ11" s="1" t="s">
        <v>74</v>
      </c>
    </row>
    <row r="12" spans="1:45" ht="15.75">
      <c r="A12" s="263" t="s">
        <v>120</v>
      </c>
      <c r="B12" s="5"/>
      <c r="C12" s="333" t="s">
        <v>121</v>
      </c>
      <c r="D12" s="336" t="s">
        <v>323</v>
      </c>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8"/>
    </row>
    <row r="13" spans="1:47" ht="15.75" customHeight="1">
      <c r="A13" s="331"/>
      <c r="B13" s="5"/>
      <c r="C13" s="334"/>
      <c r="D13" s="352" t="s">
        <v>389</v>
      </c>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4"/>
      <c r="AK13" s="339" t="s">
        <v>406</v>
      </c>
      <c r="AL13" s="340"/>
      <c r="AM13" s="340"/>
      <c r="AN13" s="340"/>
      <c r="AO13" s="340"/>
      <c r="AP13" s="340"/>
      <c r="AQ13" s="341"/>
      <c r="AR13" s="342" t="s">
        <v>331</v>
      </c>
      <c r="AS13" s="343" t="s">
        <v>331</v>
      </c>
      <c r="AT13" s="28"/>
      <c r="AU13" s="28"/>
    </row>
    <row r="14" spans="1:47" ht="53.25" customHeight="1">
      <c r="A14" s="331"/>
      <c r="B14" s="5"/>
      <c r="C14" s="334"/>
      <c r="D14" s="339" t="s">
        <v>122</v>
      </c>
      <c r="E14" s="341"/>
      <c r="F14" s="345" t="s">
        <v>123</v>
      </c>
      <c r="G14" s="346"/>
      <c r="H14" s="347" t="s">
        <v>124</v>
      </c>
      <c r="I14" s="163"/>
      <c r="J14" s="318" t="s">
        <v>187</v>
      </c>
      <c r="K14" s="318"/>
      <c r="L14" s="318"/>
      <c r="M14" s="318"/>
      <c r="N14" s="318"/>
      <c r="O14" s="318"/>
      <c r="P14" s="318"/>
      <c r="Q14" s="318"/>
      <c r="R14" s="318"/>
      <c r="S14" s="318"/>
      <c r="T14" s="318"/>
      <c r="U14" s="333"/>
      <c r="V14" s="333" t="s">
        <v>125</v>
      </c>
      <c r="W14" s="170"/>
      <c r="X14" s="170"/>
      <c r="Y14" s="333"/>
      <c r="Z14" s="344"/>
      <c r="AA14" s="344"/>
      <c r="AB14" s="333"/>
      <c r="AC14" s="345" t="s">
        <v>191</v>
      </c>
      <c r="AD14" s="351"/>
      <c r="AE14" s="351"/>
      <c r="AF14" s="346"/>
      <c r="AG14" s="170"/>
      <c r="AH14" s="263" t="s">
        <v>192</v>
      </c>
      <c r="AI14" s="263" t="s">
        <v>193</v>
      </c>
      <c r="AJ14" s="263" t="s">
        <v>194</v>
      </c>
      <c r="AK14" s="263" t="s">
        <v>194</v>
      </c>
      <c r="AL14" s="203"/>
      <c r="AM14" s="203"/>
      <c r="AN14" s="263" t="s">
        <v>199</v>
      </c>
      <c r="AO14" s="3"/>
      <c r="AP14" s="3"/>
      <c r="AQ14" s="263" t="s">
        <v>126</v>
      </c>
      <c r="AR14" s="343"/>
      <c r="AS14" s="343"/>
      <c r="AT14" s="28"/>
      <c r="AU14" s="28"/>
    </row>
    <row r="15" spans="1:47" ht="21.75" customHeight="1">
      <c r="A15" s="331"/>
      <c r="B15" s="5"/>
      <c r="C15" s="334"/>
      <c r="D15" s="343" t="s">
        <v>127</v>
      </c>
      <c r="E15" s="318" t="s">
        <v>128</v>
      </c>
      <c r="F15" s="343" t="s">
        <v>127</v>
      </c>
      <c r="G15" s="318" t="s">
        <v>129</v>
      </c>
      <c r="H15" s="348"/>
      <c r="I15" s="163"/>
      <c r="J15" s="263" t="s">
        <v>130</v>
      </c>
      <c r="K15" s="204"/>
      <c r="L15" s="3"/>
      <c r="M15" s="204"/>
      <c r="N15" s="204"/>
      <c r="O15" s="339" t="s">
        <v>246</v>
      </c>
      <c r="P15" s="340"/>
      <c r="Q15" s="340"/>
      <c r="R15" s="340"/>
      <c r="S15" s="340"/>
      <c r="T15" s="341"/>
      <c r="U15" s="334"/>
      <c r="V15" s="334"/>
      <c r="W15" s="218"/>
      <c r="X15" s="218"/>
      <c r="Y15" s="334"/>
      <c r="Z15" s="344"/>
      <c r="AA15" s="344"/>
      <c r="AB15" s="334"/>
      <c r="AC15" s="263" t="s">
        <v>130</v>
      </c>
      <c r="AD15" s="318" t="s">
        <v>195</v>
      </c>
      <c r="AE15" s="318"/>
      <c r="AF15" s="318"/>
      <c r="AG15" s="218"/>
      <c r="AH15" s="331"/>
      <c r="AI15" s="331"/>
      <c r="AJ15" s="331"/>
      <c r="AK15" s="331"/>
      <c r="AL15" s="205"/>
      <c r="AM15" s="205"/>
      <c r="AN15" s="331"/>
      <c r="AO15" s="210"/>
      <c r="AP15" s="233"/>
      <c r="AQ15" s="331"/>
      <c r="AR15" s="343"/>
      <c r="AS15" s="343"/>
      <c r="AT15" s="28"/>
      <c r="AU15" s="28"/>
    </row>
    <row r="16" spans="1:47" ht="214.5" customHeight="1">
      <c r="A16" s="332"/>
      <c r="B16" s="5"/>
      <c r="C16" s="335"/>
      <c r="D16" s="343"/>
      <c r="E16" s="318"/>
      <c r="F16" s="343"/>
      <c r="G16" s="318"/>
      <c r="H16" s="349"/>
      <c r="I16" s="163"/>
      <c r="J16" s="332"/>
      <c r="K16" s="204"/>
      <c r="L16" s="3" t="s">
        <v>131</v>
      </c>
      <c r="M16" s="204" t="s">
        <v>132</v>
      </c>
      <c r="N16" s="204" t="s">
        <v>133</v>
      </c>
      <c r="O16" s="204" t="s">
        <v>188</v>
      </c>
      <c r="P16" s="3" t="s">
        <v>189</v>
      </c>
      <c r="Q16" s="204" t="s">
        <v>134</v>
      </c>
      <c r="R16" s="204" t="s">
        <v>144</v>
      </c>
      <c r="S16" s="204" t="s">
        <v>138</v>
      </c>
      <c r="T16" s="204" t="s">
        <v>190</v>
      </c>
      <c r="U16" s="335"/>
      <c r="V16" s="335"/>
      <c r="W16" s="104"/>
      <c r="X16" s="104"/>
      <c r="Y16" s="335"/>
      <c r="Z16" s="344"/>
      <c r="AA16" s="344"/>
      <c r="AB16" s="335"/>
      <c r="AC16" s="332"/>
      <c r="AD16" s="204" t="s">
        <v>196</v>
      </c>
      <c r="AE16" s="204" t="s">
        <v>198</v>
      </c>
      <c r="AF16" s="204" t="s">
        <v>197</v>
      </c>
      <c r="AG16" s="104"/>
      <c r="AH16" s="332"/>
      <c r="AI16" s="332"/>
      <c r="AJ16" s="332"/>
      <c r="AK16" s="332"/>
      <c r="AL16" s="204"/>
      <c r="AM16" s="204"/>
      <c r="AN16" s="332"/>
      <c r="AO16" s="204"/>
      <c r="AP16" s="204"/>
      <c r="AQ16" s="332"/>
      <c r="AR16" s="343"/>
      <c r="AS16" s="343"/>
      <c r="AT16" s="28"/>
      <c r="AU16" s="28"/>
    </row>
    <row r="17" spans="1:45" ht="15.75">
      <c r="A17" s="5"/>
      <c r="B17" s="5"/>
      <c r="C17" s="5" t="s">
        <v>145</v>
      </c>
      <c r="D17" s="250"/>
      <c r="E17" s="224"/>
      <c r="F17" s="224"/>
      <c r="G17" s="251"/>
      <c r="H17" s="224"/>
      <c r="I17" s="224"/>
      <c r="J17" s="224">
        <f>SUM(O17+P17+Q17+R17+T17)+S17</f>
        <v>0</v>
      </c>
      <c r="K17" s="224"/>
      <c r="L17" s="217"/>
      <c r="M17" s="217"/>
      <c r="N17" s="224"/>
      <c r="O17" s="224"/>
      <c r="P17" s="224"/>
      <c r="Q17" s="224"/>
      <c r="R17" s="224"/>
      <c r="S17" s="224"/>
      <c r="T17" s="224"/>
      <c r="U17" s="224"/>
      <c r="V17" s="224"/>
      <c r="W17" s="224"/>
      <c r="X17" s="224"/>
      <c r="Y17" s="224"/>
      <c r="Z17" s="224"/>
      <c r="AA17" s="224"/>
      <c r="AB17" s="224"/>
      <c r="AC17" s="224"/>
      <c r="AD17" s="224"/>
      <c r="AE17" s="224"/>
      <c r="AF17" s="224"/>
      <c r="AG17" s="224"/>
      <c r="AH17" s="224"/>
      <c r="AI17" s="224">
        <v>200</v>
      </c>
      <c r="AJ17" s="224"/>
      <c r="AK17" s="224"/>
      <c r="AL17" s="224"/>
      <c r="AM17" s="224"/>
      <c r="AN17" s="224"/>
      <c r="AO17" s="224"/>
      <c r="AP17" s="224"/>
      <c r="AQ17" s="224"/>
      <c r="AR17" s="250"/>
      <c r="AS17" s="224">
        <f>SUM(AK17+AJ17+AI17+AH17+AC17+J17)+AN17</f>
        <v>200</v>
      </c>
    </row>
    <row r="18" spans="1:45" ht="15.75" hidden="1">
      <c r="A18" s="5"/>
      <c r="B18" s="5"/>
      <c r="C18" s="5" t="s">
        <v>146</v>
      </c>
      <c r="D18" s="224"/>
      <c r="E18" s="251"/>
      <c r="F18" s="224"/>
      <c r="G18" s="251"/>
      <c r="H18" s="224"/>
      <c r="I18" s="224"/>
      <c r="J18" s="224">
        <f aca="true" t="shared" si="0" ref="J18:J39">SUM(O18+P18+Q18+R18+T18)+S18</f>
        <v>0</v>
      </c>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50"/>
      <c r="AS18" s="224">
        <f aca="true" t="shared" si="1" ref="AS18:AS39">SUM(AK18+AJ18+AI18+AH18+AC18+J18)+AN18</f>
        <v>0</v>
      </c>
    </row>
    <row r="19" spans="1:45" ht="15.75" hidden="1">
      <c r="A19" s="5"/>
      <c r="B19" s="5"/>
      <c r="C19" s="5" t="s">
        <v>147</v>
      </c>
      <c r="D19" s="224"/>
      <c r="E19" s="251"/>
      <c r="F19" s="224"/>
      <c r="G19" s="251"/>
      <c r="H19" s="224"/>
      <c r="I19" s="224"/>
      <c r="J19" s="224">
        <f t="shared" si="0"/>
        <v>0</v>
      </c>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50"/>
      <c r="AS19" s="224">
        <f t="shared" si="1"/>
        <v>0</v>
      </c>
    </row>
    <row r="20" spans="1:45" ht="15.75">
      <c r="A20" s="5"/>
      <c r="B20" s="5"/>
      <c r="C20" s="5" t="s">
        <v>148</v>
      </c>
      <c r="D20" s="224"/>
      <c r="E20" s="251"/>
      <c r="F20" s="224"/>
      <c r="G20" s="224"/>
      <c r="H20" s="224"/>
      <c r="I20" s="224"/>
      <c r="J20" s="224">
        <f t="shared" si="0"/>
        <v>103</v>
      </c>
      <c r="K20" s="224"/>
      <c r="L20" s="224"/>
      <c r="M20" s="224"/>
      <c r="N20" s="224"/>
      <c r="O20" s="224">
        <v>29.829</v>
      </c>
      <c r="P20" s="224">
        <v>5.74</v>
      </c>
      <c r="Q20" s="224"/>
      <c r="R20" s="224"/>
      <c r="S20" s="224"/>
      <c r="T20" s="224">
        <v>67.431</v>
      </c>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50"/>
      <c r="AS20" s="224">
        <f t="shared" si="1"/>
        <v>103</v>
      </c>
    </row>
    <row r="21" spans="1:45" ht="15.75">
      <c r="A21" s="5"/>
      <c r="B21" s="5"/>
      <c r="C21" s="5" t="s">
        <v>149</v>
      </c>
      <c r="D21" s="224"/>
      <c r="E21" s="251"/>
      <c r="F21" s="224"/>
      <c r="G21" s="224"/>
      <c r="H21" s="224"/>
      <c r="I21" s="224"/>
      <c r="J21" s="224">
        <f t="shared" si="0"/>
        <v>11.181999999999999</v>
      </c>
      <c r="K21" s="224"/>
      <c r="L21" s="224"/>
      <c r="M21" s="224"/>
      <c r="N21" s="224"/>
      <c r="O21" s="224"/>
      <c r="P21" s="224">
        <v>2.425</v>
      </c>
      <c r="Q21" s="224"/>
      <c r="R21" s="224"/>
      <c r="S21" s="224"/>
      <c r="T21" s="224">
        <v>8.757</v>
      </c>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50"/>
      <c r="AS21" s="224">
        <f t="shared" si="1"/>
        <v>11.181999999999999</v>
      </c>
    </row>
    <row r="22" spans="1:45" ht="15.75" hidden="1">
      <c r="A22" s="5"/>
      <c r="B22" s="5"/>
      <c r="C22" s="5" t="s">
        <v>150</v>
      </c>
      <c r="D22" s="224"/>
      <c r="E22" s="251"/>
      <c r="F22" s="224"/>
      <c r="G22" s="224"/>
      <c r="H22" s="224"/>
      <c r="I22" s="224"/>
      <c r="J22" s="224">
        <f t="shared" si="0"/>
        <v>0</v>
      </c>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50"/>
      <c r="AS22" s="224">
        <f t="shared" si="1"/>
        <v>0</v>
      </c>
    </row>
    <row r="23" spans="1:45" ht="15.75" hidden="1">
      <c r="A23" s="5"/>
      <c r="B23" s="5"/>
      <c r="C23" s="5" t="s">
        <v>151</v>
      </c>
      <c r="D23" s="224"/>
      <c r="E23" s="251"/>
      <c r="F23" s="224"/>
      <c r="G23" s="224"/>
      <c r="H23" s="224"/>
      <c r="I23" s="224"/>
      <c r="J23" s="224">
        <f t="shared" si="0"/>
        <v>0</v>
      </c>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50"/>
      <c r="AS23" s="224">
        <f t="shared" si="1"/>
        <v>0</v>
      </c>
    </row>
    <row r="24" spans="1:45" ht="15.75" hidden="1">
      <c r="A24" s="5"/>
      <c r="B24" s="5"/>
      <c r="C24" s="5" t="s">
        <v>152</v>
      </c>
      <c r="D24" s="224"/>
      <c r="E24" s="251"/>
      <c r="F24" s="224"/>
      <c r="G24" s="224"/>
      <c r="H24" s="224"/>
      <c r="I24" s="224"/>
      <c r="J24" s="224">
        <f t="shared" si="0"/>
        <v>0</v>
      </c>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50"/>
      <c r="AS24" s="224">
        <f t="shared" si="1"/>
        <v>0</v>
      </c>
    </row>
    <row r="25" spans="1:45" ht="15.75">
      <c r="A25" s="5"/>
      <c r="B25" s="5"/>
      <c r="C25" s="5" t="s">
        <v>153</v>
      </c>
      <c r="D25" s="224"/>
      <c r="E25" s="251"/>
      <c r="F25" s="224"/>
      <c r="G25" s="224"/>
      <c r="H25" s="224"/>
      <c r="I25" s="224"/>
      <c r="J25" s="224">
        <f t="shared" si="0"/>
        <v>19</v>
      </c>
      <c r="K25" s="224"/>
      <c r="L25" s="224"/>
      <c r="M25" s="224"/>
      <c r="N25" s="224"/>
      <c r="O25" s="224">
        <v>15</v>
      </c>
      <c r="P25" s="224">
        <v>4</v>
      </c>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50"/>
      <c r="AS25" s="224">
        <f t="shared" si="1"/>
        <v>19</v>
      </c>
    </row>
    <row r="26" spans="1:45" ht="15.75" hidden="1">
      <c r="A26" s="5"/>
      <c r="B26" s="5"/>
      <c r="C26" s="5" t="s">
        <v>154</v>
      </c>
      <c r="D26" s="224"/>
      <c r="E26" s="251"/>
      <c r="F26" s="224"/>
      <c r="G26" s="224"/>
      <c r="H26" s="224"/>
      <c r="I26" s="224"/>
      <c r="J26" s="224">
        <f t="shared" si="0"/>
        <v>0</v>
      </c>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50"/>
      <c r="AS26" s="224">
        <f t="shared" si="1"/>
        <v>0</v>
      </c>
    </row>
    <row r="27" spans="1:45" ht="15.75">
      <c r="A27" s="5"/>
      <c r="B27" s="5"/>
      <c r="C27" s="5" t="s">
        <v>155</v>
      </c>
      <c r="D27" s="224"/>
      <c r="E27" s="251"/>
      <c r="F27" s="224"/>
      <c r="G27" s="224"/>
      <c r="H27" s="224"/>
      <c r="I27" s="224"/>
      <c r="J27" s="224">
        <f t="shared" si="0"/>
        <v>51.945</v>
      </c>
      <c r="K27" s="224"/>
      <c r="L27" s="224"/>
      <c r="M27" s="224"/>
      <c r="N27" s="224"/>
      <c r="O27" s="224">
        <v>48.631</v>
      </c>
      <c r="P27" s="224">
        <v>3.314</v>
      </c>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50"/>
      <c r="AS27" s="224">
        <f t="shared" si="1"/>
        <v>51.945</v>
      </c>
    </row>
    <row r="28" spans="1:45" ht="15.75">
      <c r="A28" s="5"/>
      <c r="B28" s="5"/>
      <c r="C28" s="5" t="s">
        <v>156</v>
      </c>
      <c r="D28" s="224"/>
      <c r="E28" s="251"/>
      <c r="F28" s="224"/>
      <c r="G28" s="224"/>
      <c r="H28" s="224"/>
      <c r="I28" s="224"/>
      <c r="J28" s="224">
        <f t="shared" si="0"/>
        <v>68.521</v>
      </c>
      <c r="K28" s="224"/>
      <c r="L28" s="224"/>
      <c r="M28" s="224"/>
      <c r="N28" s="224"/>
      <c r="O28" s="224">
        <v>62.054</v>
      </c>
      <c r="P28" s="224">
        <v>6.467</v>
      </c>
      <c r="Q28" s="224"/>
      <c r="R28" s="224"/>
      <c r="S28" s="224"/>
      <c r="T28" s="224"/>
      <c r="U28" s="224"/>
      <c r="V28" s="224"/>
      <c r="W28" s="224"/>
      <c r="X28" s="224"/>
      <c r="Y28" s="224"/>
      <c r="Z28" s="224"/>
      <c r="AA28" s="224"/>
      <c r="AB28" s="224"/>
      <c r="AC28" s="224">
        <v>5.6</v>
      </c>
      <c r="AD28" s="224">
        <v>3</v>
      </c>
      <c r="AE28" s="224">
        <v>0.3</v>
      </c>
      <c r="AF28" s="224">
        <v>2.3</v>
      </c>
      <c r="AG28" s="224"/>
      <c r="AH28" s="224">
        <v>12.19</v>
      </c>
      <c r="AI28" s="224"/>
      <c r="AJ28" s="224"/>
      <c r="AK28" s="224"/>
      <c r="AL28" s="224"/>
      <c r="AM28" s="224"/>
      <c r="AN28" s="224"/>
      <c r="AO28" s="224"/>
      <c r="AP28" s="224"/>
      <c r="AQ28" s="224"/>
      <c r="AR28" s="250"/>
      <c r="AS28" s="224">
        <f t="shared" si="1"/>
        <v>86.311</v>
      </c>
    </row>
    <row r="29" spans="1:45" ht="15.75">
      <c r="A29" s="5"/>
      <c r="B29" s="5"/>
      <c r="C29" s="5" t="s">
        <v>157</v>
      </c>
      <c r="D29" s="224"/>
      <c r="E29" s="251"/>
      <c r="F29" s="224"/>
      <c r="G29" s="224"/>
      <c r="H29" s="224"/>
      <c r="I29" s="224"/>
      <c r="J29" s="224">
        <f t="shared" si="0"/>
        <v>95</v>
      </c>
      <c r="K29" s="224"/>
      <c r="L29" s="224"/>
      <c r="M29" s="224"/>
      <c r="N29" s="224"/>
      <c r="O29" s="224"/>
      <c r="P29" s="224"/>
      <c r="Q29" s="224"/>
      <c r="R29" s="224"/>
      <c r="S29" s="224">
        <v>95</v>
      </c>
      <c r="T29" s="224"/>
      <c r="U29" s="224"/>
      <c r="V29" s="224">
        <v>42</v>
      </c>
      <c r="W29" s="224"/>
      <c r="X29" s="224"/>
      <c r="Y29" s="224"/>
      <c r="Z29" s="224"/>
      <c r="AA29" s="224"/>
      <c r="AB29" s="224"/>
      <c r="AC29" s="224"/>
      <c r="AD29" s="224"/>
      <c r="AE29" s="224"/>
      <c r="AF29" s="224"/>
      <c r="AG29" s="224"/>
      <c r="AH29" s="224">
        <v>5</v>
      </c>
      <c r="AI29" s="224"/>
      <c r="AJ29" s="224"/>
      <c r="AK29" s="224"/>
      <c r="AL29" s="224"/>
      <c r="AM29" s="224"/>
      <c r="AN29" s="224"/>
      <c r="AO29" s="224"/>
      <c r="AP29" s="224"/>
      <c r="AQ29" s="224"/>
      <c r="AR29" s="250"/>
      <c r="AS29" s="224">
        <f t="shared" si="1"/>
        <v>100</v>
      </c>
    </row>
    <row r="30" spans="1:45" ht="15.75" hidden="1">
      <c r="A30" s="5"/>
      <c r="B30" s="5"/>
      <c r="C30" s="5" t="s">
        <v>158</v>
      </c>
      <c r="D30" s="224"/>
      <c r="E30" s="251"/>
      <c r="F30" s="224"/>
      <c r="G30" s="224"/>
      <c r="H30" s="224"/>
      <c r="I30" s="224"/>
      <c r="J30" s="224">
        <f t="shared" si="0"/>
        <v>0</v>
      </c>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50"/>
      <c r="AS30" s="224">
        <f t="shared" si="1"/>
        <v>0</v>
      </c>
    </row>
    <row r="31" spans="1:45" ht="15.75" hidden="1">
      <c r="A31" s="5"/>
      <c r="B31" s="5"/>
      <c r="C31" s="5" t="s">
        <v>159</v>
      </c>
      <c r="D31" s="224"/>
      <c r="E31" s="251"/>
      <c r="F31" s="224"/>
      <c r="G31" s="224"/>
      <c r="H31" s="224"/>
      <c r="I31" s="224"/>
      <c r="J31" s="224">
        <f t="shared" si="0"/>
        <v>0</v>
      </c>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50"/>
      <c r="AS31" s="224">
        <f t="shared" si="1"/>
        <v>0</v>
      </c>
    </row>
    <row r="32" spans="1:45" ht="15.75">
      <c r="A32" s="5"/>
      <c r="B32" s="5"/>
      <c r="C32" s="5" t="s">
        <v>160</v>
      </c>
      <c r="D32" s="224"/>
      <c r="E32" s="251"/>
      <c r="F32" s="224"/>
      <c r="G32" s="224"/>
      <c r="H32" s="224"/>
      <c r="I32" s="224"/>
      <c r="J32" s="224">
        <f t="shared" si="0"/>
        <v>29</v>
      </c>
      <c r="K32" s="224"/>
      <c r="L32" s="224"/>
      <c r="M32" s="224"/>
      <c r="N32" s="224"/>
      <c r="O32" s="224"/>
      <c r="P32" s="224">
        <v>4</v>
      </c>
      <c r="Q32" s="224"/>
      <c r="R32" s="224"/>
      <c r="S32" s="224">
        <v>25</v>
      </c>
      <c r="T32" s="224"/>
      <c r="U32" s="224"/>
      <c r="V32" s="224"/>
      <c r="W32" s="224"/>
      <c r="X32" s="224"/>
      <c r="Y32" s="224"/>
      <c r="Z32" s="224"/>
      <c r="AA32" s="224"/>
      <c r="AB32" s="224"/>
      <c r="AC32" s="224"/>
      <c r="AD32" s="224"/>
      <c r="AE32" s="224"/>
      <c r="AF32" s="224"/>
      <c r="AG32" s="224"/>
      <c r="AH32" s="224"/>
      <c r="AI32" s="224"/>
      <c r="AJ32" s="224"/>
      <c r="AK32" s="224"/>
      <c r="AL32" s="224"/>
      <c r="AM32" s="224"/>
      <c r="AN32" s="224">
        <v>7</v>
      </c>
      <c r="AO32" s="224"/>
      <c r="AP32" s="224"/>
      <c r="AQ32" s="224"/>
      <c r="AR32" s="250"/>
      <c r="AS32" s="224">
        <f t="shared" si="1"/>
        <v>36</v>
      </c>
    </row>
    <row r="33" spans="1:45" ht="15.75">
      <c r="A33" s="5"/>
      <c r="B33" s="5"/>
      <c r="C33" s="5" t="s">
        <v>161</v>
      </c>
      <c r="D33" s="224"/>
      <c r="E33" s="251"/>
      <c r="F33" s="224"/>
      <c r="G33" s="224"/>
      <c r="H33" s="224"/>
      <c r="I33" s="224"/>
      <c r="J33" s="224">
        <f t="shared" si="0"/>
        <v>0</v>
      </c>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v>16</v>
      </c>
      <c r="AK33" s="224">
        <v>37</v>
      </c>
      <c r="AL33" s="224"/>
      <c r="AM33" s="224"/>
      <c r="AN33" s="224"/>
      <c r="AO33" s="224"/>
      <c r="AP33" s="224"/>
      <c r="AQ33" s="224"/>
      <c r="AR33" s="250"/>
      <c r="AS33" s="224">
        <f t="shared" si="1"/>
        <v>53</v>
      </c>
    </row>
    <row r="34" spans="1:45" ht="15.75">
      <c r="A34" s="5"/>
      <c r="B34" s="5"/>
      <c r="C34" s="5" t="s">
        <v>162</v>
      </c>
      <c r="D34" s="224"/>
      <c r="E34" s="251"/>
      <c r="F34" s="224"/>
      <c r="G34" s="224"/>
      <c r="H34" s="224"/>
      <c r="I34" s="224"/>
      <c r="J34" s="224">
        <f t="shared" si="0"/>
        <v>50.4</v>
      </c>
      <c r="K34" s="224"/>
      <c r="L34" s="224"/>
      <c r="M34" s="224"/>
      <c r="N34" s="224"/>
      <c r="O34" s="224">
        <v>20.5</v>
      </c>
      <c r="P34" s="224">
        <v>1.9</v>
      </c>
      <c r="Q34" s="224"/>
      <c r="R34" s="224"/>
      <c r="S34" s="224">
        <v>13.4</v>
      </c>
      <c r="T34" s="224">
        <v>14.6</v>
      </c>
      <c r="U34" s="224"/>
      <c r="V34" s="224"/>
      <c r="W34" s="224"/>
      <c r="X34" s="224"/>
      <c r="Y34" s="224"/>
      <c r="Z34" s="224"/>
      <c r="AA34" s="224"/>
      <c r="AB34" s="224"/>
      <c r="AC34" s="224"/>
      <c r="AD34" s="224"/>
      <c r="AE34" s="224"/>
      <c r="AF34" s="224"/>
      <c r="AG34" s="224"/>
      <c r="AH34" s="224">
        <v>6.5</v>
      </c>
      <c r="AI34" s="224"/>
      <c r="AJ34" s="224"/>
      <c r="AK34" s="224"/>
      <c r="AL34" s="224"/>
      <c r="AM34" s="224"/>
      <c r="AN34" s="224"/>
      <c r="AO34" s="224"/>
      <c r="AP34" s="224"/>
      <c r="AQ34" s="224"/>
      <c r="AR34" s="250"/>
      <c r="AS34" s="224">
        <f t="shared" si="1"/>
        <v>56.9</v>
      </c>
    </row>
    <row r="35" spans="1:45" ht="15.75" hidden="1">
      <c r="A35" s="5"/>
      <c r="B35" s="5"/>
      <c r="C35" s="5" t="s">
        <v>163</v>
      </c>
      <c r="D35" s="224"/>
      <c r="E35" s="251"/>
      <c r="F35" s="224"/>
      <c r="G35" s="224"/>
      <c r="H35" s="224"/>
      <c r="I35" s="224"/>
      <c r="J35" s="224">
        <f t="shared" si="0"/>
        <v>0</v>
      </c>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50"/>
      <c r="AS35" s="224">
        <f t="shared" si="1"/>
        <v>0</v>
      </c>
    </row>
    <row r="36" spans="1:45" ht="15.75" hidden="1">
      <c r="A36" s="5"/>
      <c r="B36" s="5"/>
      <c r="C36" s="5" t="s">
        <v>164</v>
      </c>
      <c r="D36" s="224"/>
      <c r="E36" s="251"/>
      <c r="F36" s="224"/>
      <c r="G36" s="224"/>
      <c r="H36" s="224"/>
      <c r="I36" s="224"/>
      <c r="J36" s="224">
        <f t="shared" si="0"/>
        <v>0</v>
      </c>
      <c r="K36" s="224"/>
      <c r="L36" s="224"/>
      <c r="M36" s="224"/>
      <c r="N36" s="224"/>
      <c r="O36" s="224"/>
      <c r="P36" s="224"/>
      <c r="Q36" s="224"/>
      <c r="R36" s="224"/>
      <c r="S36" s="224"/>
      <c r="T36" s="224"/>
      <c r="U36" s="252"/>
      <c r="V36" s="252"/>
      <c r="W36" s="252"/>
      <c r="X36" s="252"/>
      <c r="Y36" s="252"/>
      <c r="Z36" s="252"/>
      <c r="AA36" s="252"/>
      <c r="AB36" s="252"/>
      <c r="AC36" s="252"/>
      <c r="AD36" s="252"/>
      <c r="AE36" s="252"/>
      <c r="AF36" s="252"/>
      <c r="AG36" s="252"/>
      <c r="AH36" s="252"/>
      <c r="AI36" s="252"/>
      <c r="AJ36" s="252"/>
      <c r="AK36" s="252"/>
      <c r="AL36" s="252"/>
      <c r="AM36" s="252"/>
      <c r="AN36" s="224"/>
      <c r="AO36" s="224"/>
      <c r="AP36" s="224"/>
      <c r="AQ36" s="224"/>
      <c r="AR36" s="250"/>
      <c r="AS36" s="224">
        <f t="shared" si="1"/>
        <v>0</v>
      </c>
    </row>
    <row r="37" spans="1:45" ht="15.75" hidden="1">
      <c r="A37" s="5"/>
      <c r="B37" s="5"/>
      <c r="C37" s="5" t="s">
        <v>165</v>
      </c>
      <c r="D37" s="224"/>
      <c r="E37" s="251"/>
      <c r="F37" s="224"/>
      <c r="G37" s="224"/>
      <c r="H37" s="224"/>
      <c r="I37" s="224"/>
      <c r="J37" s="224">
        <f t="shared" si="0"/>
        <v>0</v>
      </c>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50"/>
      <c r="AS37" s="224">
        <f t="shared" si="1"/>
        <v>0</v>
      </c>
    </row>
    <row r="38" spans="1:45" ht="15.75" hidden="1">
      <c r="A38" s="5"/>
      <c r="B38" s="5"/>
      <c r="C38" s="5" t="s">
        <v>166</v>
      </c>
      <c r="D38" s="224"/>
      <c r="E38" s="251"/>
      <c r="F38" s="224"/>
      <c r="G38" s="224"/>
      <c r="H38" s="224"/>
      <c r="I38" s="224"/>
      <c r="J38" s="224">
        <f t="shared" si="0"/>
        <v>0</v>
      </c>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50"/>
      <c r="AS38" s="224">
        <f t="shared" si="1"/>
        <v>0</v>
      </c>
    </row>
    <row r="39" spans="1:45" ht="15.75" hidden="1">
      <c r="A39" s="5"/>
      <c r="B39" s="5"/>
      <c r="C39" s="5" t="s">
        <v>167</v>
      </c>
      <c r="D39" s="224"/>
      <c r="E39" s="251"/>
      <c r="F39" s="224"/>
      <c r="G39" s="251"/>
      <c r="H39" s="224"/>
      <c r="I39" s="224"/>
      <c r="J39" s="224">
        <f t="shared" si="0"/>
        <v>0</v>
      </c>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50"/>
      <c r="AS39" s="224">
        <f t="shared" si="1"/>
        <v>0</v>
      </c>
    </row>
    <row r="40" spans="1:45" ht="15.75" hidden="1">
      <c r="A40" s="5"/>
      <c r="B40" s="5"/>
      <c r="C40" s="5"/>
      <c r="D40" s="252"/>
      <c r="E40" s="253"/>
      <c r="F40" s="252"/>
      <c r="G40" s="252"/>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50"/>
      <c r="AS40" s="224"/>
    </row>
    <row r="41" spans="1:45" ht="15.75">
      <c r="A41" s="5"/>
      <c r="B41" s="5"/>
      <c r="C41" s="5" t="s">
        <v>168</v>
      </c>
      <c r="D41" s="252"/>
      <c r="E41" s="252"/>
      <c r="F41" s="252"/>
      <c r="G41" s="252"/>
      <c r="H41" s="252"/>
      <c r="I41" s="224">
        <f>SUM(I18:I39)</f>
        <v>0</v>
      </c>
      <c r="J41" s="252">
        <f aca="true" t="shared" si="2" ref="J41:AQ41">SUM(J17:J39)</f>
        <v>428.048</v>
      </c>
      <c r="K41" s="224">
        <f t="shared" si="2"/>
        <v>0</v>
      </c>
      <c r="L41" s="224">
        <f t="shared" si="2"/>
        <v>0</v>
      </c>
      <c r="M41" s="224">
        <f t="shared" si="2"/>
        <v>0</v>
      </c>
      <c r="N41" s="224">
        <f t="shared" si="2"/>
        <v>0</v>
      </c>
      <c r="O41" s="224">
        <f t="shared" si="2"/>
        <v>176.014</v>
      </c>
      <c r="P41" s="224">
        <f t="shared" si="2"/>
        <v>27.845999999999997</v>
      </c>
      <c r="Q41" s="224">
        <f t="shared" si="2"/>
        <v>0</v>
      </c>
      <c r="R41" s="224">
        <f t="shared" si="2"/>
        <v>0</v>
      </c>
      <c r="S41" s="224">
        <f t="shared" si="2"/>
        <v>133.4</v>
      </c>
      <c r="T41" s="224">
        <f t="shared" si="2"/>
        <v>90.788</v>
      </c>
      <c r="U41" s="224">
        <f t="shared" si="2"/>
        <v>0</v>
      </c>
      <c r="V41" s="224">
        <f t="shared" si="2"/>
        <v>42</v>
      </c>
      <c r="W41" s="224">
        <f t="shared" si="2"/>
        <v>0</v>
      </c>
      <c r="X41" s="224">
        <f t="shared" si="2"/>
        <v>0</v>
      </c>
      <c r="Y41" s="224">
        <f t="shared" si="2"/>
        <v>0</v>
      </c>
      <c r="Z41" s="224">
        <f t="shared" si="2"/>
        <v>0</v>
      </c>
      <c r="AA41" s="224">
        <f t="shared" si="2"/>
        <v>0</v>
      </c>
      <c r="AB41" s="224">
        <f t="shared" si="2"/>
        <v>0</v>
      </c>
      <c r="AC41" s="252">
        <f t="shared" si="2"/>
        <v>5.6</v>
      </c>
      <c r="AD41" s="224">
        <f t="shared" si="2"/>
        <v>3</v>
      </c>
      <c r="AE41" s="224">
        <f t="shared" si="2"/>
        <v>0.3</v>
      </c>
      <c r="AF41" s="224">
        <f t="shared" si="2"/>
        <v>2.3</v>
      </c>
      <c r="AG41" s="252">
        <f t="shared" si="2"/>
        <v>0</v>
      </c>
      <c r="AH41" s="252">
        <f t="shared" si="2"/>
        <v>23.689999999999998</v>
      </c>
      <c r="AI41" s="252">
        <f t="shared" si="2"/>
        <v>200</v>
      </c>
      <c r="AJ41" s="252">
        <f t="shared" si="2"/>
        <v>16</v>
      </c>
      <c r="AK41" s="252">
        <f t="shared" si="2"/>
        <v>37</v>
      </c>
      <c r="AL41" s="224"/>
      <c r="AM41" s="224"/>
      <c r="AN41" s="252">
        <f t="shared" si="2"/>
        <v>7</v>
      </c>
      <c r="AO41" s="224"/>
      <c r="AP41" s="224"/>
      <c r="AQ41" s="224">
        <f t="shared" si="2"/>
        <v>0</v>
      </c>
      <c r="AR41" s="250">
        <f>SUM(AR18:AR39)</f>
        <v>0</v>
      </c>
      <c r="AS41" s="252">
        <f>SUM(AS17:AS40)</f>
        <v>717.338</v>
      </c>
    </row>
    <row r="42" spans="1:45" ht="15.75" hidden="1">
      <c r="A42" s="5"/>
      <c r="B42" s="5"/>
      <c r="C42" s="5" t="s">
        <v>169</v>
      </c>
      <c r="D42" s="250"/>
      <c r="E42" s="224"/>
      <c r="F42" s="224"/>
      <c r="G42" s="224"/>
      <c r="H42" s="252"/>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50"/>
      <c r="AS42" s="224">
        <f>SUM(AQ42+AB42+V42+U42+J42+H42+F42+D42)</f>
        <v>0</v>
      </c>
    </row>
    <row r="43" spans="1:45" ht="15.75" hidden="1">
      <c r="A43" s="5"/>
      <c r="B43" s="5"/>
      <c r="C43" s="5" t="s">
        <v>170</v>
      </c>
      <c r="D43" s="224">
        <f>SUM(D41:D42)</f>
        <v>0</v>
      </c>
      <c r="E43" s="224"/>
      <c r="F43" s="224">
        <f>SUM(F41:F42)</f>
        <v>0</v>
      </c>
      <c r="G43" s="224"/>
      <c r="H43" s="224">
        <f aca="true" t="shared" si="3" ref="H43:AQ43">SUM(H41:H42)</f>
        <v>0</v>
      </c>
      <c r="I43" s="224">
        <f t="shared" si="3"/>
        <v>0</v>
      </c>
      <c r="J43" s="224">
        <f t="shared" si="3"/>
        <v>428.048</v>
      </c>
      <c r="K43" s="224">
        <f t="shared" si="3"/>
        <v>0</v>
      </c>
      <c r="L43" s="224">
        <f t="shared" si="3"/>
        <v>0</v>
      </c>
      <c r="M43" s="224">
        <f t="shared" si="3"/>
        <v>0</v>
      </c>
      <c r="N43" s="224">
        <f t="shared" si="3"/>
        <v>0</v>
      </c>
      <c r="O43" s="224">
        <f t="shared" si="3"/>
        <v>176.014</v>
      </c>
      <c r="P43" s="224">
        <f t="shared" si="3"/>
        <v>27.845999999999997</v>
      </c>
      <c r="Q43" s="224">
        <f t="shared" si="3"/>
        <v>0</v>
      </c>
      <c r="R43" s="224">
        <f t="shared" si="3"/>
        <v>0</v>
      </c>
      <c r="S43" s="224"/>
      <c r="T43" s="224">
        <f t="shared" si="3"/>
        <v>90.788</v>
      </c>
      <c r="U43" s="224">
        <f t="shared" si="3"/>
        <v>0</v>
      </c>
      <c r="V43" s="224">
        <f t="shared" si="3"/>
        <v>42</v>
      </c>
      <c r="W43" s="224">
        <f t="shared" si="3"/>
        <v>0</v>
      </c>
      <c r="X43" s="224">
        <f t="shared" si="3"/>
        <v>0</v>
      </c>
      <c r="Y43" s="224">
        <f t="shared" si="3"/>
        <v>0</v>
      </c>
      <c r="Z43" s="224">
        <f t="shared" si="3"/>
        <v>0</v>
      </c>
      <c r="AA43" s="224">
        <f t="shared" si="3"/>
        <v>0</v>
      </c>
      <c r="AB43" s="224">
        <f t="shared" si="3"/>
        <v>0</v>
      </c>
      <c r="AC43" s="224"/>
      <c r="AD43" s="224"/>
      <c r="AE43" s="224"/>
      <c r="AF43" s="224"/>
      <c r="AG43" s="224"/>
      <c r="AH43" s="224"/>
      <c r="AI43" s="224"/>
      <c r="AJ43" s="224"/>
      <c r="AK43" s="224"/>
      <c r="AL43" s="224"/>
      <c r="AM43" s="224"/>
      <c r="AN43" s="224">
        <f>SUM(AN41:AN42)</f>
        <v>7</v>
      </c>
      <c r="AO43" s="224">
        <f>SUM(AO41:AO42)</f>
        <v>0</v>
      </c>
      <c r="AP43" s="224">
        <f>SUM(AP41:AP42)</f>
        <v>0</v>
      </c>
      <c r="AQ43" s="224">
        <f t="shared" si="3"/>
        <v>0</v>
      </c>
      <c r="AR43" s="250"/>
      <c r="AS43" s="224">
        <f>SUM(AQ43+AB43+V43+U43+J43+H43+F43+D43)</f>
        <v>470.048</v>
      </c>
    </row>
    <row r="44" spans="12:43" ht="15.75">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row>
    <row r="45" spans="12:43" ht="15.75">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row>
  </sheetData>
  <mergeCells count="39">
    <mergeCell ref="A9:AN9"/>
    <mergeCell ref="AC14:AF14"/>
    <mergeCell ref="AC15:AC16"/>
    <mergeCell ref="AD15:AF15"/>
    <mergeCell ref="AH14:AH16"/>
    <mergeCell ref="AI14:AI16"/>
    <mergeCell ref="AJ14:AJ16"/>
    <mergeCell ref="D13:AJ13"/>
    <mergeCell ref="AN14:AN16"/>
    <mergeCell ref="D15:D16"/>
    <mergeCell ref="E15:E16"/>
    <mergeCell ref="F15:F16"/>
    <mergeCell ref="G15:G16"/>
    <mergeCell ref="AB14:AB16"/>
    <mergeCell ref="F14:G14"/>
    <mergeCell ref="H14:H16"/>
    <mergeCell ref="J14:T14"/>
    <mergeCell ref="U14:U16"/>
    <mergeCell ref="J15:J16"/>
    <mergeCell ref="O15:T15"/>
    <mergeCell ref="AQ14:AQ16"/>
    <mergeCell ref="V14:V16"/>
    <mergeCell ref="Y14:Y16"/>
    <mergeCell ref="Z14:Z16"/>
    <mergeCell ref="AA14:AA16"/>
    <mergeCell ref="A7:AR7"/>
    <mergeCell ref="A8:AR8"/>
    <mergeCell ref="A12:A16"/>
    <mergeCell ref="C12:C16"/>
    <mergeCell ref="D12:AS12"/>
    <mergeCell ref="AK13:AQ13"/>
    <mergeCell ref="AR13:AR16"/>
    <mergeCell ref="AS13:AS16"/>
    <mergeCell ref="D14:E14"/>
    <mergeCell ref="AK14:AK16"/>
    <mergeCell ref="H1:AQ1"/>
    <mergeCell ref="H2:AR2"/>
    <mergeCell ref="H3:AQ3"/>
    <mergeCell ref="Y4:AA4"/>
  </mergeCells>
  <printOptions/>
  <pageMargins left="0.17" right="0.16" top="0.17" bottom="0.17"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J195"/>
  <sheetViews>
    <sheetView workbookViewId="0" topLeftCell="A1">
      <selection activeCell="E4" sqref="E4"/>
    </sheetView>
  </sheetViews>
  <sheetFormatPr defaultColWidth="9.00390625" defaultRowHeight="12.75"/>
  <cols>
    <col min="1" max="1" width="0.12890625" style="1" customWidth="1"/>
    <col min="2" max="2" width="15.125" style="1" customWidth="1"/>
    <col min="3" max="3" width="33.875" style="1" customWidth="1"/>
    <col min="4" max="4" width="37.25390625" style="1" customWidth="1"/>
    <col min="5" max="5" width="13.375" style="1" customWidth="1"/>
    <col min="6" max="6" width="16.875" style="1" customWidth="1"/>
    <col min="7" max="7" width="9.75390625" style="1" customWidth="1"/>
    <col min="8" max="8" width="12.625" style="1" customWidth="1"/>
    <col min="9" max="16384" width="27.75390625" style="1" customWidth="1"/>
  </cols>
  <sheetData>
    <row r="1" spans="4:7" ht="15.75">
      <c r="D1" s="227"/>
      <c r="E1" s="355" t="s">
        <v>257</v>
      </c>
      <c r="F1" s="355"/>
      <c r="G1" s="355"/>
    </row>
    <row r="2" ht="15.75">
      <c r="E2" s="1" t="s">
        <v>183</v>
      </c>
    </row>
    <row r="3" spans="5:7" ht="15.75">
      <c r="E3" s="355" t="s">
        <v>136</v>
      </c>
      <c r="F3" s="355"/>
      <c r="G3" s="355"/>
    </row>
    <row r="6" spans="2:8" ht="39" customHeight="1">
      <c r="B6" s="317" t="s">
        <v>182</v>
      </c>
      <c r="C6" s="317"/>
      <c r="D6" s="317"/>
      <c r="E6" s="317"/>
      <c r="F6" s="317"/>
      <c r="G6" s="317"/>
      <c r="H6" s="317"/>
    </row>
    <row r="7" ht="18.75" hidden="1">
      <c r="C7" s="228"/>
    </row>
    <row r="8" ht="15.75">
      <c r="G8" s="1" t="s">
        <v>74</v>
      </c>
    </row>
    <row r="9" spans="2:8" ht="75" customHeight="1">
      <c r="B9" s="229" t="s">
        <v>75</v>
      </c>
      <c r="C9" s="3" t="s">
        <v>76</v>
      </c>
      <c r="D9" s="343" t="s">
        <v>389</v>
      </c>
      <c r="E9" s="343"/>
      <c r="F9" s="343" t="s">
        <v>77</v>
      </c>
      <c r="G9" s="343"/>
      <c r="H9" s="226" t="s">
        <v>331</v>
      </c>
    </row>
    <row r="10" spans="2:8" ht="15.75">
      <c r="B10" s="359" t="s">
        <v>282</v>
      </c>
      <c r="C10" s="263" t="s">
        <v>283</v>
      </c>
      <c r="D10" s="343" t="s">
        <v>78</v>
      </c>
      <c r="E10" s="343" t="s">
        <v>79</v>
      </c>
      <c r="F10" s="263" t="s">
        <v>78</v>
      </c>
      <c r="G10" s="343" t="s">
        <v>79</v>
      </c>
      <c r="H10" s="343" t="s">
        <v>79</v>
      </c>
    </row>
    <row r="11" spans="2:8" ht="82.5" customHeight="1">
      <c r="B11" s="360"/>
      <c r="C11" s="332"/>
      <c r="D11" s="343"/>
      <c r="E11" s="343"/>
      <c r="F11" s="332"/>
      <c r="G11" s="343"/>
      <c r="H11" s="343"/>
    </row>
    <row r="12" spans="2:8" ht="82.5" customHeight="1" hidden="1">
      <c r="B12" s="230"/>
      <c r="C12" s="204"/>
      <c r="D12" s="3" t="s">
        <v>80</v>
      </c>
      <c r="E12" s="226"/>
      <c r="F12" s="204"/>
      <c r="G12" s="226"/>
      <c r="H12" s="226"/>
    </row>
    <row r="13" spans="2:8" ht="19.5" customHeight="1" hidden="1">
      <c r="B13" s="2" t="s">
        <v>236</v>
      </c>
      <c r="C13" s="3" t="s">
        <v>421</v>
      </c>
      <c r="D13" s="226"/>
      <c r="E13" s="224"/>
      <c r="F13" s="204"/>
      <c r="G13" s="226"/>
      <c r="H13" s="224">
        <f>SUM(G13+E13)</f>
        <v>0</v>
      </c>
    </row>
    <row r="14" spans="2:8" ht="19.5" customHeight="1" hidden="1">
      <c r="B14" s="231">
        <v>80101</v>
      </c>
      <c r="C14" s="204" t="s">
        <v>81</v>
      </c>
      <c r="D14" s="226"/>
      <c r="E14" s="224"/>
      <c r="F14" s="204"/>
      <c r="G14" s="226"/>
      <c r="H14" s="224">
        <f>SUM(G14+E14)</f>
        <v>0</v>
      </c>
    </row>
    <row r="15" spans="2:8" ht="14.25" customHeight="1" hidden="1">
      <c r="B15" s="356" t="s">
        <v>82</v>
      </c>
      <c r="C15" s="357"/>
      <c r="D15" s="358"/>
      <c r="E15" s="98"/>
      <c r="F15" s="204"/>
      <c r="G15" s="226"/>
      <c r="H15" s="224">
        <f>SUM(G15+E15)</f>
        <v>0</v>
      </c>
    </row>
    <row r="16" spans="1:8" ht="44.25" customHeight="1" hidden="1">
      <c r="A16" s="1">
        <v>1</v>
      </c>
      <c r="B16" s="3"/>
      <c r="C16" s="204"/>
      <c r="D16" s="3" t="s">
        <v>83</v>
      </c>
      <c r="E16" s="2"/>
      <c r="F16" s="204"/>
      <c r="G16" s="226"/>
      <c r="H16" s="99"/>
    </row>
    <row r="17" spans="2:8" ht="38.25" customHeight="1" hidden="1">
      <c r="B17" s="2" t="s">
        <v>417</v>
      </c>
      <c r="C17" s="3" t="s">
        <v>421</v>
      </c>
      <c r="D17" s="226"/>
      <c r="E17" s="89"/>
      <c r="F17" s="217"/>
      <c r="G17" s="224"/>
      <c r="H17" s="224">
        <f>SUM(G17+E17)</f>
        <v>0</v>
      </c>
    </row>
    <row r="18" spans="2:8" ht="75.75" customHeight="1" hidden="1">
      <c r="B18" s="361" t="s">
        <v>339</v>
      </c>
      <c r="C18" s="3"/>
      <c r="D18" s="3"/>
      <c r="E18" s="89"/>
      <c r="F18" s="89"/>
      <c r="G18" s="89"/>
      <c r="H18" s="224">
        <f>SUM(G18+E18)</f>
        <v>0</v>
      </c>
    </row>
    <row r="19" spans="2:8" ht="25.5" customHeight="1" hidden="1">
      <c r="B19" s="362"/>
      <c r="C19" s="203" t="s">
        <v>81</v>
      </c>
      <c r="D19" s="3"/>
      <c r="E19" s="89"/>
      <c r="F19" s="217"/>
      <c r="G19" s="89"/>
      <c r="H19" s="224">
        <f>SUM(G19+E19)</f>
        <v>0</v>
      </c>
    </row>
    <row r="20" spans="2:8" ht="15.75" hidden="1">
      <c r="B20" s="2"/>
      <c r="C20" s="3"/>
      <c r="D20" s="3"/>
      <c r="E20" s="89"/>
      <c r="F20" s="217"/>
      <c r="G20" s="224"/>
      <c r="H20" s="224">
        <f>SUM(G20+E20)</f>
        <v>0</v>
      </c>
    </row>
    <row r="21" spans="2:8" ht="18.75" hidden="1">
      <c r="B21" s="339" t="s">
        <v>82</v>
      </c>
      <c r="C21" s="340"/>
      <c r="D21" s="341"/>
      <c r="E21" s="100"/>
      <c r="F21" s="217"/>
      <c r="G21" s="224"/>
      <c r="H21" s="224">
        <f>SUM(G21+E21)</f>
        <v>0</v>
      </c>
    </row>
    <row r="22" spans="2:8" ht="18.75" hidden="1">
      <c r="B22" s="210"/>
      <c r="C22" s="232"/>
      <c r="D22" s="233"/>
      <c r="E22" s="100"/>
      <c r="F22" s="217"/>
      <c r="G22" s="224"/>
      <c r="H22" s="224"/>
    </row>
    <row r="23" spans="2:8" ht="18.75" hidden="1">
      <c r="B23" s="210"/>
      <c r="C23" s="232"/>
      <c r="D23" s="233"/>
      <c r="E23" s="100"/>
      <c r="F23" s="217"/>
      <c r="G23" s="224"/>
      <c r="H23" s="224"/>
    </row>
    <row r="24" spans="2:8" ht="18.75" hidden="1">
      <c r="B24" s="210"/>
      <c r="C24" s="232"/>
      <c r="D24" s="233"/>
      <c r="E24" s="100"/>
      <c r="F24" s="217"/>
      <c r="G24" s="224"/>
      <c r="H24" s="224"/>
    </row>
    <row r="25" spans="2:8" ht="18.75" hidden="1">
      <c r="B25" s="210"/>
      <c r="C25" s="232"/>
      <c r="D25" s="233"/>
      <c r="E25" s="100"/>
      <c r="F25" s="217"/>
      <c r="G25" s="224"/>
      <c r="H25" s="224"/>
    </row>
    <row r="26" spans="2:8" ht="72.75" customHeight="1" hidden="1">
      <c r="B26" s="2"/>
      <c r="C26" s="3"/>
      <c r="D26" s="234" t="s">
        <v>84</v>
      </c>
      <c r="E26" s="224"/>
      <c r="F26" s="217"/>
      <c r="G26" s="224"/>
      <c r="H26" s="224"/>
    </row>
    <row r="27" spans="2:8" ht="20.25" customHeight="1" hidden="1">
      <c r="B27" s="2" t="s">
        <v>236</v>
      </c>
      <c r="C27" s="3" t="s">
        <v>421</v>
      </c>
      <c r="D27" s="3"/>
      <c r="E27" s="224"/>
      <c r="F27" s="217"/>
      <c r="G27" s="224"/>
      <c r="H27" s="224">
        <f>SUM(G27+E27)</f>
        <v>0</v>
      </c>
    </row>
    <row r="28" spans="2:8" ht="30.75" customHeight="1" hidden="1">
      <c r="B28" s="235" t="s">
        <v>339</v>
      </c>
      <c r="C28" s="204" t="s">
        <v>81</v>
      </c>
      <c r="D28" s="3"/>
      <c r="E28" s="224"/>
      <c r="F28" s="217"/>
      <c r="G28" s="224"/>
      <c r="H28" s="224">
        <f>SUM(G28+E28)</f>
        <v>0</v>
      </c>
    </row>
    <row r="29" spans="2:8" ht="22.5" customHeight="1" hidden="1">
      <c r="B29" s="235"/>
      <c r="C29" s="339" t="s">
        <v>82</v>
      </c>
      <c r="D29" s="341"/>
      <c r="E29" s="98"/>
      <c r="F29" s="217"/>
      <c r="G29" s="224"/>
      <c r="H29" s="224">
        <f>SUM(G29+E29)</f>
        <v>0</v>
      </c>
    </row>
    <row r="30" spans="2:8" ht="62.25" customHeight="1" hidden="1">
      <c r="B30" s="2"/>
      <c r="C30" s="3"/>
      <c r="D30" s="234" t="s">
        <v>85</v>
      </c>
      <c r="E30" s="224"/>
      <c r="F30" s="217"/>
      <c r="G30" s="224"/>
      <c r="H30" s="224"/>
    </row>
    <row r="31" spans="2:8" ht="21" customHeight="1" hidden="1">
      <c r="B31" s="2" t="s">
        <v>236</v>
      </c>
      <c r="C31" s="3" t="s">
        <v>421</v>
      </c>
      <c r="D31" s="3"/>
      <c r="E31" s="224"/>
      <c r="F31" s="217"/>
      <c r="G31" s="224"/>
      <c r="H31" s="224">
        <f>SUM(G31+E31)</f>
        <v>0</v>
      </c>
    </row>
    <row r="32" spans="2:8" ht="21" customHeight="1" hidden="1">
      <c r="B32" s="235" t="s">
        <v>339</v>
      </c>
      <c r="C32" s="204" t="s">
        <v>81</v>
      </c>
      <c r="D32" s="3"/>
      <c r="E32" s="224"/>
      <c r="F32" s="217"/>
      <c r="G32" s="224"/>
      <c r="H32" s="224">
        <f>SUM(G32+E32)</f>
        <v>0</v>
      </c>
    </row>
    <row r="33" spans="2:8" ht="14.25" customHeight="1" hidden="1">
      <c r="B33" s="235"/>
      <c r="C33" s="339" t="s">
        <v>82</v>
      </c>
      <c r="D33" s="341"/>
      <c r="E33" s="98"/>
      <c r="F33" s="217"/>
      <c r="G33" s="224"/>
      <c r="H33" s="224">
        <f>SUM(G33+E33)</f>
        <v>0</v>
      </c>
    </row>
    <row r="34" spans="2:8" ht="66.75" customHeight="1" hidden="1">
      <c r="B34" s="2"/>
      <c r="C34" s="3"/>
      <c r="D34" s="234" t="s">
        <v>86</v>
      </c>
      <c r="E34" s="98"/>
      <c r="F34" s="217"/>
      <c r="G34" s="224"/>
      <c r="H34" s="224"/>
    </row>
    <row r="35" spans="2:8" ht="14.25" customHeight="1" hidden="1">
      <c r="B35" s="2" t="s">
        <v>236</v>
      </c>
      <c r="C35" s="3" t="s">
        <v>421</v>
      </c>
      <c r="D35" s="3"/>
      <c r="E35" s="224"/>
      <c r="F35" s="217"/>
      <c r="G35" s="224"/>
      <c r="H35" s="224">
        <v>5</v>
      </c>
    </row>
    <row r="36" spans="2:8" ht="14.25" customHeight="1" hidden="1">
      <c r="B36" s="235" t="s">
        <v>339</v>
      </c>
      <c r="C36" s="204" t="s">
        <v>81</v>
      </c>
      <c r="D36" s="3"/>
      <c r="E36" s="224"/>
      <c r="F36" s="217"/>
      <c r="G36" s="224"/>
      <c r="H36" s="224">
        <v>5</v>
      </c>
    </row>
    <row r="37" spans="2:8" ht="14.25" customHeight="1" hidden="1">
      <c r="B37" s="235"/>
      <c r="C37" s="339" t="s">
        <v>82</v>
      </c>
      <c r="D37" s="341"/>
      <c r="E37" s="98"/>
      <c r="F37" s="217"/>
      <c r="G37" s="224"/>
      <c r="H37" s="224">
        <v>5</v>
      </c>
    </row>
    <row r="38" spans="2:8" ht="60.75" customHeight="1" hidden="1">
      <c r="B38" s="235"/>
      <c r="C38" s="204"/>
      <c r="D38" s="3" t="s">
        <v>87</v>
      </c>
      <c r="E38" s="224"/>
      <c r="F38" s="217"/>
      <c r="G38" s="224"/>
      <c r="H38" s="224"/>
    </row>
    <row r="39" spans="2:8" ht="19.5" customHeight="1" hidden="1">
      <c r="B39" s="235" t="s">
        <v>417</v>
      </c>
      <c r="C39" s="3" t="s">
        <v>421</v>
      </c>
      <c r="D39" s="3"/>
      <c r="E39" s="224"/>
      <c r="F39" s="217"/>
      <c r="G39" s="224"/>
      <c r="H39" s="224">
        <f>SUM(G39+E39)</f>
        <v>0</v>
      </c>
    </row>
    <row r="40" spans="2:8" ht="76.5" customHeight="1" hidden="1">
      <c r="B40" s="235" t="s">
        <v>437</v>
      </c>
      <c r="C40" s="236" t="s">
        <v>474</v>
      </c>
      <c r="D40" s="3"/>
      <c r="E40" s="224"/>
      <c r="F40" s="217"/>
      <c r="G40" s="224"/>
      <c r="H40" s="224">
        <f>SUM(G40+E40)</f>
        <v>0</v>
      </c>
    </row>
    <row r="41" spans="2:8" ht="21.75" customHeight="1" hidden="1">
      <c r="B41" s="235"/>
      <c r="C41" s="339" t="s">
        <v>82</v>
      </c>
      <c r="D41" s="341"/>
      <c r="E41" s="98"/>
      <c r="F41" s="217"/>
      <c r="G41" s="224"/>
      <c r="H41" s="224">
        <f>SUM(G41+E41)</f>
        <v>0</v>
      </c>
    </row>
    <row r="42" spans="2:8" ht="94.5" customHeight="1" hidden="1">
      <c r="B42" s="235"/>
      <c r="C42" s="204"/>
      <c r="D42" s="3" t="s">
        <v>88</v>
      </c>
      <c r="E42" s="224"/>
      <c r="F42" s="217"/>
      <c r="G42" s="224"/>
      <c r="H42" s="224"/>
    </row>
    <row r="43" spans="2:8" ht="24.75" customHeight="1" hidden="1">
      <c r="B43" s="235"/>
      <c r="C43" s="204"/>
      <c r="D43" s="3"/>
      <c r="E43" s="224"/>
      <c r="F43" s="217"/>
      <c r="G43" s="224"/>
      <c r="H43" s="224">
        <f>SUM(G43+E43)</f>
        <v>0</v>
      </c>
    </row>
    <row r="44" spans="2:8" ht="41.25" customHeight="1" hidden="1">
      <c r="B44" s="235" t="s">
        <v>417</v>
      </c>
      <c r="C44" s="3" t="s">
        <v>421</v>
      </c>
      <c r="D44" s="234"/>
      <c r="E44" s="224"/>
      <c r="F44" s="217"/>
      <c r="G44" s="224"/>
      <c r="H44" s="224">
        <f>SUM(G44+E44)</f>
        <v>0</v>
      </c>
    </row>
    <row r="45" spans="2:8" ht="52.5" customHeight="1" hidden="1">
      <c r="B45" s="3">
        <v>76</v>
      </c>
      <c r="C45" s="95" t="s">
        <v>243</v>
      </c>
      <c r="D45" s="234"/>
      <c r="E45" s="224"/>
      <c r="F45" s="217"/>
      <c r="G45" s="224"/>
      <c r="H45" s="224"/>
    </row>
    <row r="46" spans="2:8" ht="46.5" customHeight="1" hidden="1">
      <c r="B46" s="3">
        <v>250102</v>
      </c>
      <c r="C46" s="237" t="s">
        <v>351</v>
      </c>
      <c r="D46" s="234"/>
      <c r="E46" s="224"/>
      <c r="F46" s="217"/>
      <c r="G46" s="224"/>
      <c r="H46" s="224"/>
    </row>
    <row r="47" spans="2:8" ht="80.25" customHeight="1" hidden="1">
      <c r="B47" s="235" t="s">
        <v>437</v>
      </c>
      <c r="C47" s="3" t="s">
        <v>474</v>
      </c>
      <c r="D47" s="234"/>
      <c r="E47" s="224"/>
      <c r="F47" s="217"/>
      <c r="G47" s="224"/>
      <c r="H47" s="224">
        <f>SUM(G47+E47)</f>
        <v>0</v>
      </c>
    </row>
    <row r="48" spans="2:8" ht="18.75" customHeight="1" hidden="1">
      <c r="B48" s="235"/>
      <c r="C48" s="363" t="s">
        <v>82</v>
      </c>
      <c r="D48" s="364"/>
      <c r="E48" s="98"/>
      <c r="F48" s="217"/>
      <c r="G48" s="224"/>
      <c r="H48" s="224">
        <f>SUM(G48+E48)</f>
        <v>0</v>
      </c>
    </row>
    <row r="49" spans="2:8" ht="45" customHeight="1" hidden="1">
      <c r="B49" s="2"/>
      <c r="C49" s="238"/>
      <c r="D49" s="3"/>
      <c r="E49" s="224"/>
      <c r="F49" s="217"/>
      <c r="G49" s="224"/>
      <c r="H49" s="224"/>
    </row>
    <row r="50" spans="2:8" ht="26.25" customHeight="1" hidden="1">
      <c r="B50" s="2"/>
      <c r="C50" s="3"/>
      <c r="D50" s="234"/>
      <c r="E50" s="224"/>
      <c r="F50" s="217"/>
      <c r="G50" s="224"/>
      <c r="H50" s="224"/>
    </row>
    <row r="51" spans="2:8" ht="47.25" customHeight="1" hidden="1">
      <c r="B51" s="2"/>
      <c r="C51" s="3"/>
      <c r="D51" s="101"/>
      <c r="E51" s="224"/>
      <c r="F51" s="217"/>
      <c r="G51" s="224"/>
      <c r="H51" s="224"/>
    </row>
    <row r="52" spans="2:8" ht="28.5" customHeight="1" hidden="1">
      <c r="B52" s="2"/>
      <c r="C52" s="232"/>
      <c r="D52" s="3"/>
      <c r="E52" s="224"/>
      <c r="F52" s="217"/>
      <c r="G52" s="224"/>
      <c r="H52" s="224"/>
    </row>
    <row r="53" spans="2:8" ht="21" customHeight="1" hidden="1">
      <c r="B53" s="2"/>
      <c r="C53" s="339"/>
      <c r="D53" s="341"/>
      <c r="E53" s="98"/>
      <c r="F53" s="217"/>
      <c r="G53" s="224"/>
      <c r="H53" s="224"/>
    </row>
    <row r="54" spans="2:8" ht="47.25" customHeight="1" hidden="1">
      <c r="B54" s="2"/>
      <c r="C54" s="3"/>
      <c r="D54" s="3"/>
      <c r="E54" s="224"/>
      <c r="F54" s="217"/>
      <c r="G54" s="224"/>
      <c r="H54" s="224"/>
    </row>
    <row r="55" spans="2:8" ht="24" customHeight="1" hidden="1">
      <c r="B55" s="2"/>
      <c r="C55" s="3"/>
      <c r="D55" s="234"/>
      <c r="E55" s="224"/>
      <c r="F55" s="217"/>
      <c r="G55" s="224"/>
      <c r="H55" s="224"/>
    </row>
    <row r="56" spans="2:8" ht="76.5" customHeight="1" hidden="1">
      <c r="B56" s="2"/>
      <c r="C56" s="3"/>
      <c r="D56" s="101"/>
      <c r="E56" s="224"/>
      <c r="F56" s="89"/>
      <c r="G56" s="224"/>
      <c r="H56" s="224"/>
    </row>
    <row r="57" spans="2:8" ht="15.75" hidden="1">
      <c r="B57" s="2"/>
      <c r="C57" s="232"/>
      <c r="D57" s="3"/>
      <c r="E57" s="224"/>
      <c r="F57" s="224"/>
      <c r="G57" s="224"/>
      <c r="H57" s="224"/>
    </row>
    <row r="58" spans="2:8" ht="18.75" hidden="1">
      <c r="B58" s="2"/>
      <c r="C58" s="339"/>
      <c r="D58" s="341"/>
      <c r="E58" s="98"/>
      <c r="F58" s="224"/>
      <c r="G58" s="224"/>
      <c r="H58" s="224"/>
    </row>
    <row r="59" spans="2:8" ht="15.75" hidden="1">
      <c r="B59" s="2"/>
      <c r="C59" s="232"/>
      <c r="D59" s="234"/>
      <c r="E59" s="224"/>
      <c r="F59" s="224"/>
      <c r="G59" s="224"/>
      <c r="H59" s="224"/>
    </row>
    <row r="60" spans="2:8" ht="15.75" hidden="1">
      <c r="B60" s="365"/>
      <c r="C60" s="366"/>
      <c r="D60" s="367"/>
      <c r="E60" s="224"/>
      <c r="F60" s="224"/>
      <c r="G60" s="224"/>
      <c r="H60" s="224"/>
    </row>
    <row r="61" spans="2:8" ht="15.75" hidden="1">
      <c r="B61" s="2"/>
      <c r="C61" s="232"/>
      <c r="D61" s="3"/>
      <c r="E61" s="224"/>
      <c r="F61" s="224"/>
      <c r="G61" s="224"/>
      <c r="H61" s="224"/>
    </row>
    <row r="62" spans="2:8" ht="15.75" hidden="1">
      <c r="B62" s="2"/>
      <c r="C62" s="3"/>
      <c r="D62" s="3"/>
      <c r="E62" s="224"/>
      <c r="F62" s="224"/>
      <c r="G62" s="224"/>
      <c r="H62" s="224"/>
    </row>
    <row r="63" spans="2:8" ht="54" customHeight="1" hidden="1">
      <c r="B63" s="2"/>
      <c r="C63" s="3"/>
      <c r="D63" s="3"/>
      <c r="E63" s="224"/>
      <c r="F63" s="224"/>
      <c r="G63" s="224"/>
      <c r="H63" s="224"/>
    </row>
    <row r="64" spans="2:8" ht="24" customHeight="1" hidden="1">
      <c r="B64" s="365"/>
      <c r="C64" s="366"/>
      <c r="D64" s="367"/>
      <c r="E64" s="224"/>
      <c r="F64" s="224"/>
      <c r="G64" s="224"/>
      <c r="H64" s="224"/>
    </row>
    <row r="65" spans="2:8" ht="58.5" customHeight="1" hidden="1">
      <c r="B65" s="2"/>
      <c r="C65" s="2"/>
      <c r="D65" s="2"/>
      <c r="E65" s="224"/>
      <c r="F65" s="224"/>
      <c r="G65" s="224"/>
      <c r="H65" s="224"/>
    </row>
    <row r="66" spans="2:8" ht="47.25" customHeight="1" hidden="1">
      <c r="B66" s="2"/>
      <c r="C66" s="3"/>
      <c r="D66" s="234"/>
      <c r="E66" s="224"/>
      <c r="F66" s="224"/>
      <c r="G66" s="224"/>
      <c r="H66" s="224"/>
    </row>
    <row r="67" spans="2:8" ht="15.75" hidden="1">
      <c r="B67" s="2"/>
      <c r="C67" s="3"/>
      <c r="D67" s="234"/>
      <c r="E67" s="224"/>
      <c r="F67" s="224"/>
      <c r="G67" s="224"/>
      <c r="H67" s="224"/>
    </row>
    <row r="68" spans="2:8" ht="15.75" hidden="1">
      <c r="B68" s="365"/>
      <c r="C68" s="366"/>
      <c r="D68" s="367"/>
      <c r="E68" s="224"/>
      <c r="F68" s="224"/>
      <c r="G68" s="224"/>
      <c r="H68" s="224"/>
    </row>
    <row r="69" spans="2:8" ht="15.75" hidden="1">
      <c r="B69" s="2"/>
      <c r="C69" s="3"/>
      <c r="D69" s="234"/>
      <c r="E69" s="99"/>
      <c r="F69" s="226"/>
      <c r="G69" s="226"/>
      <c r="H69" s="224"/>
    </row>
    <row r="70" spans="2:8" ht="95.25" customHeight="1" hidden="1">
      <c r="B70" s="2"/>
      <c r="C70" s="3"/>
      <c r="D70" s="234"/>
      <c r="E70" s="99"/>
      <c r="F70" s="101"/>
      <c r="G70" s="226"/>
      <c r="H70" s="224"/>
    </row>
    <row r="71" spans="2:8" ht="50.25" customHeight="1" hidden="1">
      <c r="B71" s="2"/>
      <c r="C71" s="3"/>
      <c r="D71" s="3"/>
      <c r="E71" s="224"/>
      <c r="F71" s="101"/>
      <c r="G71" s="226"/>
      <c r="H71" s="224"/>
    </row>
    <row r="72" spans="2:8" ht="23.25" customHeight="1" hidden="1">
      <c r="B72" s="2"/>
      <c r="C72" s="3"/>
      <c r="D72" s="234"/>
      <c r="E72" s="224"/>
      <c r="F72" s="101"/>
      <c r="G72" s="226"/>
      <c r="H72" s="224"/>
    </row>
    <row r="73" spans="2:8" ht="95.25" customHeight="1" hidden="1">
      <c r="B73" s="2"/>
      <c r="C73" s="3"/>
      <c r="D73" s="101"/>
      <c r="E73" s="224"/>
      <c r="F73" s="101"/>
      <c r="G73" s="226"/>
      <c r="H73" s="224"/>
    </row>
    <row r="74" spans="2:8" ht="21" customHeight="1" hidden="1">
      <c r="B74" s="2"/>
      <c r="C74" s="232"/>
      <c r="D74" s="3"/>
      <c r="E74" s="224"/>
      <c r="F74" s="101"/>
      <c r="G74" s="226"/>
      <c r="H74" s="224"/>
    </row>
    <row r="75" spans="2:8" ht="15.75" customHeight="1" hidden="1">
      <c r="B75" s="2"/>
      <c r="C75" s="339"/>
      <c r="D75" s="341"/>
      <c r="E75" s="98"/>
      <c r="F75" s="101"/>
      <c r="G75" s="226"/>
      <c r="H75" s="224"/>
    </row>
    <row r="76" spans="2:8" ht="95.25" customHeight="1" hidden="1">
      <c r="B76" s="2"/>
      <c r="C76" s="3"/>
      <c r="D76" s="234"/>
      <c r="E76" s="99"/>
      <c r="F76" s="101"/>
      <c r="G76" s="226"/>
      <c r="H76" s="224">
        <f>SUM(G76+E76)</f>
        <v>0</v>
      </c>
    </row>
    <row r="77" spans="2:8" ht="109.5" customHeight="1" hidden="1">
      <c r="B77" s="2" t="s">
        <v>336</v>
      </c>
      <c r="C77" s="232" t="s">
        <v>89</v>
      </c>
      <c r="D77" s="234"/>
      <c r="E77" s="99"/>
      <c r="F77" s="101"/>
      <c r="G77" s="226"/>
      <c r="H77" s="224">
        <f>SUM(G77+E77)</f>
        <v>0</v>
      </c>
    </row>
    <row r="78" spans="2:8" ht="81" customHeight="1" hidden="1">
      <c r="B78" s="2"/>
      <c r="C78" s="3"/>
      <c r="D78" s="234"/>
      <c r="E78" s="99"/>
      <c r="F78" s="234" t="s">
        <v>90</v>
      </c>
      <c r="G78" s="226"/>
      <c r="H78" s="224"/>
    </row>
    <row r="79" spans="2:8" ht="15.75" hidden="1">
      <c r="B79" s="2" t="s">
        <v>417</v>
      </c>
      <c r="C79" s="3" t="s">
        <v>421</v>
      </c>
      <c r="D79" s="226"/>
      <c r="E79" s="99"/>
      <c r="F79" s="240"/>
      <c r="G79" s="224"/>
      <c r="H79" s="224">
        <f aca="true" t="shared" si="0" ref="H79:H93">SUM(G79+E79)</f>
        <v>0</v>
      </c>
    </row>
    <row r="80" spans="2:8" ht="47.25" hidden="1">
      <c r="B80" s="2" t="s">
        <v>91</v>
      </c>
      <c r="C80" s="3" t="s">
        <v>473</v>
      </c>
      <c r="D80" s="226"/>
      <c r="E80" s="99"/>
      <c r="F80" s="240"/>
      <c r="G80" s="224"/>
      <c r="H80" s="224">
        <f t="shared" si="0"/>
        <v>0</v>
      </c>
    </row>
    <row r="81" spans="2:8" ht="18.75" hidden="1">
      <c r="B81" s="343" t="s">
        <v>82</v>
      </c>
      <c r="C81" s="343"/>
      <c r="D81" s="343"/>
      <c r="E81" s="343"/>
      <c r="F81" s="343"/>
      <c r="G81" s="98"/>
      <c r="H81" s="224">
        <f t="shared" si="0"/>
        <v>0</v>
      </c>
    </row>
    <row r="82" spans="2:8" ht="15.75" hidden="1">
      <c r="B82" s="226"/>
      <c r="C82" s="226"/>
      <c r="D82" s="3"/>
      <c r="E82" s="224"/>
      <c r="F82" s="224"/>
      <c r="G82" s="224">
        <v>10.575</v>
      </c>
      <c r="H82" s="224">
        <f t="shared" si="0"/>
        <v>10.575</v>
      </c>
    </row>
    <row r="83" spans="2:8" ht="15.75" hidden="1">
      <c r="B83" s="2"/>
      <c r="C83" s="3"/>
      <c r="D83" s="226"/>
      <c r="E83" s="224"/>
      <c r="F83" s="224"/>
      <c r="G83" s="224">
        <v>10.575</v>
      </c>
      <c r="H83" s="224">
        <f t="shared" si="0"/>
        <v>10.575</v>
      </c>
    </row>
    <row r="84" spans="2:8" ht="15.75" hidden="1">
      <c r="B84" s="226"/>
      <c r="C84" s="3"/>
      <c r="D84" s="226"/>
      <c r="E84" s="224"/>
      <c r="F84" s="224"/>
      <c r="G84" s="224">
        <v>10.575</v>
      </c>
      <c r="H84" s="224">
        <f t="shared" si="0"/>
        <v>10.575</v>
      </c>
    </row>
    <row r="85" spans="2:8" ht="15.75" hidden="1">
      <c r="B85" s="365"/>
      <c r="C85" s="366"/>
      <c r="D85" s="367"/>
      <c r="E85" s="224"/>
      <c r="F85" s="224"/>
      <c r="G85" s="224">
        <v>10.575</v>
      </c>
      <c r="H85" s="224">
        <f t="shared" si="0"/>
        <v>10.575</v>
      </c>
    </row>
    <row r="86" spans="2:8" ht="15.75" hidden="1">
      <c r="B86" s="239"/>
      <c r="C86" s="2"/>
      <c r="D86" s="2"/>
      <c r="E86" s="224"/>
      <c r="F86" s="224"/>
      <c r="G86" s="224">
        <v>10.575</v>
      </c>
      <c r="H86" s="224">
        <f t="shared" si="0"/>
        <v>10.575</v>
      </c>
    </row>
    <row r="87" spans="2:8" ht="15.75" hidden="1">
      <c r="B87" s="2"/>
      <c r="C87" s="3"/>
      <c r="D87" s="226"/>
      <c r="E87" s="224"/>
      <c r="F87" s="224"/>
      <c r="G87" s="224">
        <v>10.575</v>
      </c>
      <c r="H87" s="224">
        <f t="shared" si="0"/>
        <v>10.575</v>
      </c>
    </row>
    <row r="88" spans="2:8" ht="15.75" hidden="1">
      <c r="B88" s="226"/>
      <c r="C88" s="3"/>
      <c r="D88" s="226"/>
      <c r="E88" s="224"/>
      <c r="F88" s="224"/>
      <c r="G88" s="224">
        <v>10.575</v>
      </c>
      <c r="H88" s="224">
        <f t="shared" si="0"/>
        <v>10.575</v>
      </c>
    </row>
    <row r="89" spans="2:8" ht="15.75" hidden="1">
      <c r="B89" s="365"/>
      <c r="C89" s="366"/>
      <c r="D89" s="367"/>
      <c r="E89" s="224"/>
      <c r="F89" s="224"/>
      <c r="G89" s="224">
        <v>10.575</v>
      </c>
      <c r="H89" s="224">
        <f t="shared" si="0"/>
        <v>10.575</v>
      </c>
    </row>
    <row r="90" spans="2:8" ht="15.75" hidden="1">
      <c r="B90" s="226"/>
      <c r="C90" s="226"/>
      <c r="D90" s="3"/>
      <c r="E90" s="224"/>
      <c r="F90" s="224"/>
      <c r="G90" s="224">
        <v>10.575</v>
      </c>
      <c r="H90" s="224">
        <f t="shared" si="0"/>
        <v>10.575</v>
      </c>
    </row>
    <row r="91" spans="2:8" ht="15.75" hidden="1">
      <c r="B91" s="99"/>
      <c r="C91" s="226"/>
      <c r="D91" s="3"/>
      <c r="E91" s="224"/>
      <c r="F91" s="224"/>
      <c r="G91" s="224">
        <v>10.575</v>
      </c>
      <c r="H91" s="224">
        <f t="shared" si="0"/>
        <v>10.575</v>
      </c>
    </row>
    <row r="92" spans="2:8" ht="15.75" hidden="1">
      <c r="B92" s="99"/>
      <c r="C92" s="226"/>
      <c r="D92" s="3"/>
      <c r="E92" s="224"/>
      <c r="F92" s="224"/>
      <c r="G92" s="224">
        <v>10.575</v>
      </c>
      <c r="H92" s="224">
        <f t="shared" si="0"/>
        <v>10.575</v>
      </c>
    </row>
    <row r="93" spans="2:8" ht="15.75" hidden="1">
      <c r="B93" s="99"/>
      <c r="C93" s="343"/>
      <c r="D93" s="343"/>
      <c r="E93" s="224"/>
      <c r="F93" s="224"/>
      <c r="G93" s="224">
        <v>10.575</v>
      </c>
      <c r="H93" s="224">
        <f t="shared" si="0"/>
        <v>10.575</v>
      </c>
    </row>
    <row r="94" spans="2:8" ht="15.75" hidden="1">
      <c r="B94" s="99"/>
      <c r="C94" s="226"/>
      <c r="D94" s="226"/>
      <c r="E94" s="224"/>
      <c r="F94" s="224"/>
      <c r="G94" s="224"/>
      <c r="H94" s="224"/>
    </row>
    <row r="95" spans="2:8" ht="15.75" hidden="1">
      <c r="B95" s="99"/>
      <c r="C95" s="226"/>
      <c r="D95" s="226"/>
      <c r="E95" s="224"/>
      <c r="F95" s="224"/>
      <c r="G95" s="224"/>
      <c r="H95" s="224"/>
    </row>
    <row r="96" spans="2:8" ht="15.75" hidden="1">
      <c r="B96" s="99"/>
      <c r="C96" s="226"/>
      <c r="D96" s="226"/>
      <c r="E96" s="224"/>
      <c r="F96" s="224"/>
      <c r="G96" s="224"/>
      <c r="H96" s="224"/>
    </row>
    <row r="97" spans="2:8" ht="15.75" hidden="1">
      <c r="B97" s="99"/>
      <c r="C97" s="226"/>
      <c r="D97" s="226"/>
      <c r="E97" s="224"/>
      <c r="F97" s="224"/>
      <c r="G97" s="224"/>
      <c r="H97" s="224"/>
    </row>
    <row r="98" spans="2:8" ht="63" hidden="1">
      <c r="B98" s="99"/>
      <c r="C98" s="226"/>
      <c r="D98" s="241" t="s">
        <v>92</v>
      </c>
      <c r="E98" s="224"/>
      <c r="F98" s="224"/>
      <c r="G98" s="224"/>
      <c r="H98" s="224"/>
    </row>
    <row r="99" spans="2:8" ht="47.25" hidden="1">
      <c r="B99" s="2" t="s">
        <v>241</v>
      </c>
      <c r="C99" s="155" t="s">
        <v>470</v>
      </c>
      <c r="D99" s="241"/>
      <c r="E99" s="224"/>
      <c r="F99" s="224"/>
      <c r="G99" s="224"/>
      <c r="H99" s="224">
        <f>SUM(G99+E99)</f>
        <v>0</v>
      </c>
    </row>
    <row r="100" spans="2:8" ht="31.5" hidden="1">
      <c r="B100" s="2" t="s">
        <v>384</v>
      </c>
      <c r="C100" s="95" t="s">
        <v>419</v>
      </c>
      <c r="D100" s="241"/>
      <c r="E100" s="224"/>
      <c r="F100" s="224"/>
      <c r="G100" s="224"/>
      <c r="H100" s="224">
        <f>SUM(G100+E100)</f>
        <v>0</v>
      </c>
    </row>
    <row r="101" spans="2:8" ht="31.5" hidden="1">
      <c r="B101" s="2" t="s">
        <v>309</v>
      </c>
      <c r="C101" s="95" t="s">
        <v>310</v>
      </c>
      <c r="D101" s="241"/>
      <c r="E101" s="224"/>
      <c r="F101" s="224"/>
      <c r="G101" s="224"/>
      <c r="H101" s="224">
        <f>SUM(G101+E101)</f>
        <v>0</v>
      </c>
    </row>
    <row r="102" spans="2:8" ht="126" hidden="1">
      <c r="B102" s="2" t="s">
        <v>240</v>
      </c>
      <c r="C102" s="95" t="s">
        <v>242</v>
      </c>
      <c r="D102" s="242"/>
      <c r="E102" s="224"/>
      <c r="F102" s="224"/>
      <c r="G102" s="224"/>
      <c r="H102" s="224">
        <v>58.4</v>
      </c>
    </row>
    <row r="103" spans="2:8" ht="18.75" hidden="1">
      <c r="B103" s="99"/>
      <c r="C103" s="339" t="s">
        <v>82</v>
      </c>
      <c r="D103" s="341"/>
      <c r="E103" s="98">
        <f>SUM(E99)</f>
        <v>0</v>
      </c>
      <c r="F103" s="224"/>
      <c r="G103" s="224"/>
      <c r="H103" s="224">
        <f>SUM(G103+E103)</f>
        <v>0</v>
      </c>
    </row>
    <row r="104" spans="2:8" ht="47.25">
      <c r="B104" s="2"/>
      <c r="C104" s="95"/>
      <c r="D104" s="3" t="s">
        <v>93</v>
      </c>
      <c r="E104" s="224"/>
      <c r="F104" s="224"/>
      <c r="G104" s="224"/>
      <c r="H104" s="224"/>
    </row>
    <row r="105" spans="2:8" ht="37.5" customHeight="1">
      <c r="B105" s="2" t="s">
        <v>239</v>
      </c>
      <c r="C105" s="155" t="s">
        <v>468</v>
      </c>
      <c r="D105" s="233"/>
      <c r="E105" s="224">
        <v>48.676</v>
      </c>
      <c r="F105" s="224"/>
      <c r="G105" s="224"/>
      <c r="H105" s="224">
        <f aca="true" t="shared" si="1" ref="H105:H168">SUM(G105+E105)</f>
        <v>48.676</v>
      </c>
    </row>
    <row r="106" spans="2:8" ht="15.75" hidden="1">
      <c r="B106" s="2"/>
      <c r="C106" s="3"/>
      <c r="D106" s="233"/>
      <c r="E106" s="224"/>
      <c r="F106" s="224"/>
      <c r="G106" s="224"/>
      <c r="H106" s="224">
        <f t="shared" si="1"/>
        <v>0</v>
      </c>
    </row>
    <row r="107" spans="2:8" ht="15.75">
      <c r="B107" s="2" t="s">
        <v>336</v>
      </c>
      <c r="C107" s="3" t="s">
        <v>94</v>
      </c>
      <c r="D107" s="3"/>
      <c r="E107" s="224">
        <v>48.676</v>
      </c>
      <c r="F107" s="224"/>
      <c r="G107" s="224"/>
      <c r="H107" s="224">
        <f t="shared" si="1"/>
        <v>48.676</v>
      </c>
    </row>
    <row r="108" spans="2:8" ht="15.75" hidden="1">
      <c r="B108" s="2" t="s">
        <v>236</v>
      </c>
      <c r="C108" s="3" t="s">
        <v>421</v>
      </c>
      <c r="D108" s="233"/>
      <c r="E108" s="224"/>
      <c r="F108" s="224"/>
      <c r="G108" s="224"/>
      <c r="H108" s="224">
        <f t="shared" si="1"/>
        <v>0</v>
      </c>
    </row>
    <row r="109" spans="2:8" ht="110.25" hidden="1">
      <c r="B109" s="2" t="s">
        <v>461</v>
      </c>
      <c r="C109" s="3" t="s">
        <v>493</v>
      </c>
      <c r="D109" s="233"/>
      <c r="E109" s="224"/>
      <c r="F109" s="224"/>
      <c r="G109" s="224"/>
      <c r="H109" s="224">
        <f t="shared" si="1"/>
        <v>0</v>
      </c>
    </row>
    <row r="110" spans="2:9" ht="25.5">
      <c r="B110" s="2"/>
      <c r="C110" s="280" t="s">
        <v>181</v>
      </c>
      <c r="D110" s="280"/>
      <c r="E110" s="279">
        <v>27.846</v>
      </c>
      <c r="F110" s="277"/>
      <c r="G110" s="277"/>
      <c r="H110" s="224">
        <f t="shared" si="1"/>
        <v>27.846</v>
      </c>
      <c r="I110" s="278"/>
    </row>
    <row r="111" spans="2:8" ht="18.75">
      <c r="B111" s="2"/>
      <c r="C111" s="339" t="s">
        <v>82</v>
      </c>
      <c r="D111" s="341"/>
      <c r="E111" s="224">
        <v>48.676</v>
      </c>
      <c r="F111" s="98"/>
      <c r="G111" s="224"/>
      <c r="H111" s="224">
        <f t="shared" si="1"/>
        <v>48.676</v>
      </c>
    </row>
    <row r="112" spans="2:8" ht="31.5">
      <c r="B112" s="2"/>
      <c r="C112" s="3"/>
      <c r="D112" s="3" t="s">
        <v>95</v>
      </c>
      <c r="E112" s="98"/>
      <c r="F112" s="98"/>
      <c r="G112" s="224"/>
      <c r="H112" s="224"/>
    </row>
    <row r="113" spans="2:8" ht="31.5">
      <c r="B113" s="2" t="s">
        <v>239</v>
      </c>
      <c r="C113" s="155" t="s">
        <v>468</v>
      </c>
      <c r="D113" s="233"/>
      <c r="E113" s="224">
        <v>176.014</v>
      </c>
      <c r="F113" s="98"/>
      <c r="G113" s="224"/>
      <c r="H113" s="224">
        <f t="shared" si="1"/>
        <v>176.014</v>
      </c>
    </row>
    <row r="114" spans="2:8" ht="18.75">
      <c r="B114" s="2" t="s">
        <v>336</v>
      </c>
      <c r="C114" s="3" t="s">
        <v>94</v>
      </c>
      <c r="D114" s="233"/>
      <c r="E114" s="224">
        <v>176.014</v>
      </c>
      <c r="F114" s="98"/>
      <c r="G114" s="224"/>
      <c r="H114" s="224">
        <f t="shared" si="1"/>
        <v>176.014</v>
      </c>
    </row>
    <row r="115" spans="2:8" ht="25.5">
      <c r="B115" s="2"/>
      <c r="C115" s="280" t="s">
        <v>181</v>
      </c>
      <c r="D115" s="3"/>
      <c r="E115" s="279">
        <v>176.014</v>
      </c>
      <c r="F115" s="279"/>
      <c r="G115" s="279"/>
      <c r="H115" s="224">
        <f t="shared" si="1"/>
        <v>176.014</v>
      </c>
    </row>
    <row r="116" spans="2:8" ht="18.75">
      <c r="B116" s="2"/>
      <c r="C116" s="339" t="s">
        <v>82</v>
      </c>
      <c r="D116" s="341"/>
      <c r="E116" s="224">
        <v>176.014</v>
      </c>
      <c r="F116" s="98"/>
      <c r="G116" s="224"/>
      <c r="H116" s="224">
        <f t="shared" si="1"/>
        <v>176.014</v>
      </c>
    </row>
    <row r="117" spans="2:8" ht="47.25" hidden="1">
      <c r="B117" s="2"/>
      <c r="C117" s="210"/>
      <c r="D117" s="233" t="s">
        <v>96</v>
      </c>
      <c r="E117" s="98"/>
      <c r="F117" s="98"/>
      <c r="G117" s="224"/>
      <c r="H117" s="224">
        <f t="shared" si="1"/>
        <v>0</v>
      </c>
    </row>
    <row r="118" spans="2:8" ht="31.5" hidden="1">
      <c r="B118" s="2" t="s">
        <v>239</v>
      </c>
      <c r="C118" s="155" t="s">
        <v>468</v>
      </c>
      <c r="D118" s="233"/>
      <c r="E118" s="224"/>
      <c r="F118" s="98"/>
      <c r="G118" s="224"/>
      <c r="H118" s="224">
        <f t="shared" si="1"/>
        <v>0</v>
      </c>
    </row>
    <row r="119" spans="2:8" ht="47.25" hidden="1">
      <c r="B119" s="2" t="s">
        <v>408</v>
      </c>
      <c r="C119" s="95" t="s">
        <v>409</v>
      </c>
      <c r="D119" s="233"/>
      <c r="E119" s="224"/>
      <c r="F119" s="98"/>
      <c r="G119" s="224"/>
      <c r="H119" s="224">
        <f t="shared" si="1"/>
        <v>0</v>
      </c>
    </row>
    <row r="120" spans="2:8" ht="18.75" hidden="1">
      <c r="B120" s="2" t="s">
        <v>236</v>
      </c>
      <c r="C120" s="3" t="s">
        <v>421</v>
      </c>
      <c r="D120" s="233"/>
      <c r="E120" s="224"/>
      <c r="F120" s="98"/>
      <c r="G120" s="224"/>
      <c r="H120" s="224">
        <f t="shared" si="1"/>
        <v>0</v>
      </c>
    </row>
    <row r="121" spans="2:8" ht="31.5" hidden="1">
      <c r="B121" s="2" t="s">
        <v>404</v>
      </c>
      <c r="C121" s="95" t="s">
        <v>235</v>
      </c>
      <c r="D121" s="233"/>
      <c r="E121" s="224"/>
      <c r="F121" s="98"/>
      <c r="G121" s="224"/>
      <c r="H121" s="224">
        <f t="shared" si="1"/>
        <v>0</v>
      </c>
    </row>
    <row r="122" spans="2:8" ht="18.75" hidden="1">
      <c r="B122" s="2"/>
      <c r="C122" s="339" t="s">
        <v>82</v>
      </c>
      <c r="D122" s="341"/>
      <c r="E122" s="98"/>
      <c r="F122" s="98"/>
      <c r="G122" s="224"/>
      <c r="H122" s="224">
        <f t="shared" si="1"/>
        <v>0</v>
      </c>
    </row>
    <row r="123" spans="2:8" ht="31.5">
      <c r="B123" s="2"/>
      <c r="C123" s="210"/>
      <c r="D123" s="233" t="s">
        <v>135</v>
      </c>
      <c r="E123" s="98"/>
      <c r="F123" s="98"/>
      <c r="G123" s="224"/>
      <c r="H123" s="224"/>
    </row>
    <row r="124" spans="2:8" ht="31.5">
      <c r="B124" s="2" t="s">
        <v>239</v>
      </c>
      <c r="C124" s="155" t="s">
        <v>468</v>
      </c>
      <c r="D124" s="233"/>
      <c r="E124" s="224">
        <v>0.312</v>
      </c>
      <c r="F124" s="98"/>
      <c r="G124" s="224"/>
      <c r="H124" s="224">
        <f t="shared" si="1"/>
        <v>0.312</v>
      </c>
    </row>
    <row r="125" spans="2:8" ht="18.75">
      <c r="B125" s="10" t="s">
        <v>444</v>
      </c>
      <c r="C125" s="11" t="s">
        <v>445</v>
      </c>
      <c r="D125" s="233"/>
      <c r="E125" s="224">
        <v>0.312</v>
      </c>
      <c r="F125" s="98"/>
      <c r="G125" s="224"/>
      <c r="H125" s="224">
        <f t="shared" si="1"/>
        <v>0.312</v>
      </c>
    </row>
    <row r="126" spans="2:8" ht="18.75">
      <c r="B126" s="2"/>
      <c r="C126" s="339" t="s">
        <v>82</v>
      </c>
      <c r="D126" s="341"/>
      <c r="E126" s="224">
        <v>0.312</v>
      </c>
      <c r="F126" s="98"/>
      <c r="G126" s="224"/>
      <c r="H126" s="224">
        <f t="shared" si="1"/>
        <v>0.312</v>
      </c>
    </row>
    <row r="127" spans="2:8" ht="63">
      <c r="B127" s="2"/>
      <c r="C127" s="3"/>
      <c r="D127" s="3" t="s">
        <v>97</v>
      </c>
      <c r="E127" s="98"/>
      <c r="F127" s="98"/>
      <c r="G127" s="224"/>
      <c r="H127" s="224"/>
    </row>
    <row r="128" spans="2:8" ht="31.5">
      <c r="B128" s="2" t="s">
        <v>239</v>
      </c>
      <c r="C128" s="155" t="s">
        <v>468</v>
      </c>
      <c r="D128" s="233"/>
      <c r="E128" s="224">
        <f>SUM(E129:E136)</f>
        <v>48.99</v>
      </c>
      <c r="F128" s="224"/>
      <c r="G128" s="224"/>
      <c r="H128" s="224">
        <f t="shared" si="1"/>
        <v>48.99</v>
      </c>
    </row>
    <row r="129" spans="2:8" ht="31.5">
      <c r="B129" s="2" t="s">
        <v>348</v>
      </c>
      <c r="C129" s="95" t="s">
        <v>492</v>
      </c>
      <c r="D129" s="233"/>
      <c r="E129" s="224">
        <v>10</v>
      </c>
      <c r="F129" s="224"/>
      <c r="G129" s="224"/>
      <c r="H129" s="224">
        <f t="shared" si="1"/>
        <v>10</v>
      </c>
    </row>
    <row r="130" spans="2:8" ht="47.25" hidden="1">
      <c r="B130" s="2" t="s">
        <v>405</v>
      </c>
      <c r="C130" s="95" t="s">
        <v>481</v>
      </c>
      <c r="D130" s="233"/>
      <c r="E130" s="224"/>
      <c r="F130" s="224"/>
      <c r="G130" s="224"/>
      <c r="H130" s="224">
        <f t="shared" si="1"/>
        <v>0</v>
      </c>
    </row>
    <row r="131" spans="2:8" ht="15.75" hidden="1">
      <c r="B131" s="2" t="s">
        <v>313</v>
      </c>
      <c r="C131" s="95" t="s">
        <v>315</v>
      </c>
      <c r="D131" s="233"/>
      <c r="E131" s="224"/>
      <c r="F131" s="224"/>
      <c r="G131" s="224"/>
      <c r="H131" s="224">
        <f t="shared" si="1"/>
        <v>0</v>
      </c>
    </row>
    <row r="132" spans="2:8" ht="15.75" hidden="1">
      <c r="B132" s="2" t="s">
        <v>507</v>
      </c>
      <c r="C132" s="2" t="s">
        <v>98</v>
      </c>
      <c r="D132" s="233"/>
      <c r="E132" s="224"/>
      <c r="F132" s="224"/>
      <c r="G132" s="224"/>
      <c r="H132" s="224">
        <f t="shared" si="1"/>
        <v>0</v>
      </c>
    </row>
    <row r="133" spans="2:8" ht="31.5">
      <c r="B133" s="2" t="s">
        <v>233</v>
      </c>
      <c r="C133" s="95" t="s">
        <v>234</v>
      </c>
      <c r="D133" s="233"/>
      <c r="E133" s="224">
        <v>0.3</v>
      </c>
      <c r="F133" s="224"/>
      <c r="G133" s="224"/>
      <c r="H133" s="224">
        <f t="shared" si="1"/>
        <v>0.3</v>
      </c>
    </row>
    <row r="134" spans="2:8" ht="94.5" hidden="1">
      <c r="B134" s="2" t="s">
        <v>425</v>
      </c>
      <c r="C134" s="95" t="s">
        <v>471</v>
      </c>
      <c r="D134" s="233"/>
      <c r="E134" s="224"/>
      <c r="F134" s="224"/>
      <c r="G134" s="224"/>
      <c r="H134" s="224">
        <f t="shared" si="1"/>
        <v>0</v>
      </c>
    </row>
    <row r="135" spans="2:8" ht="63">
      <c r="B135" s="2" t="s">
        <v>349</v>
      </c>
      <c r="C135" s="95" t="s">
        <v>423</v>
      </c>
      <c r="D135" s="233"/>
      <c r="E135" s="224">
        <v>23.69</v>
      </c>
      <c r="F135" s="224"/>
      <c r="G135" s="224"/>
      <c r="H135" s="224">
        <f t="shared" si="1"/>
        <v>23.69</v>
      </c>
    </row>
    <row r="136" spans="2:8" ht="78.75">
      <c r="B136" s="2" t="s">
        <v>410</v>
      </c>
      <c r="C136" s="95" t="s">
        <v>472</v>
      </c>
      <c r="D136" s="233"/>
      <c r="E136" s="224">
        <v>15</v>
      </c>
      <c r="F136" s="224"/>
      <c r="G136" s="224"/>
      <c r="H136" s="224">
        <f t="shared" si="1"/>
        <v>15</v>
      </c>
    </row>
    <row r="137" spans="2:8" ht="15.75">
      <c r="B137" s="2"/>
      <c r="C137" s="339" t="s">
        <v>82</v>
      </c>
      <c r="D137" s="341"/>
      <c r="E137" s="224">
        <v>48.99</v>
      </c>
      <c r="F137" s="224"/>
      <c r="G137" s="224"/>
      <c r="H137" s="224">
        <f t="shared" si="1"/>
        <v>48.99</v>
      </c>
    </row>
    <row r="138" spans="2:8" ht="78.75" hidden="1">
      <c r="B138" s="2"/>
      <c r="C138" s="95"/>
      <c r="D138" s="6" t="s">
        <v>99</v>
      </c>
      <c r="E138" s="224"/>
      <c r="F138" s="224"/>
      <c r="G138" s="224"/>
      <c r="H138" s="224">
        <f t="shared" si="1"/>
        <v>0</v>
      </c>
    </row>
    <row r="139" spans="2:8" ht="15.75" hidden="1">
      <c r="B139" s="2" t="s">
        <v>236</v>
      </c>
      <c r="C139" s="3" t="s">
        <v>421</v>
      </c>
      <c r="D139" s="226"/>
      <c r="E139" s="224"/>
      <c r="F139" s="224"/>
      <c r="G139" s="224"/>
      <c r="H139" s="224">
        <f t="shared" si="1"/>
        <v>0</v>
      </c>
    </row>
    <row r="140" spans="2:8" ht="47.25" hidden="1">
      <c r="B140" s="2" t="s">
        <v>404</v>
      </c>
      <c r="C140" s="95" t="s">
        <v>100</v>
      </c>
      <c r="D140" s="6"/>
      <c r="E140" s="224"/>
      <c r="F140" s="224"/>
      <c r="G140" s="224"/>
      <c r="H140" s="224">
        <f t="shared" si="1"/>
        <v>0</v>
      </c>
    </row>
    <row r="141" spans="2:8" ht="47.25" hidden="1">
      <c r="B141" s="2" t="s">
        <v>408</v>
      </c>
      <c r="C141" s="95" t="s">
        <v>409</v>
      </c>
      <c r="D141" s="6"/>
      <c r="E141" s="224"/>
      <c r="F141" s="224"/>
      <c r="G141" s="224"/>
      <c r="H141" s="224">
        <f t="shared" si="1"/>
        <v>0</v>
      </c>
    </row>
    <row r="142" spans="2:8" ht="15.75" hidden="1">
      <c r="B142" s="2"/>
      <c r="C142" s="3"/>
      <c r="D142" s="243"/>
      <c r="E142" s="224"/>
      <c r="F142" s="224"/>
      <c r="G142" s="224"/>
      <c r="H142" s="224">
        <f t="shared" si="1"/>
        <v>0</v>
      </c>
    </row>
    <row r="143" spans="2:8" ht="18.75" hidden="1">
      <c r="B143" s="99"/>
      <c r="C143" s="339" t="s">
        <v>82</v>
      </c>
      <c r="D143" s="341"/>
      <c r="E143" s="98"/>
      <c r="F143" s="224"/>
      <c r="G143" s="224"/>
      <c r="H143" s="224">
        <f t="shared" si="1"/>
        <v>0</v>
      </c>
    </row>
    <row r="144" spans="2:8" ht="47.25" hidden="1">
      <c r="B144" s="239"/>
      <c r="C144" s="2"/>
      <c r="D144" s="2" t="s">
        <v>101</v>
      </c>
      <c r="E144" s="224"/>
      <c r="F144" s="224"/>
      <c r="G144" s="224"/>
      <c r="H144" s="224">
        <f t="shared" si="1"/>
        <v>0</v>
      </c>
    </row>
    <row r="145" spans="2:8" ht="31.5" hidden="1">
      <c r="B145" s="2" t="s">
        <v>418</v>
      </c>
      <c r="C145" s="3" t="s">
        <v>102</v>
      </c>
      <c r="D145" s="226"/>
      <c r="E145" s="224"/>
      <c r="F145" s="224"/>
      <c r="G145" s="224"/>
      <c r="H145" s="224">
        <f t="shared" si="1"/>
        <v>0</v>
      </c>
    </row>
    <row r="146" spans="2:8" ht="47.25" hidden="1">
      <c r="B146" s="226">
        <v>70401</v>
      </c>
      <c r="C146" s="3" t="s">
        <v>103</v>
      </c>
      <c r="D146" s="226"/>
      <c r="E146" s="224"/>
      <c r="F146" s="224"/>
      <c r="G146" s="224"/>
      <c r="H146" s="224">
        <f t="shared" si="1"/>
        <v>0</v>
      </c>
    </row>
    <row r="147" spans="2:8" ht="18.75" hidden="1">
      <c r="B147" s="365" t="s">
        <v>82</v>
      </c>
      <c r="C147" s="366"/>
      <c r="D147" s="367"/>
      <c r="E147" s="98"/>
      <c r="F147" s="224"/>
      <c r="G147" s="224"/>
      <c r="H147" s="224">
        <f t="shared" si="1"/>
        <v>0</v>
      </c>
    </row>
    <row r="148" spans="2:8" ht="31.5" hidden="1">
      <c r="B148" s="2"/>
      <c r="C148" s="2"/>
      <c r="D148" s="2" t="s">
        <v>104</v>
      </c>
      <c r="E148" s="98"/>
      <c r="F148" s="224"/>
      <c r="G148" s="224"/>
      <c r="H148" s="224">
        <f t="shared" si="1"/>
        <v>0</v>
      </c>
    </row>
    <row r="149" spans="2:8" ht="15.75" hidden="1">
      <c r="B149" s="2" t="s">
        <v>236</v>
      </c>
      <c r="C149" s="3" t="s">
        <v>421</v>
      </c>
      <c r="D149" s="2"/>
      <c r="E149" s="224"/>
      <c r="F149" s="224"/>
      <c r="G149" s="224"/>
      <c r="H149" s="224">
        <f t="shared" si="1"/>
        <v>0</v>
      </c>
    </row>
    <row r="150" spans="2:8" ht="63" hidden="1">
      <c r="B150" s="2" t="s">
        <v>386</v>
      </c>
      <c r="C150" s="2" t="s">
        <v>447</v>
      </c>
      <c r="D150" s="2"/>
      <c r="E150" s="224"/>
      <c r="F150" s="224"/>
      <c r="G150" s="224"/>
      <c r="H150" s="224">
        <f t="shared" si="1"/>
        <v>0</v>
      </c>
    </row>
    <row r="151" spans="2:8" ht="18.75" hidden="1">
      <c r="B151" s="2"/>
      <c r="C151" s="318" t="s">
        <v>82</v>
      </c>
      <c r="D151" s="318"/>
      <c r="E151" s="98"/>
      <c r="F151" s="224"/>
      <c r="G151" s="224"/>
      <c r="H151" s="224">
        <f t="shared" si="1"/>
        <v>0</v>
      </c>
    </row>
    <row r="152" spans="2:8" ht="47.25" hidden="1">
      <c r="B152" s="2"/>
      <c r="C152" s="2"/>
      <c r="D152" s="2" t="s">
        <v>105</v>
      </c>
      <c r="E152" s="98"/>
      <c r="F152" s="224"/>
      <c r="G152" s="224"/>
      <c r="H152" s="224">
        <f t="shared" si="1"/>
        <v>0</v>
      </c>
    </row>
    <row r="153" spans="2:8" ht="15.75" hidden="1">
      <c r="B153" s="2" t="s">
        <v>236</v>
      </c>
      <c r="C153" s="3" t="s">
        <v>421</v>
      </c>
      <c r="D153" s="2"/>
      <c r="E153" s="224"/>
      <c r="F153" s="224"/>
      <c r="G153" s="224"/>
      <c r="H153" s="224">
        <f t="shared" si="1"/>
        <v>0</v>
      </c>
    </row>
    <row r="154" spans="2:8" ht="31.5" hidden="1">
      <c r="B154" s="2" t="s">
        <v>384</v>
      </c>
      <c r="C154" s="95" t="s">
        <v>419</v>
      </c>
      <c r="D154" s="2"/>
      <c r="E154" s="224"/>
      <c r="F154" s="224"/>
      <c r="G154" s="224"/>
      <c r="H154" s="224">
        <f t="shared" si="1"/>
        <v>0</v>
      </c>
    </row>
    <row r="155" spans="2:8" ht="18.75" hidden="1">
      <c r="B155" s="2"/>
      <c r="C155" s="318" t="s">
        <v>82</v>
      </c>
      <c r="D155" s="318"/>
      <c r="E155" s="98"/>
      <c r="F155" s="224"/>
      <c r="G155" s="224"/>
      <c r="H155" s="224">
        <f t="shared" si="1"/>
        <v>0</v>
      </c>
    </row>
    <row r="156" spans="2:8" ht="18.75" hidden="1">
      <c r="B156" s="2"/>
      <c r="C156" s="2"/>
      <c r="D156" s="2"/>
      <c r="E156" s="98"/>
      <c r="F156" s="224"/>
      <c r="G156" s="224"/>
      <c r="H156" s="224">
        <f t="shared" si="1"/>
        <v>0</v>
      </c>
    </row>
    <row r="157" spans="2:8" ht="18.75" hidden="1">
      <c r="B157" s="2"/>
      <c r="C157" s="2"/>
      <c r="D157" s="2"/>
      <c r="E157" s="98"/>
      <c r="F157" s="224"/>
      <c r="G157" s="224"/>
      <c r="H157" s="224">
        <f t="shared" si="1"/>
        <v>0</v>
      </c>
    </row>
    <row r="158" spans="2:8" ht="63">
      <c r="B158" s="99"/>
      <c r="C158" s="244"/>
      <c r="D158" s="234" t="s">
        <v>106</v>
      </c>
      <c r="E158" s="98"/>
      <c r="F158" s="224"/>
      <c r="G158" s="224"/>
      <c r="H158" s="224"/>
    </row>
    <row r="159" spans="2:8" ht="15.75">
      <c r="B159" s="99" t="s">
        <v>237</v>
      </c>
      <c r="C159" s="3" t="s">
        <v>333</v>
      </c>
      <c r="D159" s="234"/>
      <c r="E159" s="275">
        <v>4.19988</v>
      </c>
      <c r="F159" s="224"/>
      <c r="G159" s="224"/>
      <c r="H159" s="276">
        <f t="shared" si="1"/>
        <v>4.19988</v>
      </c>
    </row>
    <row r="160" spans="2:8" ht="15.75">
      <c r="B160" s="99" t="s">
        <v>365</v>
      </c>
      <c r="C160" s="210" t="s">
        <v>98</v>
      </c>
      <c r="D160" s="234"/>
      <c r="E160" s="275">
        <v>4.19988</v>
      </c>
      <c r="F160" s="224"/>
      <c r="G160" s="224"/>
      <c r="H160" s="276">
        <f t="shared" si="1"/>
        <v>4.19988</v>
      </c>
    </row>
    <row r="161" spans="2:8" ht="15.75">
      <c r="B161" s="2" t="s">
        <v>236</v>
      </c>
      <c r="C161" s="3" t="s">
        <v>421</v>
      </c>
      <c r="D161" s="3"/>
      <c r="E161" s="224">
        <f>SUM(E162:E169)+E171</f>
        <v>250.033</v>
      </c>
      <c r="F161" s="224"/>
      <c r="G161" s="224"/>
      <c r="H161" s="224">
        <f t="shared" si="1"/>
        <v>250.033</v>
      </c>
    </row>
    <row r="162" spans="2:8" ht="15.75">
      <c r="B162" s="235" t="s">
        <v>364</v>
      </c>
      <c r="C162" s="204" t="s">
        <v>390</v>
      </c>
      <c r="D162" s="3"/>
      <c r="E162" s="224">
        <v>0.033</v>
      </c>
      <c r="F162" s="224"/>
      <c r="G162" s="224"/>
      <c r="H162" s="224">
        <f t="shared" si="1"/>
        <v>0.033</v>
      </c>
    </row>
    <row r="163" spans="2:8" ht="94.5" hidden="1">
      <c r="B163" s="235" t="s">
        <v>292</v>
      </c>
      <c r="C163" s="232" t="s">
        <v>107</v>
      </c>
      <c r="D163" s="3"/>
      <c r="E163" s="224"/>
      <c r="F163" s="224"/>
      <c r="G163" s="224"/>
      <c r="H163" s="224">
        <f t="shared" si="1"/>
        <v>0</v>
      </c>
    </row>
    <row r="164" spans="2:8" ht="15.75" hidden="1">
      <c r="B164" s="235" t="s">
        <v>370</v>
      </c>
      <c r="C164" s="204" t="s">
        <v>371</v>
      </c>
      <c r="D164" s="3"/>
      <c r="E164" s="224"/>
      <c r="F164" s="224"/>
      <c r="G164" s="224"/>
      <c r="H164" s="224">
        <f t="shared" si="1"/>
        <v>0</v>
      </c>
    </row>
    <row r="165" spans="2:8" ht="31.5" hidden="1">
      <c r="B165" s="235" t="s">
        <v>348</v>
      </c>
      <c r="C165" s="204" t="s">
        <v>108</v>
      </c>
      <c r="D165" s="3"/>
      <c r="E165" s="224"/>
      <c r="F165" s="224"/>
      <c r="G165" s="224"/>
      <c r="H165" s="224">
        <f t="shared" si="1"/>
        <v>0</v>
      </c>
    </row>
    <row r="166" spans="2:8" ht="94.5" hidden="1">
      <c r="B166" s="235" t="s">
        <v>425</v>
      </c>
      <c r="C166" s="204" t="s">
        <v>109</v>
      </c>
      <c r="D166" s="3"/>
      <c r="E166" s="224"/>
      <c r="F166" s="224"/>
      <c r="G166" s="224"/>
      <c r="H166" s="224">
        <f t="shared" si="1"/>
        <v>0</v>
      </c>
    </row>
    <row r="167" spans="2:8" ht="63" hidden="1">
      <c r="B167" s="235" t="s">
        <v>349</v>
      </c>
      <c r="C167" s="204" t="s">
        <v>110</v>
      </c>
      <c r="D167" s="3"/>
      <c r="E167" s="224"/>
      <c r="F167" s="224"/>
      <c r="G167" s="224"/>
      <c r="H167" s="224">
        <f t="shared" si="1"/>
        <v>0</v>
      </c>
    </row>
    <row r="168" spans="2:8" ht="78.75" hidden="1">
      <c r="B168" s="235" t="s">
        <v>410</v>
      </c>
      <c r="C168" s="204" t="s">
        <v>472</v>
      </c>
      <c r="D168" s="3"/>
      <c r="E168" s="224"/>
      <c r="F168" s="224"/>
      <c r="G168" s="224"/>
      <c r="H168" s="224">
        <f t="shared" si="1"/>
        <v>0</v>
      </c>
    </row>
    <row r="169" spans="2:8" ht="31.5">
      <c r="B169" s="235" t="s">
        <v>365</v>
      </c>
      <c r="C169" s="204" t="s">
        <v>111</v>
      </c>
      <c r="D169" s="3"/>
      <c r="E169" s="224">
        <v>250</v>
      </c>
      <c r="F169" s="224"/>
      <c r="G169" s="224"/>
      <c r="H169" s="224">
        <f aca="true" t="shared" si="2" ref="H169:H185">SUM(G169+E169)</f>
        <v>250</v>
      </c>
    </row>
    <row r="170" spans="2:8" ht="15.75" hidden="1">
      <c r="B170" s="235"/>
      <c r="C170" s="204"/>
      <c r="D170" s="3"/>
      <c r="E170" s="224"/>
      <c r="F170" s="224"/>
      <c r="G170" s="224"/>
      <c r="H170" s="224">
        <f t="shared" si="2"/>
        <v>0</v>
      </c>
    </row>
    <row r="171" spans="2:8" ht="63" hidden="1">
      <c r="B171" s="235" t="s">
        <v>441</v>
      </c>
      <c r="C171" s="95" t="s">
        <v>112</v>
      </c>
      <c r="D171" s="3"/>
      <c r="E171" s="224"/>
      <c r="F171" s="224"/>
      <c r="G171" s="224"/>
      <c r="H171" s="224">
        <f t="shared" si="2"/>
        <v>0</v>
      </c>
    </row>
    <row r="172" spans="2:8" ht="47.25">
      <c r="B172" s="2" t="s">
        <v>241</v>
      </c>
      <c r="C172" s="155" t="s">
        <v>470</v>
      </c>
      <c r="D172" s="234"/>
      <c r="E172" s="224">
        <v>18</v>
      </c>
      <c r="F172" s="224"/>
      <c r="G172" s="224"/>
      <c r="H172" s="224">
        <f t="shared" si="2"/>
        <v>18</v>
      </c>
    </row>
    <row r="173" spans="2:8" ht="47.25">
      <c r="B173" s="2" t="s">
        <v>342</v>
      </c>
      <c r="C173" s="3" t="s">
        <v>113</v>
      </c>
      <c r="D173" s="234"/>
      <c r="E173" s="224">
        <v>18</v>
      </c>
      <c r="F173" s="224"/>
      <c r="G173" s="224"/>
      <c r="H173" s="224">
        <f t="shared" si="2"/>
        <v>18</v>
      </c>
    </row>
    <row r="174" spans="2:8" ht="15.75" hidden="1">
      <c r="B174" s="2"/>
      <c r="C174" s="3"/>
      <c r="D174" s="234"/>
      <c r="E174" s="224"/>
      <c r="F174" s="224"/>
      <c r="G174" s="224"/>
      <c r="H174" s="224">
        <f t="shared" si="2"/>
        <v>0</v>
      </c>
    </row>
    <row r="175" spans="2:8" ht="15.75" hidden="1">
      <c r="B175" s="2"/>
      <c r="C175" s="3"/>
      <c r="D175" s="234"/>
      <c r="E175" s="224"/>
      <c r="F175" s="224"/>
      <c r="G175" s="224"/>
      <c r="H175" s="224">
        <f t="shared" si="2"/>
        <v>0</v>
      </c>
    </row>
    <row r="176" spans="2:8" ht="31.5" hidden="1">
      <c r="B176" s="2" t="s">
        <v>239</v>
      </c>
      <c r="C176" s="3" t="s">
        <v>102</v>
      </c>
      <c r="D176" s="234"/>
      <c r="E176" s="224"/>
      <c r="F176" s="224"/>
      <c r="G176" s="224"/>
      <c r="H176" s="224">
        <f t="shared" si="2"/>
        <v>0</v>
      </c>
    </row>
    <row r="177" spans="2:8" ht="15.75" hidden="1">
      <c r="B177" s="2"/>
      <c r="C177" s="3"/>
      <c r="D177" s="101"/>
      <c r="E177" s="224"/>
      <c r="F177" s="102"/>
      <c r="G177" s="102"/>
      <c r="H177" s="224">
        <f t="shared" si="2"/>
        <v>0</v>
      </c>
    </row>
    <row r="178" spans="2:8" ht="94.5" hidden="1">
      <c r="B178" s="2" t="s">
        <v>336</v>
      </c>
      <c r="C178" s="232" t="s">
        <v>89</v>
      </c>
      <c r="D178" s="3"/>
      <c r="E178" s="245"/>
      <c r="F178" s="224"/>
      <c r="G178" s="224"/>
      <c r="H178" s="224">
        <f t="shared" si="2"/>
        <v>0</v>
      </c>
    </row>
    <row r="179" spans="2:8" ht="15.75" hidden="1">
      <c r="B179" s="2"/>
      <c r="C179" s="3"/>
      <c r="D179" s="3"/>
      <c r="E179" s="245"/>
      <c r="F179" s="226"/>
      <c r="G179" s="226"/>
      <c r="H179" s="224">
        <f t="shared" si="2"/>
        <v>0</v>
      </c>
    </row>
    <row r="180" spans="2:8" ht="15.75" hidden="1">
      <c r="B180" s="2"/>
      <c r="C180" s="232"/>
      <c r="D180" s="234"/>
      <c r="E180" s="245"/>
      <c r="F180" s="226"/>
      <c r="G180" s="226"/>
      <c r="H180" s="224">
        <f t="shared" si="2"/>
        <v>0</v>
      </c>
    </row>
    <row r="181" spans="2:8" ht="15.75" hidden="1">
      <c r="B181" s="239"/>
      <c r="C181" s="232"/>
      <c r="D181" s="246"/>
      <c r="E181" s="245"/>
      <c r="F181" s="226"/>
      <c r="G181" s="226"/>
      <c r="H181" s="224">
        <f t="shared" si="2"/>
        <v>0</v>
      </c>
    </row>
    <row r="182" spans="2:8" ht="15.75" hidden="1">
      <c r="B182" s="239"/>
      <c r="C182" s="232"/>
      <c r="D182" s="246"/>
      <c r="E182" s="245"/>
      <c r="F182" s="226"/>
      <c r="G182" s="226"/>
      <c r="H182" s="224">
        <f t="shared" si="2"/>
        <v>0</v>
      </c>
    </row>
    <row r="183" spans="2:8" ht="15.75" hidden="1">
      <c r="B183" s="239"/>
      <c r="C183" s="232"/>
      <c r="D183" s="246"/>
      <c r="E183" s="245"/>
      <c r="F183" s="226"/>
      <c r="G183" s="226"/>
      <c r="H183" s="224">
        <f t="shared" si="2"/>
        <v>0</v>
      </c>
    </row>
    <row r="184" spans="2:8" ht="31.5">
      <c r="B184" s="92">
        <v>75</v>
      </c>
      <c r="C184" s="155" t="s">
        <v>485</v>
      </c>
      <c r="D184" s="246"/>
      <c r="E184" s="245">
        <v>216</v>
      </c>
      <c r="F184" s="224"/>
      <c r="G184" s="245">
        <v>37</v>
      </c>
      <c r="H184" s="224">
        <f t="shared" si="2"/>
        <v>253</v>
      </c>
    </row>
    <row r="185" spans="2:8" ht="15.75">
      <c r="B185" s="39">
        <v>250380</v>
      </c>
      <c r="C185" s="11" t="s">
        <v>416</v>
      </c>
      <c r="D185" s="246"/>
      <c r="E185" s="245">
        <v>216</v>
      </c>
      <c r="F185" s="224"/>
      <c r="G185" s="245">
        <v>37</v>
      </c>
      <c r="H185" s="224">
        <f t="shared" si="2"/>
        <v>253</v>
      </c>
    </row>
    <row r="186" spans="2:8" ht="15.75" hidden="1">
      <c r="B186" s="239"/>
      <c r="C186" s="232"/>
      <c r="D186" s="246"/>
      <c r="E186" s="245"/>
      <c r="F186" s="226"/>
      <c r="G186" s="206"/>
      <c r="H186" s="224">
        <f>SUM(G186+E186)</f>
        <v>0</v>
      </c>
    </row>
    <row r="187" spans="2:8" ht="15.75">
      <c r="B187" s="365" t="s">
        <v>82</v>
      </c>
      <c r="C187" s="366"/>
      <c r="D187" s="367"/>
      <c r="E187" s="281">
        <f>SUM(E179+E176+E172+E161)+E159+E184</f>
        <v>488.23288</v>
      </c>
      <c r="F187" s="226"/>
      <c r="G187" s="245">
        <f>SUM(G179+G176+G172+G161)+G159+G184</f>
        <v>37</v>
      </c>
      <c r="H187" s="276">
        <f>SUM(G187+E187)</f>
        <v>525.23288</v>
      </c>
    </row>
    <row r="188" spans="2:8" ht="110.25" hidden="1">
      <c r="B188" s="247"/>
      <c r="C188" s="247"/>
      <c r="D188" s="2" t="s">
        <v>114</v>
      </c>
      <c r="E188" s="103"/>
      <c r="F188" s="226"/>
      <c r="G188" s="226"/>
      <c r="H188" s="276"/>
    </row>
    <row r="189" spans="2:8" ht="15.75" hidden="1">
      <c r="B189" s="2" t="s">
        <v>278</v>
      </c>
      <c r="C189" s="3" t="s">
        <v>115</v>
      </c>
      <c r="D189" s="3"/>
      <c r="E189" s="245"/>
      <c r="F189" s="226"/>
      <c r="G189" s="226"/>
      <c r="H189" s="276">
        <f aca="true" t="shared" si="3" ref="H189:H194">SUM(G189+E189)</f>
        <v>0</v>
      </c>
    </row>
    <row r="190" spans="2:8" ht="15.75" hidden="1">
      <c r="B190" s="2" t="s">
        <v>116</v>
      </c>
      <c r="C190" s="232" t="s">
        <v>117</v>
      </c>
      <c r="D190" s="234"/>
      <c r="E190" s="245"/>
      <c r="F190" s="226"/>
      <c r="G190" s="226"/>
      <c r="H190" s="276">
        <f t="shared" si="3"/>
        <v>0</v>
      </c>
    </row>
    <row r="191" spans="2:8" ht="15.75" hidden="1">
      <c r="B191" s="239"/>
      <c r="C191" s="232"/>
      <c r="D191" s="246"/>
      <c r="E191" s="245"/>
      <c r="F191" s="5"/>
      <c r="G191" s="5"/>
      <c r="H191" s="276">
        <f t="shared" si="3"/>
        <v>0</v>
      </c>
    </row>
    <row r="192" spans="2:8" ht="15.75" hidden="1">
      <c r="B192" s="239"/>
      <c r="C192" s="232"/>
      <c r="D192" s="246"/>
      <c r="E192" s="245"/>
      <c r="F192" s="5"/>
      <c r="G192" s="5"/>
      <c r="H192" s="276">
        <f t="shared" si="3"/>
        <v>0</v>
      </c>
    </row>
    <row r="193" spans="2:8" ht="15.75" hidden="1">
      <c r="B193" s="239"/>
      <c r="C193" s="232"/>
      <c r="D193" s="246"/>
      <c r="E193" s="245"/>
      <c r="F193" s="5"/>
      <c r="G193" s="5"/>
      <c r="H193" s="276">
        <f t="shared" si="3"/>
        <v>0</v>
      </c>
    </row>
    <row r="194" spans="2:8" ht="18.75" hidden="1">
      <c r="B194" s="365" t="s">
        <v>82</v>
      </c>
      <c r="C194" s="366"/>
      <c r="D194" s="367"/>
      <c r="E194" s="103"/>
      <c r="F194" s="5"/>
      <c r="G194" s="5"/>
      <c r="H194" s="276">
        <f t="shared" si="3"/>
        <v>0</v>
      </c>
    </row>
    <row r="195" spans="2:10" ht="18.75">
      <c r="B195" s="368" t="s">
        <v>331</v>
      </c>
      <c r="C195" s="368"/>
      <c r="D195" s="368"/>
      <c r="E195" s="195">
        <f>SUM(E187+E137+E126+E116+E111)</f>
        <v>762.2248800000001</v>
      </c>
      <c r="F195" s="5"/>
      <c r="G195" s="250">
        <f>SUM(G187+G137+G126+G116+G111)</f>
        <v>37</v>
      </c>
      <c r="H195" s="195">
        <f>SUM(H187+H137+H126+H116+H111)</f>
        <v>799.2248800000001</v>
      </c>
      <c r="I195" s="228"/>
      <c r="J195" s="228"/>
    </row>
  </sheetData>
  <mergeCells count="43">
    <mergeCell ref="B195:D195"/>
    <mergeCell ref="C126:D126"/>
    <mergeCell ref="C151:D151"/>
    <mergeCell ref="C155:D155"/>
    <mergeCell ref="B187:D187"/>
    <mergeCell ref="B194:D194"/>
    <mergeCell ref="C122:D122"/>
    <mergeCell ref="C137:D137"/>
    <mergeCell ref="C143:D143"/>
    <mergeCell ref="B147:D147"/>
    <mergeCell ref="C93:D93"/>
    <mergeCell ref="C103:D103"/>
    <mergeCell ref="C111:D111"/>
    <mergeCell ref="C116:D116"/>
    <mergeCell ref="C75:D75"/>
    <mergeCell ref="B81:F81"/>
    <mergeCell ref="B85:D85"/>
    <mergeCell ref="B89:D89"/>
    <mergeCell ref="C58:D58"/>
    <mergeCell ref="B60:D60"/>
    <mergeCell ref="B64:D64"/>
    <mergeCell ref="B68:D68"/>
    <mergeCell ref="C37:D37"/>
    <mergeCell ref="C41:D41"/>
    <mergeCell ref="C48:D48"/>
    <mergeCell ref="C53:D53"/>
    <mergeCell ref="B18:B19"/>
    <mergeCell ref="B21:D21"/>
    <mergeCell ref="C29:D29"/>
    <mergeCell ref="C33:D33"/>
    <mergeCell ref="F10:F11"/>
    <mergeCell ref="G10:G11"/>
    <mergeCell ref="H10:H11"/>
    <mergeCell ref="B15:D15"/>
    <mergeCell ref="B10:B11"/>
    <mergeCell ref="C10:C11"/>
    <mergeCell ref="D10:D11"/>
    <mergeCell ref="E10:E11"/>
    <mergeCell ref="E1:G1"/>
    <mergeCell ref="B6:H6"/>
    <mergeCell ref="D9:E9"/>
    <mergeCell ref="F9:G9"/>
    <mergeCell ref="E3:G3"/>
  </mergeCells>
  <printOptions/>
  <pageMargins left="0.17" right="0.2" top="0.17" bottom="0.17" header="0.5" footer="0.5"/>
  <pageSetup fitToHeight="2"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X127"/>
  <sheetViews>
    <sheetView workbookViewId="0" topLeftCell="C1">
      <selection activeCell="A5" sqref="A5:O5"/>
    </sheetView>
  </sheetViews>
  <sheetFormatPr defaultColWidth="9.00390625" defaultRowHeight="12.75"/>
  <cols>
    <col min="1" max="1" width="16.75390625" style="28" customWidth="1"/>
    <col min="2" max="2" width="37.25390625" style="28" customWidth="1"/>
    <col min="3" max="3" width="54.75390625" style="28" customWidth="1"/>
    <col min="4" max="4" width="12.625" style="28" customWidth="1"/>
    <col min="5" max="5" width="12.00390625" style="28" customWidth="1"/>
    <col min="6" max="6" width="10.375" style="28" customWidth="1"/>
    <col min="7" max="7" width="18.75390625" style="28" customWidth="1"/>
    <col min="8" max="8" width="13.00390625" style="28" hidden="1" customWidth="1"/>
    <col min="9" max="9" width="12.875" style="28" hidden="1" customWidth="1"/>
    <col min="10" max="10" width="14.125" style="28" customWidth="1"/>
    <col min="11" max="11" width="14.875" style="28" customWidth="1"/>
    <col min="12" max="12" width="15.75390625" style="28" customWidth="1"/>
    <col min="13" max="13" width="10.375" style="28" hidden="1" customWidth="1"/>
    <col min="14" max="14" width="0" style="28" hidden="1" customWidth="1"/>
    <col min="15" max="15" width="14.625" style="28" hidden="1" customWidth="1"/>
    <col min="16" max="16" width="14.875" style="28" customWidth="1"/>
    <col min="17" max="16384" width="9.125" style="28" customWidth="1"/>
  </cols>
  <sheetData>
    <row r="1" spans="3:15" ht="15.75">
      <c r="C1" s="379" t="s">
        <v>257</v>
      </c>
      <c r="D1" s="379"/>
      <c r="E1" s="379"/>
      <c r="F1" s="379"/>
      <c r="G1" s="379"/>
      <c r="H1" s="379"/>
      <c r="I1" s="379"/>
      <c r="J1" s="379"/>
      <c r="K1" s="379"/>
      <c r="L1" s="379"/>
      <c r="M1" s="379"/>
      <c r="N1" s="379"/>
      <c r="O1" s="379"/>
    </row>
    <row r="2" spans="3:15" ht="15.75">
      <c r="C2" s="380" t="s">
        <v>264</v>
      </c>
      <c r="D2" s="380"/>
      <c r="E2" s="380"/>
      <c r="F2" s="380"/>
      <c r="G2" s="380"/>
      <c r="H2" s="380"/>
      <c r="I2" s="380"/>
      <c r="J2" s="380"/>
      <c r="K2" s="380"/>
      <c r="L2" s="380"/>
      <c r="M2" s="380"/>
      <c r="N2" s="380"/>
      <c r="O2" s="380"/>
    </row>
    <row r="3" spans="3:15" ht="15.75">
      <c r="C3" s="380" t="s">
        <v>137</v>
      </c>
      <c r="D3" s="380"/>
      <c r="E3" s="380"/>
      <c r="F3" s="380"/>
      <c r="G3" s="380"/>
      <c r="H3" s="380"/>
      <c r="I3" s="380"/>
      <c r="J3" s="380"/>
      <c r="K3" s="380"/>
      <c r="L3" s="380"/>
      <c r="M3" s="380"/>
      <c r="N3" s="380"/>
      <c r="O3" s="380"/>
    </row>
    <row r="4" spans="1:7" ht="15.75" hidden="1">
      <c r="A4" s="116"/>
      <c r="B4" s="116"/>
      <c r="C4" s="116"/>
      <c r="D4" s="116"/>
      <c r="E4" s="116"/>
      <c r="F4" s="116"/>
      <c r="G4" s="116"/>
    </row>
    <row r="5" spans="1:15" ht="42.75" customHeight="1">
      <c r="A5" s="381" t="s">
        <v>263</v>
      </c>
      <c r="B5" s="381"/>
      <c r="C5" s="381"/>
      <c r="D5" s="381"/>
      <c r="E5" s="381"/>
      <c r="F5" s="381"/>
      <c r="G5" s="381"/>
      <c r="H5" s="381"/>
      <c r="I5" s="381"/>
      <c r="J5" s="381"/>
      <c r="K5" s="381"/>
      <c r="L5" s="381"/>
      <c r="M5" s="381"/>
      <c r="N5" s="381"/>
      <c r="O5" s="381"/>
    </row>
    <row r="6" spans="1:16" ht="15.75">
      <c r="A6" s="378" t="s">
        <v>508</v>
      </c>
      <c r="B6" s="333" t="s">
        <v>325</v>
      </c>
      <c r="C6" s="369" t="s">
        <v>509</v>
      </c>
      <c r="D6" s="369" t="s">
        <v>510</v>
      </c>
      <c r="E6" s="369" t="s">
        <v>511</v>
      </c>
      <c r="F6" s="369" t="s">
        <v>512</v>
      </c>
      <c r="G6" s="369" t="s">
        <v>260</v>
      </c>
      <c r="H6" s="115"/>
      <c r="I6" s="115"/>
      <c r="J6" s="344" t="s">
        <v>513</v>
      </c>
      <c r="K6" s="344"/>
      <c r="L6" s="344"/>
      <c r="M6" s="344"/>
      <c r="N6" s="118"/>
      <c r="O6" s="369" t="s">
        <v>514</v>
      </c>
      <c r="P6" s="369" t="s">
        <v>262</v>
      </c>
    </row>
    <row r="7" spans="1:16" ht="31.5" customHeight="1">
      <c r="A7" s="378"/>
      <c r="B7" s="335"/>
      <c r="C7" s="369"/>
      <c r="D7" s="369"/>
      <c r="E7" s="369"/>
      <c r="F7" s="369"/>
      <c r="G7" s="369"/>
      <c r="H7" s="115"/>
      <c r="I7" s="115"/>
      <c r="J7" s="369" t="s">
        <v>515</v>
      </c>
      <c r="K7" s="369"/>
      <c r="L7" s="369" t="s">
        <v>516</v>
      </c>
      <c r="M7" s="369" t="s">
        <v>517</v>
      </c>
      <c r="N7" s="119"/>
      <c r="O7" s="369"/>
      <c r="P7" s="369"/>
    </row>
    <row r="8" spans="1:16" ht="67.5" customHeight="1">
      <c r="A8" s="117" t="s">
        <v>282</v>
      </c>
      <c r="B8" s="115" t="s">
        <v>518</v>
      </c>
      <c r="C8" s="369"/>
      <c r="D8" s="369"/>
      <c r="E8" s="369"/>
      <c r="F8" s="369"/>
      <c r="G8" s="369"/>
      <c r="H8" s="115"/>
      <c r="I8" s="115"/>
      <c r="J8" s="115" t="s">
        <v>519</v>
      </c>
      <c r="K8" s="115" t="s">
        <v>520</v>
      </c>
      <c r="L8" s="369"/>
      <c r="M8" s="369"/>
      <c r="N8" s="119"/>
      <c r="O8" s="369"/>
      <c r="P8" s="369"/>
    </row>
    <row r="9" spans="1:15" ht="55.5" customHeight="1" hidden="1">
      <c r="A9" s="120" t="s">
        <v>521</v>
      </c>
      <c r="B9" s="121" t="s">
        <v>333</v>
      </c>
      <c r="C9" s="121" t="s">
        <v>522</v>
      </c>
      <c r="D9" s="122"/>
      <c r="E9" s="122"/>
      <c r="F9" s="122"/>
      <c r="G9" s="123"/>
      <c r="H9" s="124"/>
      <c r="I9" s="123"/>
      <c r="J9" s="123"/>
      <c r="K9" s="123"/>
      <c r="L9" s="122"/>
      <c r="M9" s="122"/>
      <c r="N9" s="125"/>
      <c r="O9" s="122"/>
    </row>
    <row r="10" spans="1:15" ht="31.5" customHeight="1" hidden="1">
      <c r="A10" s="126" t="s">
        <v>334</v>
      </c>
      <c r="B10" s="115" t="s">
        <v>335</v>
      </c>
      <c r="C10" s="115" t="s">
        <v>523</v>
      </c>
      <c r="D10" s="127"/>
      <c r="E10" s="127"/>
      <c r="F10" s="127"/>
      <c r="G10" s="128"/>
      <c r="H10" s="128"/>
      <c r="I10" s="128"/>
      <c r="J10" s="128"/>
      <c r="K10" s="128"/>
      <c r="L10" s="127"/>
      <c r="M10" s="127"/>
      <c r="N10" s="129"/>
      <c r="O10" s="127"/>
    </row>
    <row r="11" spans="1:24" ht="36" customHeight="1">
      <c r="A11" s="120" t="s">
        <v>236</v>
      </c>
      <c r="B11" s="121" t="s">
        <v>421</v>
      </c>
      <c r="C11" s="121" t="s">
        <v>522</v>
      </c>
      <c r="D11" s="92"/>
      <c r="E11" s="92"/>
      <c r="F11" s="92"/>
      <c r="G11" s="270">
        <f>SUM(J11+L11+M11)</f>
        <v>317.52017</v>
      </c>
      <c r="H11" s="267"/>
      <c r="I11" s="267">
        <f>SUM(I16+I25+I28+I36+I39+I41+I42)</f>
        <v>7</v>
      </c>
      <c r="J11" s="270">
        <f>SUM(J13+J14+J15+J16)</f>
        <v>310.52017</v>
      </c>
      <c r="K11" s="267">
        <f>SUM(K13+K14+K15+K16)</f>
        <v>0</v>
      </c>
      <c r="L11" s="267">
        <f>SUM(L13+L14+L15+L16)</f>
        <v>7</v>
      </c>
      <c r="M11" s="267">
        <f>SUM(M13+M14+M15+M16)</f>
        <v>0</v>
      </c>
      <c r="N11" s="267">
        <f>SUM(N16+N25+N28+N36+N39+N41+N42)</f>
        <v>0</v>
      </c>
      <c r="O11" s="273">
        <f>SUM(O16+O25+O28+O36+O39+O41+O42)</f>
        <v>0</v>
      </c>
      <c r="P11" s="270">
        <f>SUM(P13+P14+P15+P16)</f>
        <v>310.52017</v>
      </c>
      <c r="Q11" s="164"/>
      <c r="R11" s="102"/>
      <c r="S11" s="102"/>
      <c r="T11" s="102"/>
      <c r="U11" s="102"/>
      <c r="V11" s="102"/>
      <c r="W11" s="102"/>
      <c r="X11" s="102"/>
    </row>
    <row r="12" spans="1:24" ht="35.25" customHeight="1" hidden="1">
      <c r="A12" s="126"/>
      <c r="B12" s="115"/>
      <c r="C12" s="115"/>
      <c r="D12" s="127"/>
      <c r="E12" s="127"/>
      <c r="F12" s="127"/>
      <c r="G12" s="98"/>
      <c r="H12" s="98"/>
      <c r="I12" s="98">
        <f>SUM(J12+L12+M12+O12)</f>
        <v>0</v>
      </c>
      <c r="J12" s="100"/>
      <c r="K12" s="98"/>
      <c r="L12" s="98"/>
      <c r="M12" s="98"/>
      <c r="N12" s="164">
        <f>SUM(J12:M12)-K12</f>
        <v>0</v>
      </c>
      <c r="O12" s="103"/>
      <c r="P12" s="260"/>
      <c r="Q12" s="164"/>
      <c r="R12" s="102"/>
      <c r="S12" s="102"/>
      <c r="T12" s="102"/>
      <c r="U12" s="102"/>
      <c r="V12" s="102"/>
      <c r="W12" s="102"/>
      <c r="X12" s="102"/>
    </row>
    <row r="13" spans="1:24" ht="35.25" customHeight="1">
      <c r="A13" s="126" t="s">
        <v>339</v>
      </c>
      <c r="B13" s="11" t="s">
        <v>259</v>
      </c>
      <c r="C13" s="95" t="s">
        <v>261</v>
      </c>
      <c r="D13" s="127"/>
      <c r="E13" s="127"/>
      <c r="F13" s="127"/>
      <c r="G13" s="100">
        <f aca="true" t="shared" si="0" ref="G13:G76">SUM(J13+L13+M13)</f>
        <v>300</v>
      </c>
      <c r="H13" s="98"/>
      <c r="I13" s="98"/>
      <c r="J13" s="100">
        <v>300</v>
      </c>
      <c r="K13" s="98"/>
      <c r="L13" s="98"/>
      <c r="M13" s="98"/>
      <c r="N13" s="164"/>
      <c r="O13" s="103"/>
      <c r="P13" s="98">
        <v>300</v>
      </c>
      <c r="Q13" s="164"/>
      <c r="R13" s="102"/>
      <c r="S13" s="102"/>
      <c r="T13" s="102"/>
      <c r="U13" s="102"/>
      <c r="V13" s="102"/>
      <c r="W13" s="102"/>
      <c r="X13" s="102"/>
    </row>
    <row r="14" spans="1:24" ht="35.25" customHeight="1">
      <c r="A14" s="126" t="s">
        <v>339</v>
      </c>
      <c r="B14" s="11" t="s">
        <v>259</v>
      </c>
      <c r="C14" s="272" t="s">
        <v>178</v>
      </c>
      <c r="D14" s="127"/>
      <c r="E14" s="127"/>
      <c r="F14" s="127"/>
      <c r="G14" s="264">
        <f t="shared" si="0"/>
        <v>3.52017</v>
      </c>
      <c r="H14" s="260"/>
      <c r="I14" s="260"/>
      <c r="J14" s="264">
        <v>3.52017</v>
      </c>
      <c r="K14" s="260"/>
      <c r="L14" s="260"/>
      <c r="M14" s="260"/>
      <c r="N14" s="265"/>
      <c r="O14" s="266"/>
      <c r="P14" s="264">
        <v>3.52017</v>
      </c>
      <c r="Q14" s="164"/>
      <c r="R14" s="102"/>
      <c r="S14" s="102"/>
      <c r="T14" s="102"/>
      <c r="U14" s="102"/>
      <c r="V14" s="102"/>
      <c r="W14" s="102"/>
      <c r="X14" s="102"/>
    </row>
    <row r="15" spans="1:24" ht="35.25" customHeight="1">
      <c r="A15" s="126" t="s">
        <v>290</v>
      </c>
      <c r="B15" s="11" t="s">
        <v>291</v>
      </c>
      <c r="C15" s="3" t="s">
        <v>177</v>
      </c>
      <c r="D15" s="127"/>
      <c r="E15" s="127"/>
      <c r="F15" s="127"/>
      <c r="G15" s="100">
        <f t="shared" si="0"/>
        <v>7</v>
      </c>
      <c r="H15" s="98"/>
      <c r="I15" s="98"/>
      <c r="J15" s="100"/>
      <c r="K15" s="98"/>
      <c r="L15" s="98">
        <v>7</v>
      </c>
      <c r="M15" s="260"/>
      <c r="N15" s="265"/>
      <c r="O15" s="266"/>
      <c r="P15" s="100">
        <v>0</v>
      </c>
      <c r="Q15" s="164"/>
      <c r="R15" s="102"/>
      <c r="S15" s="102"/>
      <c r="T15" s="102"/>
      <c r="U15" s="102"/>
      <c r="V15" s="102"/>
      <c r="W15" s="102"/>
      <c r="X15" s="102"/>
    </row>
    <row r="16" spans="1:24" ht="18.75">
      <c r="A16" s="126" t="s">
        <v>292</v>
      </c>
      <c r="B16" s="11" t="s">
        <v>293</v>
      </c>
      <c r="C16" s="3" t="s">
        <v>177</v>
      </c>
      <c r="D16" s="127"/>
      <c r="E16" s="127"/>
      <c r="F16" s="127"/>
      <c r="G16" s="100">
        <f t="shared" si="0"/>
        <v>7</v>
      </c>
      <c r="H16" s="98"/>
      <c r="I16" s="98">
        <f>SUM(J16+L16+M16)</f>
        <v>7</v>
      </c>
      <c r="J16" s="98">
        <v>7</v>
      </c>
      <c r="K16" s="98"/>
      <c r="L16" s="98"/>
      <c r="M16" s="98"/>
      <c r="N16" s="98">
        <f>SUM(N18+N19+N21+N22)</f>
        <v>0</v>
      </c>
      <c r="O16" s="103">
        <f>SUM(O18+O19+O21+O22)+O20</f>
        <v>0</v>
      </c>
      <c r="P16" s="98">
        <v>7</v>
      </c>
      <c r="Q16" s="164"/>
      <c r="R16" s="102"/>
      <c r="S16" s="102"/>
      <c r="T16" s="102"/>
      <c r="U16" s="102"/>
      <c r="V16" s="102"/>
      <c r="W16" s="102"/>
      <c r="X16" s="102"/>
    </row>
    <row r="17" spans="1:24" ht="18.75" hidden="1">
      <c r="A17" s="126"/>
      <c r="B17" s="115"/>
      <c r="C17" s="115" t="s">
        <v>439</v>
      </c>
      <c r="D17" s="127"/>
      <c r="E17" s="127"/>
      <c r="F17" s="127"/>
      <c r="G17" s="267">
        <f t="shared" si="0"/>
        <v>0</v>
      </c>
      <c r="H17" s="98"/>
      <c r="I17" s="98"/>
      <c r="J17" s="100"/>
      <c r="K17" s="98"/>
      <c r="L17" s="98"/>
      <c r="M17" s="98"/>
      <c r="N17" s="164"/>
      <c r="O17" s="103"/>
      <c r="P17" s="260"/>
      <c r="Q17" s="164"/>
      <c r="R17" s="102"/>
      <c r="S17" s="102"/>
      <c r="T17" s="102"/>
      <c r="U17" s="102"/>
      <c r="V17" s="102"/>
      <c r="W17" s="102"/>
      <c r="X17" s="102"/>
    </row>
    <row r="18" spans="1:24" ht="18.75" hidden="1">
      <c r="A18" s="126"/>
      <c r="B18" s="115"/>
      <c r="C18" s="115" t="s">
        <v>525</v>
      </c>
      <c r="D18" s="127"/>
      <c r="E18" s="127"/>
      <c r="F18" s="127"/>
      <c r="G18" s="267">
        <f t="shared" si="0"/>
        <v>0</v>
      </c>
      <c r="H18" s="98"/>
      <c r="I18" s="98"/>
      <c r="J18" s="100"/>
      <c r="K18" s="98"/>
      <c r="L18" s="98"/>
      <c r="M18" s="98"/>
      <c r="N18" s="164"/>
      <c r="O18" s="103"/>
      <c r="P18" s="260"/>
      <c r="Q18" s="164"/>
      <c r="R18" s="102"/>
      <c r="S18" s="102"/>
      <c r="T18" s="102"/>
      <c r="U18" s="102"/>
      <c r="V18" s="102"/>
      <c r="W18" s="102"/>
      <c r="X18" s="102"/>
    </row>
    <row r="19" spans="1:24" ht="18.75" hidden="1">
      <c r="A19" s="126"/>
      <c r="B19" s="115"/>
      <c r="C19" s="115"/>
      <c r="D19" s="127"/>
      <c r="E19" s="127"/>
      <c r="F19" s="127"/>
      <c r="G19" s="267">
        <f t="shared" si="0"/>
        <v>0</v>
      </c>
      <c r="H19" s="98"/>
      <c r="I19" s="98"/>
      <c r="J19" s="100"/>
      <c r="K19" s="98"/>
      <c r="L19" s="98"/>
      <c r="M19" s="98"/>
      <c r="N19" s="164"/>
      <c r="O19" s="103"/>
      <c r="P19" s="260"/>
      <c r="Q19" s="164"/>
      <c r="R19" s="102"/>
      <c r="S19" s="102"/>
      <c r="T19" s="102"/>
      <c r="U19" s="102"/>
      <c r="V19" s="102"/>
      <c r="W19" s="102"/>
      <c r="X19" s="102"/>
    </row>
    <row r="20" spans="1:24" ht="18.75" hidden="1">
      <c r="A20" s="126"/>
      <c r="B20" s="115"/>
      <c r="C20" s="115" t="s">
        <v>526</v>
      </c>
      <c r="D20" s="127"/>
      <c r="E20" s="127"/>
      <c r="F20" s="127"/>
      <c r="G20" s="267">
        <f t="shared" si="0"/>
        <v>0</v>
      </c>
      <c r="H20" s="98"/>
      <c r="I20" s="98"/>
      <c r="J20" s="98"/>
      <c r="K20" s="98"/>
      <c r="L20" s="98"/>
      <c r="M20" s="98"/>
      <c r="N20" s="164"/>
      <c r="O20" s="103"/>
      <c r="P20" s="260"/>
      <c r="Q20" s="164"/>
      <c r="R20" s="102"/>
      <c r="S20" s="102"/>
      <c r="T20" s="102"/>
      <c r="U20" s="102"/>
      <c r="V20" s="102"/>
      <c r="W20" s="102"/>
      <c r="X20" s="102"/>
    </row>
    <row r="21" spans="1:24" ht="18.75" hidden="1">
      <c r="A21" s="126"/>
      <c r="B21" s="115"/>
      <c r="C21" s="115" t="s">
        <v>527</v>
      </c>
      <c r="D21" s="127"/>
      <c r="E21" s="127"/>
      <c r="F21" s="127"/>
      <c r="G21" s="267">
        <f t="shared" si="0"/>
        <v>0</v>
      </c>
      <c r="H21" s="98"/>
      <c r="I21" s="98"/>
      <c r="J21" s="100"/>
      <c r="K21" s="98"/>
      <c r="L21" s="98"/>
      <c r="M21" s="98"/>
      <c r="N21" s="164"/>
      <c r="O21" s="103"/>
      <c r="P21" s="260"/>
      <c r="Q21" s="164"/>
      <c r="R21" s="102"/>
      <c r="S21" s="102"/>
      <c r="T21" s="102"/>
      <c r="U21" s="102"/>
      <c r="V21" s="102"/>
      <c r="W21" s="102"/>
      <c r="X21" s="102"/>
    </row>
    <row r="22" spans="1:24" ht="18.75" hidden="1">
      <c r="A22" s="126"/>
      <c r="B22" s="115"/>
      <c r="C22" s="115"/>
      <c r="D22" s="127"/>
      <c r="E22" s="127"/>
      <c r="F22" s="127"/>
      <c r="G22" s="267">
        <f t="shared" si="0"/>
        <v>0</v>
      </c>
      <c r="H22" s="98"/>
      <c r="I22" s="98"/>
      <c r="J22" s="100"/>
      <c r="K22" s="98"/>
      <c r="L22" s="98"/>
      <c r="M22" s="98"/>
      <c r="N22" s="164"/>
      <c r="O22" s="103"/>
      <c r="P22" s="260"/>
      <c r="Q22" s="164"/>
      <c r="R22" s="102"/>
      <c r="S22" s="102"/>
      <c r="T22" s="102"/>
      <c r="U22" s="102"/>
      <c r="V22" s="102"/>
      <c r="W22" s="102"/>
      <c r="X22" s="102"/>
    </row>
    <row r="23" spans="1:24" ht="18.75" hidden="1">
      <c r="A23" s="126"/>
      <c r="B23" s="115"/>
      <c r="C23" s="115"/>
      <c r="D23" s="127"/>
      <c r="E23" s="127"/>
      <c r="F23" s="127"/>
      <c r="G23" s="267">
        <f t="shared" si="0"/>
        <v>0</v>
      </c>
      <c r="H23" s="98"/>
      <c r="I23" s="98"/>
      <c r="J23" s="100"/>
      <c r="K23" s="98"/>
      <c r="L23" s="98"/>
      <c r="M23" s="98"/>
      <c r="N23" s="164"/>
      <c r="O23" s="103"/>
      <c r="P23" s="260"/>
      <c r="Q23" s="164"/>
      <c r="R23" s="102"/>
      <c r="S23" s="102"/>
      <c r="T23" s="102"/>
      <c r="U23" s="102"/>
      <c r="V23" s="102"/>
      <c r="W23" s="102"/>
      <c r="X23" s="102"/>
    </row>
    <row r="24" spans="1:24" ht="18.75" hidden="1">
      <c r="A24" s="126"/>
      <c r="B24" s="115"/>
      <c r="C24" s="115"/>
      <c r="D24" s="127"/>
      <c r="E24" s="127"/>
      <c r="F24" s="127"/>
      <c r="G24" s="267">
        <f t="shared" si="0"/>
        <v>0</v>
      </c>
      <c r="H24" s="98"/>
      <c r="I24" s="98"/>
      <c r="J24" s="100"/>
      <c r="K24" s="98"/>
      <c r="L24" s="98"/>
      <c r="M24" s="98"/>
      <c r="N24" s="164"/>
      <c r="O24" s="103"/>
      <c r="P24" s="260"/>
      <c r="Q24" s="164"/>
      <c r="R24" s="102"/>
      <c r="S24" s="102"/>
      <c r="T24" s="102"/>
      <c r="U24" s="102"/>
      <c r="V24" s="102"/>
      <c r="W24" s="102"/>
      <c r="X24" s="102"/>
    </row>
    <row r="25" spans="1:24" ht="18.75" hidden="1">
      <c r="A25" s="126" t="s">
        <v>290</v>
      </c>
      <c r="B25" s="115" t="s">
        <v>291</v>
      </c>
      <c r="C25" s="115" t="s">
        <v>524</v>
      </c>
      <c r="D25" s="127"/>
      <c r="E25" s="127"/>
      <c r="F25" s="127"/>
      <c r="G25" s="267">
        <f t="shared" si="0"/>
        <v>0</v>
      </c>
      <c r="H25" s="98"/>
      <c r="I25" s="98"/>
      <c r="J25" s="100"/>
      <c r="K25" s="98"/>
      <c r="L25" s="98"/>
      <c r="M25" s="98"/>
      <c r="N25" s="164"/>
      <c r="O25" s="103"/>
      <c r="P25" s="260"/>
      <c r="Q25" s="164"/>
      <c r="R25" s="102"/>
      <c r="S25" s="102"/>
      <c r="T25" s="102"/>
      <c r="U25" s="102"/>
      <c r="V25" s="102"/>
      <c r="W25" s="102"/>
      <c r="X25" s="102"/>
    </row>
    <row r="26" spans="1:24" ht="18.75" hidden="1">
      <c r="A26" s="126"/>
      <c r="B26" s="115"/>
      <c r="C26" s="115" t="s">
        <v>439</v>
      </c>
      <c r="D26" s="127"/>
      <c r="E26" s="127"/>
      <c r="F26" s="127"/>
      <c r="G26" s="267">
        <f t="shared" si="0"/>
        <v>0</v>
      </c>
      <c r="H26" s="98"/>
      <c r="I26" s="98"/>
      <c r="J26" s="100"/>
      <c r="K26" s="98"/>
      <c r="L26" s="98"/>
      <c r="M26" s="98"/>
      <c r="N26" s="164"/>
      <c r="O26" s="103"/>
      <c r="P26" s="260"/>
      <c r="Q26" s="164"/>
      <c r="R26" s="102"/>
      <c r="S26" s="102"/>
      <c r="T26" s="102"/>
      <c r="U26" s="102"/>
      <c r="V26" s="102"/>
      <c r="W26" s="102"/>
      <c r="X26" s="102"/>
    </row>
    <row r="27" spans="1:24" ht="102" hidden="1">
      <c r="A27" s="126"/>
      <c r="B27" s="115"/>
      <c r="C27" s="115" t="s">
        <v>528</v>
      </c>
      <c r="D27" s="127"/>
      <c r="E27" s="127"/>
      <c r="F27" s="127"/>
      <c r="G27" s="267">
        <f t="shared" si="0"/>
        <v>0</v>
      </c>
      <c r="H27" s="98"/>
      <c r="I27" s="98"/>
      <c r="J27" s="100"/>
      <c r="K27" s="98"/>
      <c r="L27" s="98"/>
      <c r="M27" s="98"/>
      <c r="N27" s="164"/>
      <c r="O27" s="103"/>
      <c r="P27" s="260"/>
      <c r="Q27" s="164"/>
      <c r="R27" s="102"/>
      <c r="S27" s="102"/>
      <c r="T27" s="102"/>
      <c r="U27" s="102"/>
      <c r="V27" s="102"/>
      <c r="W27" s="102"/>
      <c r="X27" s="102"/>
    </row>
    <row r="28" spans="1:24" ht="18.75" hidden="1">
      <c r="A28" s="126" t="s">
        <v>292</v>
      </c>
      <c r="B28" s="115" t="s">
        <v>293</v>
      </c>
      <c r="C28" s="115" t="s">
        <v>524</v>
      </c>
      <c r="D28" s="127"/>
      <c r="E28" s="127"/>
      <c r="F28" s="127"/>
      <c r="G28" s="267">
        <f t="shared" si="0"/>
        <v>0</v>
      </c>
      <c r="H28" s="100"/>
      <c r="I28" s="98"/>
      <c r="J28" s="100"/>
      <c r="K28" s="98"/>
      <c r="L28" s="98"/>
      <c r="M28" s="98"/>
      <c r="N28" s="98"/>
      <c r="O28" s="103"/>
      <c r="P28" s="260"/>
      <c r="Q28" s="164"/>
      <c r="R28" s="102"/>
      <c r="S28" s="102"/>
      <c r="T28" s="102"/>
      <c r="U28" s="102"/>
      <c r="V28" s="102"/>
      <c r="W28" s="102"/>
      <c r="X28" s="102"/>
    </row>
    <row r="29" spans="1:24" ht="38.25" hidden="1">
      <c r="A29" s="126"/>
      <c r="B29" s="115"/>
      <c r="C29" s="115" t="s">
        <v>529</v>
      </c>
      <c r="D29" s="115"/>
      <c r="E29" s="115"/>
      <c r="F29" s="115"/>
      <c r="G29" s="267">
        <f t="shared" si="0"/>
        <v>0</v>
      </c>
      <c r="H29" s="100"/>
      <c r="I29" s="98"/>
      <c r="J29" s="100"/>
      <c r="K29" s="98"/>
      <c r="L29" s="98"/>
      <c r="M29" s="98"/>
      <c r="N29" s="164"/>
      <c r="O29" s="103"/>
      <c r="P29" s="260"/>
      <c r="Q29" s="164"/>
      <c r="R29" s="102"/>
      <c r="S29" s="102"/>
      <c r="T29" s="102"/>
      <c r="U29" s="102"/>
      <c r="V29" s="102"/>
      <c r="W29" s="102"/>
      <c r="X29" s="102"/>
    </row>
    <row r="30" spans="1:24" ht="18.75" hidden="1">
      <c r="A30" s="126"/>
      <c r="B30" s="115"/>
      <c r="C30" s="115"/>
      <c r="D30" s="115"/>
      <c r="E30" s="115"/>
      <c r="F30" s="115"/>
      <c r="G30" s="267">
        <f t="shared" si="0"/>
        <v>0</v>
      </c>
      <c r="H30" s="100"/>
      <c r="I30" s="98"/>
      <c r="J30" s="100"/>
      <c r="K30" s="98"/>
      <c r="L30" s="98"/>
      <c r="M30" s="98"/>
      <c r="N30" s="164"/>
      <c r="O30" s="103"/>
      <c r="P30" s="260"/>
      <c r="Q30" s="164"/>
      <c r="R30" s="102"/>
      <c r="S30" s="102"/>
      <c r="T30" s="102"/>
      <c r="U30" s="102"/>
      <c r="V30" s="102"/>
      <c r="W30" s="102"/>
      <c r="X30" s="102"/>
    </row>
    <row r="31" spans="1:24" ht="18.75" hidden="1">
      <c r="A31" s="126"/>
      <c r="B31" s="115"/>
      <c r="C31" s="115"/>
      <c r="D31" s="115"/>
      <c r="E31" s="115"/>
      <c r="F31" s="115"/>
      <c r="G31" s="267">
        <f t="shared" si="0"/>
        <v>0</v>
      </c>
      <c r="H31" s="100"/>
      <c r="I31" s="98"/>
      <c r="J31" s="100"/>
      <c r="K31" s="98"/>
      <c r="L31" s="98"/>
      <c r="M31" s="98"/>
      <c r="N31" s="164"/>
      <c r="O31" s="103"/>
      <c r="P31" s="260"/>
      <c r="Q31" s="164"/>
      <c r="R31" s="102"/>
      <c r="S31" s="102"/>
      <c r="T31" s="102"/>
      <c r="U31" s="102"/>
      <c r="V31" s="102"/>
      <c r="W31" s="102"/>
      <c r="X31" s="102"/>
    </row>
    <row r="32" spans="1:24" ht="18.75" hidden="1">
      <c r="A32" s="126"/>
      <c r="B32" s="115"/>
      <c r="C32" s="115"/>
      <c r="D32" s="115"/>
      <c r="E32" s="115"/>
      <c r="F32" s="115"/>
      <c r="G32" s="267">
        <f t="shared" si="0"/>
        <v>0</v>
      </c>
      <c r="H32" s="100"/>
      <c r="I32" s="98"/>
      <c r="J32" s="100"/>
      <c r="K32" s="98"/>
      <c r="L32" s="98"/>
      <c r="M32" s="98"/>
      <c r="N32" s="164"/>
      <c r="O32" s="103"/>
      <c r="P32" s="260"/>
      <c r="Q32" s="164"/>
      <c r="R32" s="102"/>
      <c r="S32" s="102"/>
      <c r="T32" s="102"/>
      <c r="U32" s="102"/>
      <c r="V32" s="102"/>
      <c r="W32" s="102"/>
      <c r="X32" s="102"/>
    </row>
    <row r="33" spans="1:24" ht="18.75" hidden="1">
      <c r="A33" s="126"/>
      <c r="B33" s="115"/>
      <c r="C33" s="115"/>
      <c r="D33" s="115"/>
      <c r="E33" s="115"/>
      <c r="F33" s="115"/>
      <c r="G33" s="267">
        <f t="shared" si="0"/>
        <v>0</v>
      </c>
      <c r="H33" s="100"/>
      <c r="I33" s="98"/>
      <c r="J33" s="100"/>
      <c r="K33" s="98"/>
      <c r="L33" s="98"/>
      <c r="M33" s="98"/>
      <c r="N33" s="164"/>
      <c r="O33" s="103"/>
      <c r="P33" s="260"/>
      <c r="Q33" s="164"/>
      <c r="R33" s="102"/>
      <c r="S33" s="102"/>
      <c r="T33" s="102"/>
      <c r="U33" s="102"/>
      <c r="V33" s="102"/>
      <c r="W33" s="102"/>
      <c r="X33" s="102"/>
    </row>
    <row r="34" spans="1:24" ht="18.75" hidden="1">
      <c r="A34" s="126"/>
      <c r="B34" s="115"/>
      <c r="C34" s="115"/>
      <c r="D34" s="115"/>
      <c r="E34" s="115"/>
      <c r="F34" s="115"/>
      <c r="G34" s="267">
        <f t="shared" si="0"/>
        <v>0</v>
      </c>
      <c r="H34" s="100"/>
      <c r="I34" s="98"/>
      <c r="J34" s="100"/>
      <c r="K34" s="98"/>
      <c r="L34" s="98"/>
      <c r="M34" s="98"/>
      <c r="N34" s="164"/>
      <c r="O34" s="103"/>
      <c r="P34" s="260"/>
      <c r="Q34" s="164"/>
      <c r="R34" s="102"/>
      <c r="S34" s="102"/>
      <c r="T34" s="102"/>
      <c r="U34" s="102"/>
      <c r="V34" s="102"/>
      <c r="W34" s="102"/>
      <c r="X34" s="102"/>
    </row>
    <row r="35" spans="1:24" ht="18.75" hidden="1">
      <c r="A35" s="115"/>
      <c r="B35" s="115"/>
      <c r="C35" s="115"/>
      <c r="D35" s="115"/>
      <c r="E35" s="115"/>
      <c r="F35" s="115"/>
      <c r="G35" s="267">
        <f t="shared" si="0"/>
        <v>0</v>
      </c>
      <c r="H35" s="100"/>
      <c r="I35" s="98"/>
      <c r="J35" s="100"/>
      <c r="K35" s="98"/>
      <c r="L35" s="98"/>
      <c r="M35" s="98"/>
      <c r="N35" s="164"/>
      <c r="O35" s="103"/>
      <c r="P35" s="260"/>
      <c r="Q35" s="164"/>
      <c r="R35" s="102"/>
      <c r="S35" s="102"/>
      <c r="T35" s="102"/>
      <c r="U35" s="102"/>
      <c r="V35" s="102"/>
      <c r="W35" s="102"/>
      <c r="X35" s="102"/>
    </row>
    <row r="36" spans="1:24" ht="18.75" hidden="1">
      <c r="A36" s="115"/>
      <c r="B36" s="115"/>
      <c r="C36" s="115"/>
      <c r="D36" s="115"/>
      <c r="E36" s="115"/>
      <c r="F36" s="115"/>
      <c r="G36" s="267">
        <f t="shared" si="0"/>
        <v>0</v>
      </c>
      <c r="H36" s="100"/>
      <c r="I36" s="98"/>
      <c r="J36" s="100"/>
      <c r="K36" s="98"/>
      <c r="L36" s="98"/>
      <c r="M36" s="98"/>
      <c r="N36" s="164"/>
      <c r="O36" s="103"/>
      <c r="P36" s="260"/>
      <c r="Q36" s="164"/>
      <c r="R36" s="102"/>
      <c r="S36" s="102"/>
      <c r="T36" s="102"/>
      <c r="U36" s="102"/>
      <c r="V36" s="102"/>
      <c r="W36" s="102"/>
      <c r="X36" s="102"/>
    </row>
    <row r="37" spans="1:24" ht="18.75" hidden="1">
      <c r="A37" s="115"/>
      <c r="B37" s="115"/>
      <c r="C37" s="115"/>
      <c r="D37" s="115"/>
      <c r="E37" s="115"/>
      <c r="F37" s="115"/>
      <c r="G37" s="267">
        <f t="shared" si="0"/>
        <v>0</v>
      </c>
      <c r="H37" s="100"/>
      <c r="I37" s="98"/>
      <c r="J37" s="100"/>
      <c r="K37" s="98"/>
      <c r="L37" s="98"/>
      <c r="M37" s="98"/>
      <c r="N37" s="164"/>
      <c r="O37" s="103"/>
      <c r="P37" s="260"/>
      <c r="Q37" s="164"/>
      <c r="R37" s="102"/>
      <c r="S37" s="102"/>
      <c r="T37" s="102"/>
      <c r="U37" s="102"/>
      <c r="V37" s="102"/>
      <c r="W37" s="102"/>
      <c r="X37" s="102"/>
    </row>
    <row r="38" spans="1:24" ht="18.75" hidden="1">
      <c r="A38" s="130"/>
      <c r="B38" s="131"/>
      <c r="C38" s="126"/>
      <c r="D38" s="132"/>
      <c r="E38" s="132"/>
      <c r="F38" s="132"/>
      <c r="G38" s="267">
        <f t="shared" si="0"/>
        <v>0</v>
      </c>
      <c r="H38" s="98"/>
      <c r="I38" s="98"/>
      <c r="J38" s="98"/>
      <c r="K38" s="98"/>
      <c r="L38" s="98"/>
      <c r="M38" s="98"/>
      <c r="N38" s="164"/>
      <c r="O38" s="103"/>
      <c r="P38" s="260"/>
      <c r="Q38" s="164"/>
      <c r="R38" s="102"/>
      <c r="S38" s="102"/>
      <c r="T38" s="102"/>
      <c r="U38" s="102"/>
      <c r="V38" s="102"/>
      <c r="W38" s="102"/>
      <c r="X38" s="102"/>
    </row>
    <row r="39" spans="1:24" ht="63.75" hidden="1">
      <c r="A39" s="115">
        <v>150101</v>
      </c>
      <c r="B39" s="115" t="s">
        <v>315</v>
      </c>
      <c r="C39" s="115" t="s">
        <v>530</v>
      </c>
      <c r="D39" s="115"/>
      <c r="E39" s="115"/>
      <c r="F39" s="115"/>
      <c r="G39" s="267">
        <f t="shared" si="0"/>
        <v>0</v>
      </c>
      <c r="H39" s="100"/>
      <c r="I39" s="98"/>
      <c r="J39" s="100"/>
      <c r="K39" s="98"/>
      <c r="L39" s="100"/>
      <c r="M39" s="98"/>
      <c r="N39" s="164"/>
      <c r="O39" s="192"/>
      <c r="P39" s="260"/>
      <c r="Q39" s="164"/>
      <c r="R39" s="102"/>
      <c r="S39" s="102"/>
      <c r="T39" s="102"/>
      <c r="U39" s="102"/>
      <c r="V39" s="102"/>
      <c r="W39" s="102"/>
      <c r="X39" s="102"/>
    </row>
    <row r="40" spans="1:24" ht="18.75" hidden="1">
      <c r="A40" s="115">
        <v>120201</v>
      </c>
      <c r="B40" s="115" t="s">
        <v>531</v>
      </c>
      <c r="C40" s="115" t="s">
        <v>527</v>
      </c>
      <c r="D40" s="115"/>
      <c r="E40" s="115"/>
      <c r="F40" s="115"/>
      <c r="G40" s="267">
        <f t="shared" si="0"/>
        <v>0</v>
      </c>
      <c r="H40" s="100"/>
      <c r="I40" s="98"/>
      <c r="J40" s="100"/>
      <c r="K40" s="98"/>
      <c r="L40" s="98"/>
      <c r="M40" s="98"/>
      <c r="N40" s="164"/>
      <c r="O40" s="103"/>
      <c r="P40" s="260"/>
      <c r="Q40" s="164"/>
      <c r="R40" s="102"/>
      <c r="S40" s="102"/>
      <c r="T40" s="102"/>
      <c r="U40" s="102"/>
      <c r="V40" s="102"/>
      <c r="W40" s="102"/>
      <c r="X40" s="102"/>
    </row>
    <row r="41" spans="1:24" ht="39.75" customHeight="1" hidden="1">
      <c r="A41" s="130"/>
      <c r="B41" s="131"/>
      <c r="C41" s="126"/>
      <c r="D41" s="132"/>
      <c r="E41" s="132"/>
      <c r="F41" s="132"/>
      <c r="G41" s="267">
        <f t="shared" si="0"/>
        <v>0</v>
      </c>
      <c r="H41" s="98"/>
      <c r="I41" s="98"/>
      <c r="J41" s="98"/>
      <c r="K41" s="98"/>
      <c r="L41" s="98"/>
      <c r="M41" s="98"/>
      <c r="N41" s="164"/>
      <c r="O41" s="103"/>
      <c r="P41" s="260"/>
      <c r="Q41" s="164"/>
      <c r="R41" s="102"/>
      <c r="S41" s="102"/>
      <c r="T41" s="102"/>
      <c r="U41" s="102"/>
      <c r="V41" s="102"/>
      <c r="W41" s="102"/>
      <c r="X41" s="102"/>
    </row>
    <row r="42" spans="1:24" ht="18.75" hidden="1">
      <c r="A42" s="115"/>
      <c r="B42" s="115"/>
      <c r="C42" s="115"/>
      <c r="D42" s="115"/>
      <c r="E42" s="115"/>
      <c r="F42" s="115"/>
      <c r="G42" s="267">
        <f t="shared" si="0"/>
        <v>0</v>
      </c>
      <c r="H42" s="100"/>
      <c r="I42" s="98"/>
      <c r="J42" s="100"/>
      <c r="K42" s="98"/>
      <c r="L42" s="98"/>
      <c r="M42" s="98"/>
      <c r="N42" s="164"/>
      <c r="O42" s="103"/>
      <c r="P42" s="260"/>
      <c r="Q42" s="164"/>
      <c r="R42" s="102"/>
      <c r="S42" s="102"/>
      <c r="T42" s="102"/>
      <c r="U42" s="102"/>
      <c r="V42" s="102"/>
      <c r="W42" s="102"/>
      <c r="X42" s="102"/>
    </row>
    <row r="43" spans="1:24" ht="31.5" hidden="1">
      <c r="A43" s="120" t="s">
        <v>418</v>
      </c>
      <c r="B43" s="121" t="s">
        <v>532</v>
      </c>
      <c r="C43" s="121" t="s">
        <v>522</v>
      </c>
      <c r="D43" s="121"/>
      <c r="E43" s="121"/>
      <c r="F43" s="121"/>
      <c r="G43" s="267">
        <f t="shared" si="0"/>
        <v>0</v>
      </c>
      <c r="H43" s="165"/>
      <c r="I43" s="165"/>
      <c r="J43" s="165"/>
      <c r="K43" s="165"/>
      <c r="L43" s="165"/>
      <c r="M43" s="165"/>
      <c r="N43" s="165"/>
      <c r="O43" s="274"/>
      <c r="P43" s="260"/>
      <c r="Q43" s="164"/>
      <c r="R43" s="102"/>
      <c r="S43" s="102"/>
      <c r="T43" s="102"/>
      <c r="U43" s="102"/>
      <c r="V43" s="102"/>
      <c r="W43" s="102"/>
      <c r="X43" s="102"/>
    </row>
    <row r="44" spans="1:24" ht="18.75" hidden="1">
      <c r="A44" s="132">
        <v>150122</v>
      </c>
      <c r="B44" s="132" t="s">
        <v>533</v>
      </c>
      <c r="C44" s="132"/>
      <c r="D44" s="132"/>
      <c r="E44" s="132"/>
      <c r="F44" s="133"/>
      <c r="G44" s="267">
        <f t="shared" si="0"/>
        <v>0</v>
      </c>
      <c r="H44" s="169"/>
      <c r="I44" s="98"/>
      <c r="J44" s="100"/>
      <c r="K44" s="98"/>
      <c r="L44" s="98"/>
      <c r="M44" s="98"/>
      <c r="N44" s="164"/>
      <c r="O44" s="103"/>
      <c r="P44" s="260"/>
      <c r="Q44" s="164"/>
      <c r="R44" s="102"/>
      <c r="S44" s="102"/>
      <c r="T44" s="102"/>
      <c r="U44" s="102"/>
      <c r="V44" s="102"/>
      <c r="W44" s="102"/>
      <c r="X44" s="102"/>
    </row>
    <row r="45" spans="1:24" ht="18.75" hidden="1">
      <c r="A45" s="115"/>
      <c r="B45" s="115"/>
      <c r="C45" s="115"/>
      <c r="D45" s="127"/>
      <c r="E45" s="127"/>
      <c r="F45" s="127"/>
      <c r="G45" s="267">
        <f t="shared" si="0"/>
        <v>0</v>
      </c>
      <c r="H45" s="98"/>
      <c r="I45" s="98"/>
      <c r="J45" s="98"/>
      <c r="K45" s="98"/>
      <c r="L45" s="98"/>
      <c r="M45" s="98"/>
      <c r="N45" s="164"/>
      <c r="O45" s="103"/>
      <c r="P45" s="260"/>
      <c r="Q45" s="164"/>
      <c r="R45" s="102"/>
      <c r="S45" s="102"/>
      <c r="T45" s="102"/>
      <c r="U45" s="102"/>
      <c r="V45" s="102"/>
      <c r="W45" s="102"/>
      <c r="X45" s="102"/>
    </row>
    <row r="46" spans="1:24" ht="18.75" hidden="1">
      <c r="A46" s="115"/>
      <c r="B46" s="115"/>
      <c r="C46" s="115"/>
      <c r="D46" s="127"/>
      <c r="E46" s="127"/>
      <c r="F46" s="127"/>
      <c r="G46" s="267">
        <f t="shared" si="0"/>
        <v>0</v>
      </c>
      <c r="H46" s="98"/>
      <c r="I46" s="98"/>
      <c r="J46" s="98"/>
      <c r="K46" s="98"/>
      <c r="L46" s="98"/>
      <c r="M46" s="98"/>
      <c r="N46" s="164"/>
      <c r="O46" s="103"/>
      <c r="P46" s="260"/>
      <c r="Q46" s="164"/>
      <c r="R46" s="102"/>
      <c r="S46" s="102"/>
      <c r="T46" s="102"/>
      <c r="U46" s="102"/>
      <c r="V46" s="102"/>
      <c r="W46" s="102"/>
      <c r="X46" s="102"/>
    </row>
    <row r="47" spans="1:24" ht="18.75" hidden="1">
      <c r="A47" s="115"/>
      <c r="B47" s="115"/>
      <c r="C47" s="115"/>
      <c r="D47" s="127"/>
      <c r="E47" s="127"/>
      <c r="F47" s="127"/>
      <c r="G47" s="267">
        <f t="shared" si="0"/>
        <v>0</v>
      </c>
      <c r="H47" s="98"/>
      <c r="I47" s="98"/>
      <c r="J47" s="98"/>
      <c r="K47" s="98"/>
      <c r="L47" s="98"/>
      <c r="M47" s="98"/>
      <c r="N47" s="164"/>
      <c r="O47" s="103"/>
      <c r="P47" s="260"/>
      <c r="Q47" s="164"/>
      <c r="R47" s="102"/>
      <c r="S47" s="102"/>
      <c r="T47" s="102"/>
      <c r="U47" s="102"/>
      <c r="V47" s="102"/>
      <c r="W47" s="102"/>
      <c r="X47" s="102"/>
    </row>
    <row r="48" spans="1:24" ht="18.75" hidden="1">
      <c r="A48" s="115"/>
      <c r="B48" s="115"/>
      <c r="C48" s="115"/>
      <c r="D48" s="127"/>
      <c r="E48" s="127"/>
      <c r="F48" s="127"/>
      <c r="G48" s="267">
        <f t="shared" si="0"/>
        <v>0</v>
      </c>
      <c r="H48" s="98"/>
      <c r="I48" s="98"/>
      <c r="J48" s="100"/>
      <c r="K48" s="98"/>
      <c r="L48" s="98"/>
      <c r="M48" s="98"/>
      <c r="N48" s="164"/>
      <c r="O48" s="103"/>
      <c r="P48" s="260"/>
      <c r="Q48" s="164"/>
      <c r="R48" s="102"/>
      <c r="S48" s="102"/>
      <c r="T48" s="102"/>
      <c r="U48" s="102"/>
      <c r="V48" s="102"/>
      <c r="W48" s="102"/>
      <c r="X48" s="102"/>
    </row>
    <row r="49" spans="1:24" ht="25.5" hidden="1">
      <c r="A49" s="115"/>
      <c r="B49" s="115"/>
      <c r="C49" s="115" t="s">
        <v>534</v>
      </c>
      <c r="D49" s="127"/>
      <c r="E49" s="127"/>
      <c r="F49" s="127"/>
      <c r="G49" s="267">
        <f t="shared" si="0"/>
        <v>0</v>
      </c>
      <c r="H49" s="98"/>
      <c r="I49" s="98"/>
      <c r="J49" s="98"/>
      <c r="K49" s="98"/>
      <c r="L49" s="98"/>
      <c r="M49" s="98"/>
      <c r="N49" s="164"/>
      <c r="O49" s="103"/>
      <c r="P49" s="260"/>
      <c r="Q49" s="164"/>
      <c r="R49" s="102"/>
      <c r="S49" s="102"/>
      <c r="T49" s="102"/>
      <c r="U49" s="102"/>
      <c r="V49" s="102"/>
      <c r="W49" s="102"/>
      <c r="X49" s="102"/>
    </row>
    <row r="50" spans="1:24" ht="25.5" hidden="1">
      <c r="A50" s="115"/>
      <c r="B50" s="115"/>
      <c r="C50" s="115" t="s">
        <v>535</v>
      </c>
      <c r="D50" s="127"/>
      <c r="E50" s="127"/>
      <c r="F50" s="127"/>
      <c r="G50" s="267">
        <f t="shared" si="0"/>
        <v>0</v>
      </c>
      <c r="H50" s="98"/>
      <c r="I50" s="98"/>
      <c r="J50" s="98"/>
      <c r="K50" s="98"/>
      <c r="L50" s="98"/>
      <c r="M50" s="98"/>
      <c r="N50" s="164"/>
      <c r="O50" s="103"/>
      <c r="P50" s="260"/>
      <c r="Q50" s="164"/>
      <c r="R50" s="102"/>
      <c r="S50" s="102"/>
      <c r="T50" s="102"/>
      <c r="U50" s="102"/>
      <c r="V50" s="102"/>
      <c r="W50" s="102"/>
      <c r="X50" s="102"/>
    </row>
    <row r="51" spans="1:24" ht="25.5" hidden="1">
      <c r="A51" s="115"/>
      <c r="B51" s="115"/>
      <c r="C51" s="115" t="s">
        <v>536</v>
      </c>
      <c r="D51" s="127"/>
      <c r="E51" s="127"/>
      <c r="F51" s="127"/>
      <c r="G51" s="267">
        <f t="shared" si="0"/>
        <v>0</v>
      </c>
      <c r="H51" s="98"/>
      <c r="I51" s="98"/>
      <c r="J51" s="98"/>
      <c r="K51" s="98"/>
      <c r="L51" s="98"/>
      <c r="M51" s="98"/>
      <c r="N51" s="164"/>
      <c r="O51" s="103"/>
      <c r="P51" s="260"/>
      <c r="Q51" s="164"/>
      <c r="R51" s="102"/>
      <c r="S51" s="102"/>
      <c r="T51" s="102"/>
      <c r="U51" s="102"/>
      <c r="V51" s="102"/>
      <c r="W51" s="102"/>
      <c r="X51" s="102"/>
    </row>
    <row r="52" spans="1:24" ht="25.5" hidden="1">
      <c r="A52" s="115"/>
      <c r="B52" s="115"/>
      <c r="C52" s="115" t="s">
        <v>537</v>
      </c>
      <c r="D52" s="127"/>
      <c r="E52" s="127"/>
      <c r="F52" s="127"/>
      <c r="G52" s="267">
        <f t="shared" si="0"/>
        <v>0</v>
      </c>
      <c r="H52" s="98"/>
      <c r="I52" s="98"/>
      <c r="J52" s="98"/>
      <c r="K52" s="98"/>
      <c r="L52" s="98"/>
      <c r="M52" s="98"/>
      <c r="N52" s="164"/>
      <c r="O52" s="103"/>
      <c r="P52" s="260"/>
      <c r="Q52" s="164"/>
      <c r="R52" s="102"/>
      <c r="S52" s="102"/>
      <c r="T52" s="102"/>
      <c r="U52" s="102"/>
      <c r="V52" s="102"/>
      <c r="W52" s="102"/>
      <c r="X52" s="102"/>
    </row>
    <row r="53" spans="1:24" ht="18.75" hidden="1">
      <c r="A53" s="126"/>
      <c r="B53" s="115"/>
      <c r="C53" s="115"/>
      <c r="D53" s="127"/>
      <c r="E53" s="127"/>
      <c r="F53" s="127"/>
      <c r="G53" s="267">
        <f t="shared" si="0"/>
        <v>0</v>
      </c>
      <c r="H53" s="98"/>
      <c r="I53" s="98"/>
      <c r="J53" s="98"/>
      <c r="K53" s="98"/>
      <c r="L53" s="98"/>
      <c r="M53" s="98"/>
      <c r="N53" s="164"/>
      <c r="O53" s="103"/>
      <c r="P53" s="260"/>
      <c r="Q53" s="164"/>
      <c r="R53" s="102"/>
      <c r="S53" s="102"/>
      <c r="T53" s="102"/>
      <c r="U53" s="102"/>
      <c r="V53" s="102"/>
      <c r="W53" s="102"/>
      <c r="X53" s="102"/>
    </row>
    <row r="54" spans="1:24" ht="18.75" hidden="1">
      <c r="A54" s="126" t="s">
        <v>336</v>
      </c>
      <c r="B54" s="115" t="s">
        <v>538</v>
      </c>
      <c r="C54" s="373" t="s">
        <v>539</v>
      </c>
      <c r="D54" s="127"/>
      <c r="E54" s="127"/>
      <c r="F54" s="127"/>
      <c r="G54" s="267">
        <f t="shared" si="0"/>
        <v>0</v>
      </c>
      <c r="H54" s="98"/>
      <c r="I54" s="98"/>
      <c r="J54" s="98"/>
      <c r="K54" s="98"/>
      <c r="L54" s="98"/>
      <c r="M54" s="98"/>
      <c r="N54" s="164"/>
      <c r="O54" s="103"/>
      <c r="P54" s="260"/>
      <c r="Q54" s="164"/>
      <c r="R54" s="102"/>
      <c r="S54" s="102"/>
      <c r="T54" s="102"/>
      <c r="U54" s="102"/>
      <c r="V54" s="102"/>
      <c r="W54" s="102"/>
      <c r="X54" s="102"/>
    </row>
    <row r="55" spans="1:24" ht="18.75" hidden="1">
      <c r="A55" s="134"/>
      <c r="B55" s="104"/>
      <c r="C55" s="374"/>
      <c r="D55" s="127"/>
      <c r="E55" s="127"/>
      <c r="F55" s="127"/>
      <c r="G55" s="267">
        <f t="shared" si="0"/>
        <v>0</v>
      </c>
      <c r="H55" s="98"/>
      <c r="I55" s="98"/>
      <c r="J55" s="98"/>
      <c r="K55" s="98"/>
      <c r="L55" s="98"/>
      <c r="M55" s="98"/>
      <c r="N55" s="164"/>
      <c r="O55" s="103"/>
      <c r="P55" s="260"/>
      <c r="Q55" s="164"/>
      <c r="R55" s="102"/>
      <c r="S55" s="102"/>
      <c r="T55" s="102"/>
      <c r="U55" s="102"/>
      <c r="V55" s="102"/>
      <c r="W55" s="102"/>
      <c r="X55" s="102"/>
    </row>
    <row r="56" spans="1:24" ht="25.5" hidden="1">
      <c r="A56" s="375" t="s">
        <v>444</v>
      </c>
      <c r="B56" s="333" t="s">
        <v>445</v>
      </c>
      <c r="C56" s="115" t="s">
        <v>540</v>
      </c>
      <c r="D56" s="127"/>
      <c r="E56" s="127"/>
      <c r="F56" s="127"/>
      <c r="G56" s="267">
        <f t="shared" si="0"/>
        <v>0</v>
      </c>
      <c r="H56" s="98"/>
      <c r="I56" s="98"/>
      <c r="J56" s="98"/>
      <c r="K56" s="98"/>
      <c r="L56" s="98"/>
      <c r="M56" s="98"/>
      <c r="N56" s="164"/>
      <c r="O56" s="103"/>
      <c r="P56" s="260"/>
      <c r="Q56" s="164"/>
      <c r="R56" s="102"/>
      <c r="S56" s="102"/>
      <c r="T56" s="102"/>
      <c r="U56" s="102"/>
      <c r="V56" s="102"/>
      <c r="W56" s="102"/>
      <c r="X56" s="102"/>
    </row>
    <row r="57" spans="1:24" ht="18.75" hidden="1">
      <c r="A57" s="376"/>
      <c r="B57" s="335"/>
      <c r="C57" s="115" t="s">
        <v>541</v>
      </c>
      <c r="D57" s="127"/>
      <c r="E57" s="127"/>
      <c r="F57" s="127"/>
      <c r="G57" s="267">
        <f t="shared" si="0"/>
        <v>0</v>
      </c>
      <c r="H57" s="98"/>
      <c r="I57" s="98"/>
      <c r="J57" s="98"/>
      <c r="K57" s="98"/>
      <c r="L57" s="98"/>
      <c r="M57" s="98"/>
      <c r="N57" s="164"/>
      <c r="O57" s="103"/>
      <c r="P57" s="260"/>
      <c r="Q57" s="164"/>
      <c r="R57" s="102"/>
      <c r="S57" s="102"/>
      <c r="T57" s="102"/>
      <c r="U57" s="102"/>
      <c r="V57" s="102"/>
      <c r="W57" s="102"/>
      <c r="X57" s="102"/>
    </row>
    <row r="58" spans="1:24" ht="18.75" hidden="1">
      <c r="A58" s="126" t="s">
        <v>336</v>
      </c>
      <c r="B58" s="115" t="s">
        <v>538</v>
      </c>
      <c r="C58" s="115" t="s">
        <v>524</v>
      </c>
      <c r="D58" s="127"/>
      <c r="E58" s="127"/>
      <c r="F58" s="127"/>
      <c r="G58" s="267">
        <f t="shared" si="0"/>
        <v>0</v>
      </c>
      <c r="H58" s="98"/>
      <c r="I58" s="98"/>
      <c r="J58" s="98"/>
      <c r="K58" s="98"/>
      <c r="L58" s="98"/>
      <c r="M58" s="98"/>
      <c r="N58" s="98"/>
      <c r="O58" s="103"/>
      <c r="P58" s="260"/>
      <c r="Q58" s="164"/>
      <c r="R58" s="102"/>
      <c r="S58" s="102"/>
      <c r="T58" s="102"/>
      <c r="U58" s="102"/>
      <c r="V58" s="102"/>
      <c r="W58" s="102"/>
      <c r="X58" s="102"/>
    </row>
    <row r="59" spans="1:24" ht="18.75" hidden="1">
      <c r="A59" s="134"/>
      <c r="B59" s="104"/>
      <c r="C59" s="115" t="s">
        <v>439</v>
      </c>
      <c r="D59" s="127"/>
      <c r="E59" s="127"/>
      <c r="F59" s="127"/>
      <c r="G59" s="267">
        <f t="shared" si="0"/>
        <v>0</v>
      </c>
      <c r="H59" s="98"/>
      <c r="I59" s="98"/>
      <c r="J59" s="98"/>
      <c r="K59" s="98"/>
      <c r="L59" s="98"/>
      <c r="M59" s="98"/>
      <c r="N59" s="164"/>
      <c r="O59" s="103"/>
      <c r="P59" s="260"/>
      <c r="Q59" s="164"/>
      <c r="R59" s="102"/>
      <c r="S59" s="102"/>
      <c r="T59" s="102"/>
      <c r="U59" s="102"/>
      <c r="V59" s="102"/>
      <c r="W59" s="102"/>
      <c r="X59" s="102"/>
    </row>
    <row r="60" spans="1:24" ht="76.5" hidden="1">
      <c r="A60" s="126"/>
      <c r="B60" s="115"/>
      <c r="C60" s="115" t="s">
        <v>0</v>
      </c>
      <c r="D60" s="127"/>
      <c r="E60" s="127"/>
      <c r="F60" s="127"/>
      <c r="G60" s="267">
        <f t="shared" si="0"/>
        <v>0</v>
      </c>
      <c r="H60" s="98"/>
      <c r="I60" s="98"/>
      <c r="J60" s="98"/>
      <c r="K60" s="98"/>
      <c r="L60" s="98"/>
      <c r="M60" s="98"/>
      <c r="N60" s="164"/>
      <c r="O60" s="103"/>
      <c r="P60" s="260"/>
      <c r="Q60" s="164"/>
      <c r="R60" s="102"/>
      <c r="S60" s="102"/>
      <c r="T60" s="102"/>
      <c r="U60" s="102"/>
      <c r="V60" s="102"/>
      <c r="W60" s="102"/>
      <c r="X60" s="102"/>
    </row>
    <row r="61" spans="1:24" ht="63.75" hidden="1">
      <c r="A61" s="126"/>
      <c r="B61" s="115"/>
      <c r="C61" s="115" t="s">
        <v>1</v>
      </c>
      <c r="D61" s="127"/>
      <c r="E61" s="127"/>
      <c r="F61" s="127"/>
      <c r="G61" s="267">
        <f t="shared" si="0"/>
        <v>0</v>
      </c>
      <c r="H61" s="98"/>
      <c r="I61" s="98"/>
      <c r="J61" s="98"/>
      <c r="K61" s="98"/>
      <c r="L61" s="98"/>
      <c r="M61" s="98"/>
      <c r="N61" s="164"/>
      <c r="O61" s="103"/>
      <c r="P61" s="260"/>
      <c r="Q61" s="164"/>
      <c r="R61" s="102"/>
      <c r="S61" s="102"/>
      <c r="T61" s="102"/>
      <c r="U61" s="102"/>
      <c r="V61" s="102"/>
      <c r="W61" s="102"/>
      <c r="X61" s="102"/>
    </row>
    <row r="62" spans="1:24" ht="51" hidden="1">
      <c r="A62" s="126"/>
      <c r="B62" s="115"/>
      <c r="C62" s="115" t="s">
        <v>2</v>
      </c>
      <c r="D62" s="127"/>
      <c r="E62" s="127"/>
      <c r="F62" s="127"/>
      <c r="G62" s="267">
        <f t="shared" si="0"/>
        <v>0</v>
      </c>
      <c r="H62" s="98"/>
      <c r="I62" s="98"/>
      <c r="J62" s="98"/>
      <c r="K62" s="98"/>
      <c r="L62" s="98"/>
      <c r="M62" s="98"/>
      <c r="N62" s="164"/>
      <c r="O62" s="103"/>
      <c r="P62" s="260"/>
      <c r="Q62" s="164"/>
      <c r="R62" s="102"/>
      <c r="S62" s="102"/>
      <c r="T62" s="102"/>
      <c r="U62" s="102"/>
      <c r="V62" s="102"/>
      <c r="W62" s="102"/>
      <c r="X62" s="102"/>
    </row>
    <row r="63" spans="1:24" ht="38.25" hidden="1">
      <c r="A63" s="126"/>
      <c r="B63" s="115"/>
      <c r="C63" s="115" t="s">
        <v>5</v>
      </c>
      <c r="D63" s="127"/>
      <c r="E63" s="127"/>
      <c r="F63" s="127"/>
      <c r="G63" s="267">
        <f t="shared" si="0"/>
        <v>0</v>
      </c>
      <c r="H63" s="98"/>
      <c r="I63" s="98"/>
      <c r="J63" s="98"/>
      <c r="K63" s="98"/>
      <c r="L63" s="98"/>
      <c r="M63" s="98"/>
      <c r="N63" s="164"/>
      <c r="O63" s="103"/>
      <c r="P63" s="260"/>
      <c r="Q63" s="164"/>
      <c r="R63" s="102"/>
      <c r="S63" s="102"/>
      <c r="T63" s="102"/>
      <c r="U63" s="102"/>
      <c r="V63" s="102"/>
      <c r="W63" s="102"/>
      <c r="X63" s="102"/>
    </row>
    <row r="64" spans="1:24" ht="18.75" hidden="1">
      <c r="A64" s="126"/>
      <c r="B64" s="115"/>
      <c r="C64" s="115" t="s">
        <v>6</v>
      </c>
      <c r="D64" s="127"/>
      <c r="E64" s="127"/>
      <c r="F64" s="127"/>
      <c r="G64" s="267">
        <f t="shared" si="0"/>
        <v>0</v>
      </c>
      <c r="H64" s="98"/>
      <c r="I64" s="98"/>
      <c r="J64" s="98"/>
      <c r="K64" s="98"/>
      <c r="L64" s="98"/>
      <c r="M64" s="98"/>
      <c r="N64" s="164"/>
      <c r="O64" s="103"/>
      <c r="P64" s="260"/>
      <c r="Q64" s="164"/>
      <c r="R64" s="102"/>
      <c r="S64" s="102"/>
      <c r="T64" s="102"/>
      <c r="U64" s="102"/>
      <c r="V64" s="102"/>
      <c r="W64" s="102"/>
      <c r="X64" s="102"/>
    </row>
    <row r="65" spans="1:24" ht="18.75" hidden="1">
      <c r="A65" s="126"/>
      <c r="B65" s="115"/>
      <c r="C65" s="115" t="s">
        <v>7</v>
      </c>
      <c r="D65" s="127"/>
      <c r="E65" s="127"/>
      <c r="F65" s="127"/>
      <c r="G65" s="267">
        <f t="shared" si="0"/>
        <v>0</v>
      </c>
      <c r="H65" s="98"/>
      <c r="I65" s="98"/>
      <c r="J65" s="98"/>
      <c r="K65" s="98"/>
      <c r="L65" s="98"/>
      <c r="M65" s="98"/>
      <c r="N65" s="164"/>
      <c r="O65" s="103"/>
      <c r="P65" s="260"/>
      <c r="Q65" s="164"/>
      <c r="R65" s="102"/>
      <c r="S65" s="102"/>
      <c r="T65" s="102"/>
      <c r="U65" s="102"/>
      <c r="V65" s="102"/>
      <c r="W65" s="102"/>
      <c r="X65" s="102"/>
    </row>
    <row r="66" spans="1:24" ht="18.75" hidden="1">
      <c r="A66" s="126"/>
      <c r="B66" s="115"/>
      <c r="C66" s="115"/>
      <c r="D66" s="127"/>
      <c r="E66" s="127"/>
      <c r="F66" s="127"/>
      <c r="G66" s="267">
        <f t="shared" si="0"/>
        <v>0</v>
      </c>
      <c r="H66" s="98"/>
      <c r="I66" s="98"/>
      <c r="J66" s="98"/>
      <c r="K66" s="98"/>
      <c r="L66" s="98"/>
      <c r="M66" s="98"/>
      <c r="N66" s="164"/>
      <c r="O66" s="103"/>
      <c r="P66" s="260"/>
      <c r="Q66" s="164"/>
      <c r="R66" s="102"/>
      <c r="S66" s="102"/>
      <c r="T66" s="102"/>
      <c r="U66" s="102"/>
      <c r="V66" s="102"/>
      <c r="W66" s="102"/>
      <c r="X66" s="102"/>
    </row>
    <row r="67" spans="1:24" ht="18.75" hidden="1">
      <c r="A67" s="126"/>
      <c r="B67" s="115"/>
      <c r="C67" s="115"/>
      <c r="D67" s="127"/>
      <c r="E67" s="127"/>
      <c r="F67" s="127"/>
      <c r="G67" s="267">
        <f t="shared" si="0"/>
        <v>0</v>
      </c>
      <c r="H67" s="98"/>
      <c r="I67" s="98"/>
      <c r="J67" s="98"/>
      <c r="K67" s="98"/>
      <c r="L67" s="98"/>
      <c r="M67" s="98"/>
      <c r="N67" s="164"/>
      <c r="O67" s="103"/>
      <c r="P67" s="260"/>
      <c r="Q67" s="164"/>
      <c r="R67" s="102"/>
      <c r="S67" s="102"/>
      <c r="T67" s="102"/>
      <c r="U67" s="102"/>
      <c r="V67" s="102"/>
      <c r="W67" s="102"/>
      <c r="X67" s="102"/>
    </row>
    <row r="68" spans="1:24" ht="18.75" hidden="1">
      <c r="A68" s="126"/>
      <c r="B68" s="115"/>
      <c r="C68" s="115" t="s">
        <v>8</v>
      </c>
      <c r="D68" s="127"/>
      <c r="E68" s="127"/>
      <c r="F68" s="127"/>
      <c r="G68" s="267">
        <f t="shared" si="0"/>
        <v>0</v>
      </c>
      <c r="H68" s="98"/>
      <c r="I68" s="98"/>
      <c r="J68" s="98"/>
      <c r="K68" s="98"/>
      <c r="L68" s="98"/>
      <c r="M68" s="98"/>
      <c r="N68" s="164"/>
      <c r="O68" s="103"/>
      <c r="P68" s="260"/>
      <c r="Q68" s="164"/>
      <c r="R68" s="102"/>
      <c r="S68" s="102"/>
      <c r="T68" s="102"/>
      <c r="U68" s="102"/>
      <c r="V68" s="102"/>
      <c r="W68" s="102"/>
      <c r="X68" s="102"/>
    </row>
    <row r="69" spans="1:24" ht="18.75" hidden="1">
      <c r="A69" s="126"/>
      <c r="B69" s="115"/>
      <c r="C69" s="115"/>
      <c r="D69" s="127"/>
      <c r="E69" s="127"/>
      <c r="F69" s="127"/>
      <c r="G69" s="267">
        <f t="shared" si="0"/>
        <v>0</v>
      </c>
      <c r="H69" s="98"/>
      <c r="I69" s="98"/>
      <c r="J69" s="98"/>
      <c r="K69" s="98"/>
      <c r="L69" s="98"/>
      <c r="M69" s="98"/>
      <c r="N69" s="164"/>
      <c r="O69" s="103"/>
      <c r="P69" s="260"/>
      <c r="Q69" s="164"/>
      <c r="R69" s="102"/>
      <c r="S69" s="102"/>
      <c r="T69" s="102"/>
      <c r="U69" s="102"/>
      <c r="V69" s="102"/>
      <c r="W69" s="102"/>
      <c r="X69" s="102"/>
    </row>
    <row r="70" spans="1:24" ht="18.75" hidden="1">
      <c r="A70" s="126"/>
      <c r="B70" s="115"/>
      <c r="C70" s="115"/>
      <c r="D70" s="127"/>
      <c r="E70" s="127"/>
      <c r="F70" s="127"/>
      <c r="G70" s="267">
        <f t="shared" si="0"/>
        <v>0</v>
      </c>
      <c r="H70" s="98"/>
      <c r="I70" s="98"/>
      <c r="J70" s="98"/>
      <c r="K70" s="98"/>
      <c r="L70" s="98"/>
      <c r="M70" s="98"/>
      <c r="N70" s="164"/>
      <c r="O70" s="103"/>
      <c r="P70" s="260"/>
      <c r="Q70" s="164"/>
      <c r="R70" s="102"/>
      <c r="S70" s="102"/>
      <c r="T70" s="102"/>
      <c r="U70" s="102"/>
      <c r="V70" s="102"/>
      <c r="W70" s="102"/>
      <c r="X70" s="102"/>
    </row>
    <row r="71" spans="1:24" ht="18.75" hidden="1">
      <c r="A71" s="126" t="s">
        <v>9</v>
      </c>
      <c r="B71" s="115" t="s">
        <v>533</v>
      </c>
      <c r="C71" s="115"/>
      <c r="D71" s="127"/>
      <c r="E71" s="127"/>
      <c r="F71" s="127"/>
      <c r="G71" s="267">
        <f t="shared" si="0"/>
        <v>0</v>
      </c>
      <c r="H71" s="98"/>
      <c r="I71" s="98"/>
      <c r="J71" s="98"/>
      <c r="K71" s="98"/>
      <c r="L71" s="98"/>
      <c r="M71" s="98"/>
      <c r="N71" s="164"/>
      <c r="O71" s="103"/>
      <c r="P71" s="260"/>
      <c r="Q71" s="164"/>
      <c r="R71" s="102"/>
      <c r="S71" s="102"/>
      <c r="T71" s="102"/>
      <c r="U71" s="102"/>
      <c r="V71" s="102"/>
      <c r="W71" s="102"/>
      <c r="X71" s="102"/>
    </row>
    <row r="72" spans="1:24" ht="25.5" hidden="1">
      <c r="A72" s="126" t="s">
        <v>10</v>
      </c>
      <c r="B72" s="115" t="s">
        <v>11</v>
      </c>
      <c r="C72" s="115"/>
      <c r="D72" s="127"/>
      <c r="E72" s="127"/>
      <c r="F72" s="127"/>
      <c r="G72" s="267">
        <f t="shared" si="0"/>
        <v>0</v>
      </c>
      <c r="H72" s="98"/>
      <c r="I72" s="98"/>
      <c r="J72" s="98"/>
      <c r="K72" s="98"/>
      <c r="L72" s="98"/>
      <c r="M72" s="98"/>
      <c r="N72" s="164"/>
      <c r="O72" s="103"/>
      <c r="P72" s="260"/>
      <c r="Q72" s="164"/>
      <c r="R72" s="102"/>
      <c r="S72" s="102"/>
      <c r="T72" s="102"/>
      <c r="U72" s="102"/>
      <c r="V72" s="102"/>
      <c r="W72" s="102"/>
      <c r="X72" s="102"/>
    </row>
    <row r="73" spans="1:24" ht="25.5" hidden="1">
      <c r="A73" s="126" t="s">
        <v>342</v>
      </c>
      <c r="B73" s="135" t="s">
        <v>426</v>
      </c>
      <c r="C73" s="115"/>
      <c r="D73" s="127"/>
      <c r="E73" s="127"/>
      <c r="F73" s="127"/>
      <c r="G73" s="267">
        <f t="shared" si="0"/>
        <v>0</v>
      </c>
      <c r="H73" s="98"/>
      <c r="I73" s="98"/>
      <c r="J73" s="98"/>
      <c r="K73" s="98"/>
      <c r="L73" s="98"/>
      <c r="M73" s="98"/>
      <c r="N73" s="164"/>
      <c r="O73" s="103"/>
      <c r="P73" s="260"/>
      <c r="Q73" s="164"/>
      <c r="R73" s="102"/>
      <c r="S73" s="102"/>
      <c r="T73" s="102"/>
      <c r="U73" s="102"/>
      <c r="V73" s="102"/>
      <c r="W73" s="102"/>
      <c r="X73" s="102"/>
    </row>
    <row r="74" spans="1:24" ht="18.75" hidden="1">
      <c r="A74" s="126" t="s">
        <v>417</v>
      </c>
      <c r="B74" s="115" t="s">
        <v>421</v>
      </c>
      <c r="C74" s="115"/>
      <c r="D74" s="127"/>
      <c r="E74" s="127"/>
      <c r="F74" s="127"/>
      <c r="G74" s="267">
        <f t="shared" si="0"/>
        <v>0</v>
      </c>
      <c r="H74" s="98"/>
      <c r="I74" s="98"/>
      <c r="J74" s="98"/>
      <c r="K74" s="98"/>
      <c r="L74" s="98"/>
      <c r="M74" s="98"/>
      <c r="N74" s="164"/>
      <c r="O74" s="103"/>
      <c r="P74" s="260"/>
      <c r="Q74" s="164"/>
      <c r="R74" s="102"/>
      <c r="S74" s="102"/>
      <c r="T74" s="102"/>
      <c r="U74" s="102"/>
      <c r="V74" s="102"/>
      <c r="W74" s="102"/>
      <c r="X74" s="102"/>
    </row>
    <row r="75" spans="1:24" ht="18.75" hidden="1">
      <c r="A75" s="126"/>
      <c r="B75" s="115"/>
      <c r="C75" s="115"/>
      <c r="D75" s="127"/>
      <c r="E75" s="127"/>
      <c r="F75" s="127"/>
      <c r="G75" s="267">
        <f t="shared" si="0"/>
        <v>0</v>
      </c>
      <c r="H75" s="98"/>
      <c r="I75" s="98"/>
      <c r="J75" s="98"/>
      <c r="K75" s="98"/>
      <c r="L75" s="98"/>
      <c r="M75" s="98"/>
      <c r="N75" s="164"/>
      <c r="O75" s="103"/>
      <c r="P75" s="260"/>
      <c r="Q75" s="164"/>
      <c r="R75" s="102"/>
      <c r="S75" s="102"/>
      <c r="T75" s="102"/>
      <c r="U75" s="102"/>
      <c r="V75" s="102"/>
      <c r="W75" s="102"/>
      <c r="X75" s="102"/>
    </row>
    <row r="76" spans="1:24" ht="18.75" hidden="1">
      <c r="A76" s="126"/>
      <c r="B76" s="115"/>
      <c r="C76" s="115"/>
      <c r="D76" s="127"/>
      <c r="E76" s="127"/>
      <c r="F76" s="127"/>
      <c r="G76" s="267">
        <f t="shared" si="0"/>
        <v>0</v>
      </c>
      <c r="H76" s="98"/>
      <c r="I76" s="98"/>
      <c r="J76" s="98"/>
      <c r="K76" s="98"/>
      <c r="L76" s="98"/>
      <c r="M76" s="98"/>
      <c r="N76" s="164"/>
      <c r="O76" s="103"/>
      <c r="P76" s="260"/>
      <c r="Q76" s="164"/>
      <c r="R76" s="102"/>
      <c r="S76" s="102"/>
      <c r="T76" s="102"/>
      <c r="U76" s="102"/>
      <c r="V76" s="102"/>
      <c r="W76" s="102"/>
      <c r="X76" s="102"/>
    </row>
    <row r="77" spans="1:24" ht="18.75" hidden="1">
      <c r="A77" s="126"/>
      <c r="B77" s="135"/>
      <c r="C77" s="115"/>
      <c r="D77" s="127"/>
      <c r="E77" s="127"/>
      <c r="F77" s="127"/>
      <c r="G77" s="267">
        <f aca="true" t="shared" si="1" ref="G77:G124">SUM(J77+L77+M77)</f>
        <v>0</v>
      </c>
      <c r="H77" s="100"/>
      <c r="I77" s="98"/>
      <c r="J77" s="98"/>
      <c r="K77" s="98"/>
      <c r="L77" s="98"/>
      <c r="M77" s="98"/>
      <c r="N77" s="164"/>
      <c r="O77" s="103"/>
      <c r="P77" s="260"/>
      <c r="Q77" s="164"/>
      <c r="R77" s="102"/>
      <c r="S77" s="102"/>
      <c r="T77" s="102"/>
      <c r="U77" s="102"/>
      <c r="V77" s="102"/>
      <c r="W77" s="102"/>
      <c r="X77" s="102"/>
    </row>
    <row r="78" spans="1:24" ht="38.25" hidden="1">
      <c r="A78" s="126" t="s">
        <v>388</v>
      </c>
      <c r="B78" s="135" t="s">
        <v>424</v>
      </c>
      <c r="C78" s="115"/>
      <c r="D78" s="127"/>
      <c r="E78" s="127"/>
      <c r="F78" s="127"/>
      <c r="G78" s="267">
        <f t="shared" si="1"/>
        <v>0</v>
      </c>
      <c r="H78" s="100"/>
      <c r="I78" s="98"/>
      <c r="J78" s="98"/>
      <c r="K78" s="98"/>
      <c r="L78" s="98"/>
      <c r="M78" s="98"/>
      <c r="N78" s="164"/>
      <c r="O78" s="103"/>
      <c r="P78" s="260"/>
      <c r="Q78" s="164"/>
      <c r="R78" s="102"/>
      <c r="S78" s="102"/>
      <c r="T78" s="102"/>
      <c r="U78" s="102"/>
      <c r="V78" s="102"/>
      <c r="W78" s="102"/>
      <c r="X78" s="102"/>
    </row>
    <row r="79" spans="1:24" ht="25.5" hidden="1">
      <c r="A79" s="126" t="s">
        <v>12</v>
      </c>
      <c r="B79" s="115" t="s">
        <v>13</v>
      </c>
      <c r="C79" s="115"/>
      <c r="D79" s="127"/>
      <c r="E79" s="127"/>
      <c r="F79" s="127"/>
      <c r="G79" s="267">
        <f t="shared" si="1"/>
        <v>0</v>
      </c>
      <c r="H79" s="100"/>
      <c r="I79" s="98"/>
      <c r="J79" s="98"/>
      <c r="K79" s="98"/>
      <c r="L79" s="98"/>
      <c r="M79" s="98"/>
      <c r="N79" s="164"/>
      <c r="O79" s="103"/>
      <c r="P79" s="260"/>
      <c r="Q79" s="164"/>
      <c r="R79" s="102"/>
      <c r="S79" s="102"/>
      <c r="T79" s="102"/>
      <c r="U79" s="102"/>
      <c r="V79" s="102"/>
      <c r="W79" s="102"/>
      <c r="X79" s="102"/>
    </row>
    <row r="80" spans="1:24" ht="25.5" hidden="1">
      <c r="A80" s="126" t="s">
        <v>346</v>
      </c>
      <c r="B80" s="115" t="s">
        <v>484</v>
      </c>
      <c r="C80" s="115"/>
      <c r="D80" s="127"/>
      <c r="E80" s="127"/>
      <c r="F80" s="127"/>
      <c r="G80" s="267">
        <f t="shared" si="1"/>
        <v>0</v>
      </c>
      <c r="H80" s="100"/>
      <c r="I80" s="98"/>
      <c r="J80" s="98"/>
      <c r="K80" s="98"/>
      <c r="L80" s="98"/>
      <c r="M80" s="98"/>
      <c r="N80" s="164"/>
      <c r="O80" s="103"/>
      <c r="P80" s="260"/>
      <c r="Q80" s="164"/>
      <c r="R80" s="102"/>
      <c r="S80" s="102"/>
      <c r="T80" s="102"/>
      <c r="U80" s="102"/>
      <c r="V80" s="102"/>
      <c r="W80" s="102"/>
      <c r="X80" s="102"/>
    </row>
    <row r="81" spans="1:24" ht="18.75" hidden="1">
      <c r="A81" s="126"/>
      <c r="B81" s="115"/>
      <c r="C81" s="115"/>
      <c r="D81" s="127"/>
      <c r="E81" s="127"/>
      <c r="F81" s="127"/>
      <c r="G81" s="267">
        <f t="shared" si="1"/>
        <v>0</v>
      </c>
      <c r="H81" s="100"/>
      <c r="I81" s="98"/>
      <c r="J81" s="98"/>
      <c r="K81" s="98"/>
      <c r="L81" s="98"/>
      <c r="M81" s="98"/>
      <c r="N81" s="164"/>
      <c r="O81" s="103"/>
      <c r="P81" s="260"/>
      <c r="Q81" s="164"/>
      <c r="R81" s="102"/>
      <c r="S81" s="102"/>
      <c r="T81" s="102"/>
      <c r="U81" s="102"/>
      <c r="V81" s="102"/>
      <c r="W81" s="102"/>
      <c r="X81" s="102"/>
    </row>
    <row r="82" spans="1:24" ht="18.75" hidden="1">
      <c r="A82" s="126" t="s">
        <v>444</v>
      </c>
      <c r="B82" s="126" t="s">
        <v>445</v>
      </c>
      <c r="C82" s="115" t="s">
        <v>14</v>
      </c>
      <c r="D82" s="127"/>
      <c r="E82" s="127"/>
      <c r="F82" s="127"/>
      <c r="G82" s="267">
        <f t="shared" si="1"/>
        <v>0</v>
      </c>
      <c r="H82" s="100"/>
      <c r="I82" s="98"/>
      <c r="J82" s="98"/>
      <c r="K82" s="98"/>
      <c r="L82" s="98"/>
      <c r="M82" s="98"/>
      <c r="N82" s="164"/>
      <c r="O82" s="103"/>
      <c r="P82" s="260"/>
      <c r="Q82" s="164"/>
      <c r="R82" s="102"/>
      <c r="S82" s="102"/>
      <c r="T82" s="102"/>
      <c r="U82" s="102"/>
      <c r="V82" s="102"/>
      <c r="W82" s="102"/>
      <c r="X82" s="102"/>
    </row>
    <row r="83" spans="1:24" ht="18.75" hidden="1">
      <c r="A83" s="126"/>
      <c r="B83" s="126"/>
      <c r="C83" s="115" t="s">
        <v>246</v>
      </c>
      <c r="D83" s="127"/>
      <c r="E83" s="127"/>
      <c r="F83" s="127"/>
      <c r="G83" s="267">
        <f t="shared" si="1"/>
        <v>0</v>
      </c>
      <c r="H83" s="100"/>
      <c r="I83" s="98"/>
      <c r="J83" s="98"/>
      <c r="K83" s="98"/>
      <c r="L83" s="98"/>
      <c r="M83" s="98"/>
      <c r="N83" s="164"/>
      <c r="O83" s="103"/>
      <c r="P83" s="260"/>
      <c r="Q83" s="164"/>
      <c r="R83" s="102"/>
      <c r="S83" s="102"/>
      <c r="T83" s="102"/>
      <c r="U83" s="102"/>
      <c r="V83" s="102"/>
      <c r="W83" s="102"/>
      <c r="X83" s="102"/>
    </row>
    <row r="84" spans="1:24" ht="18.75" hidden="1">
      <c r="A84" s="126"/>
      <c r="B84" s="126"/>
      <c r="C84" s="115" t="s">
        <v>15</v>
      </c>
      <c r="D84" s="127"/>
      <c r="E84" s="127"/>
      <c r="F84" s="127"/>
      <c r="G84" s="267">
        <f t="shared" si="1"/>
        <v>0</v>
      </c>
      <c r="H84" s="100"/>
      <c r="I84" s="98"/>
      <c r="J84" s="98"/>
      <c r="K84" s="98"/>
      <c r="L84" s="98"/>
      <c r="M84" s="98"/>
      <c r="N84" s="164"/>
      <c r="O84" s="103"/>
      <c r="P84" s="260"/>
      <c r="Q84" s="164"/>
      <c r="R84" s="102"/>
      <c r="S84" s="102"/>
      <c r="T84" s="102"/>
      <c r="U84" s="102"/>
      <c r="V84" s="102"/>
      <c r="W84" s="102"/>
      <c r="X84" s="102"/>
    </row>
    <row r="85" spans="1:24" ht="18.75" hidden="1">
      <c r="A85" s="126"/>
      <c r="B85" s="126"/>
      <c r="C85" s="115" t="s">
        <v>527</v>
      </c>
      <c r="D85" s="127"/>
      <c r="E85" s="127"/>
      <c r="F85" s="127"/>
      <c r="G85" s="267">
        <f t="shared" si="1"/>
        <v>0</v>
      </c>
      <c r="H85" s="100"/>
      <c r="I85" s="98"/>
      <c r="J85" s="98"/>
      <c r="K85" s="98"/>
      <c r="L85" s="98"/>
      <c r="M85" s="98"/>
      <c r="N85" s="164"/>
      <c r="O85" s="103"/>
      <c r="P85" s="260"/>
      <c r="Q85" s="164"/>
      <c r="R85" s="102"/>
      <c r="S85" s="102"/>
      <c r="T85" s="102"/>
      <c r="U85" s="102"/>
      <c r="V85" s="102"/>
      <c r="W85" s="102"/>
      <c r="X85" s="102"/>
    </row>
    <row r="86" spans="1:24" ht="18.75" hidden="1">
      <c r="A86" s="126"/>
      <c r="B86" s="115"/>
      <c r="C86" s="115"/>
      <c r="D86" s="127"/>
      <c r="E86" s="127"/>
      <c r="F86" s="127"/>
      <c r="G86" s="267">
        <f t="shared" si="1"/>
        <v>0</v>
      </c>
      <c r="H86" s="98"/>
      <c r="I86" s="165"/>
      <c r="J86" s="98"/>
      <c r="K86" s="98"/>
      <c r="L86" s="98"/>
      <c r="M86" s="98"/>
      <c r="N86" s="164"/>
      <c r="O86" s="103"/>
      <c r="P86" s="260"/>
      <c r="Q86" s="164"/>
      <c r="R86" s="102"/>
      <c r="S86" s="102"/>
      <c r="T86" s="102"/>
      <c r="U86" s="102"/>
      <c r="V86" s="102"/>
      <c r="W86" s="102"/>
      <c r="X86" s="102"/>
    </row>
    <row r="87" spans="1:24" ht="51" hidden="1">
      <c r="A87" s="126" t="s">
        <v>9</v>
      </c>
      <c r="B87" s="115" t="s">
        <v>533</v>
      </c>
      <c r="C87" s="115" t="s">
        <v>16</v>
      </c>
      <c r="D87" s="127"/>
      <c r="E87" s="127"/>
      <c r="F87" s="127"/>
      <c r="G87" s="267">
        <f t="shared" si="1"/>
        <v>0</v>
      </c>
      <c r="H87" s="98"/>
      <c r="I87" s="98"/>
      <c r="J87" s="98"/>
      <c r="K87" s="98"/>
      <c r="L87" s="98"/>
      <c r="M87" s="98"/>
      <c r="N87" s="164"/>
      <c r="O87" s="103"/>
      <c r="P87" s="260"/>
      <c r="Q87" s="164"/>
      <c r="R87" s="102"/>
      <c r="S87" s="102"/>
      <c r="T87" s="102"/>
      <c r="U87" s="102"/>
      <c r="V87" s="102"/>
      <c r="W87" s="102"/>
      <c r="X87" s="102"/>
    </row>
    <row r="88" spans="1:24" ht="25.5" hidden="1">
      <c r="A88" s="126" t="s">
        <v>9</v>
      </c>
      <c r="B88" s="115" t="s">
        <v>533</v>
      </c>
      <c r="C88" s="115" t="s">
        <v>17</v>
      </c>
      <c r="D88" s="127"/>
      <c r="E88" s="127"/>
      <c r="F88" s="127"/>
      <c r="G88" s="267">
        <f t="shared" si="1"/>
        <v>0</v>
      </c>
      <c r="H88" s="98"/>
      <c r="I88" s="98"/>
      <c r="J88" s="98"/>
      <c r="K88" s="98"/>
      <c r="L88" s="98"/>
      <c r="M88" s="98"/>
      <c r="N88" s="164"/>
      <c r="O88" s="103"/>
      <c r="P88" s="260"/>
      <c r="Q88" s="164"/>
      <c r="R88" s="102"/>
      <c r="S88" s="102"/>
      <c r="T88" s="102"/>
      <c r="U88" s="102"/>
      <c r="V88" s="102"/>
      <c r="W88" s="102"/>
      <c r="X88" s="102"/>
    </row>
    <row r="89" spans="1:24" ht="25.5" hidden="1">
      <c r="A89" s="126" t="s">
        <v>9</v>
      </c>
      <c r="B89" s="115" t="s">
        <v>533</v>
      </c>
      <c r="C89" s="115" t="s">
        <v>18</v>
      </c>
      <c r="D89" s="127"/>
      <c r="E89" s="127"/>
      <c r="F89" s="127"/>
      <c r="G89" s="267">
        <f t="shared" si="1"/>
        <v>0</v>
      </c>
      <c r="H89" s="100"/>
      <c r="I89" s="98"/>
      <c r="J89" s="100"/>
      <c r="K89" s="98"/>
      <c r="L89" s="98"/>
      <c r="M89" s="98"/>
      <c r="N89" s="164"/>
      <c r="O89" s="192"/>
      <c r="P89" s="260"/>
      <c r="Q89" s="164"/>
      <c r="R89" s="102"/>
      <c r="S89" s="102"/>
      <c r="T89" s="102"/>
      <c r="U89" s="102"/>
      <c r="V89" s="102"/>
      <c r="W89" s="102"/>
      <c r="X89" s="102"/>
    </row>
    <row r="90" spans="1:24" ht="47.25" hidden="1">
      <c r="A90" s="120" t="s">
        <v>10</v>
      </c>
      <c r="B90" s="121" t="s">
        <v>19</v>
      </c>
      <c r="C90" s="121" t="s">
        <v>522</v>
      </c>
      <c r="D90" s="122"/>
      <c r="E90" s="122"/>
      <c r="F90" s="122"/>
      <c r="G90" s="267">
        <f t="shared" si="1"/>
        <v>0</v>
      </c>
      <c r="H90" s="165"/>
      <c r="I90" s="165"/>
      <c r="J90" s="165"/>
      <c r="K90" s="165"/>
      <c r="L90" s="165"/>
      <c r="M90" s="165"/>
      <c r="N90" s="274"/>
      <c r="O90" s="274"/>
      <c r="P90" s="260"/>
      <c r="Q90" s="164"/>
      <c r="R90" s="102"/>
      <c r="S90" s="102"/>
      <c r="T90" s="102"/>
      <c r="U90" s="102"/>
      <c r="V90" s="102"/>
      <c r="W90" s="102"/>
      <c r="X90" s="102"/>
    </row>
    <row r="91" spans="1:24" ht="25.5" hidden="1">
      <c r="A91" s="126" t="s">
        <v>342</v>
      </c>
      <c r="B91" s="135" t="s">
        <v>426</v>
      </c>
      <c r="C91" s="115" t="s">
        <v>20</v>
      </c>
      <c r="D91" s="127"/>
      <c r="E91" s="127"/>
      <c r="F91" s="127"/>
      <c r="G91" s="267">
        <f t="shared" si="1"/>
        <v>0</v>
      </c>
      <c r="H91" s="98"/>
      <c r="I91" s="98"/>
      <c r="J91" s="98"/>
      <c r="K91" s="98"/>
      <c r="L91" s="98"/>
      <c r="M91" s="98"/>
      <c r="N91" s="164"/>
      <c r="O91" s="103"/>
      <c r="P91" s="260"/>
      <c r="Q91" s="164"/>
      <c r="R91" s="102"/>
      <c r="S91" s="102"/>
      <c r="T91" s="102"/>
      <c r="U91" s="102"/>
      <c r="V91" s="102"/>
      <c r="W91" s="102"/>
      <c r="X91" s="102"/>
    </row>
    <row r="92" spans="1:24" ht="18.75" hidden="1">
      <c r="A92" s="126" t="s">
        <v>21</v>
      </c>
      <c r="B92" s="115" t="s">
        <v>22</v>
      </c>
      <c r="C92" s="115" t="s">
        <v>23</v>
      </c>
      <c r="D92" s="127"/>
      <c r="E92" s="127"/>
      <c r="F92" s="127"/>
      <c r="G92" s="267">
        <f t="shared" si="1"/>
        <v>0</v>
      </c>
      <c r="H92" s="98"/>
      <c r="I92" s="98"/>
      <c r="J92" s="98"/>
      <c r="K92" s="98"/>
      <c r="L92" s="98"/>
      <c r="M92" s="98"/>
      <c r="N92" s="164"/>
      <c r="O92" s="103"/>
      <c r="P92" s="260"/>
      <c r="Q92" s="164"/>
      <c r="R92" s="102"/>
      <c r="S92" s="102"/>
      <c r="T92" s="102"/>
      <c r="U92" s="102"/>
      <c r="V92" s="102"/>
      <c r="W92" s="102"/>
      <c r="X92" s="102"/>
    </row>
    <row r="93" spans="1:24" ht="18.75" hidden="1">
      <c r="A93" s="126"/>
      <c r="B93" s="115"/>
      <c r="C93" s="115"/>
      <c r="D93" s="127"/>
      <c r="E93" s="127"/>
      <c r="F93" s="127"/>
      <c r="G93" s="267">
        <f t="shared" si="1"/>
        <v>0</v>
      </c>
      <c r="H93" s="100"/>
      <c r="I93" s="98"/>
      <c r="J93" s="98"/>
      <c r="K93" s="98"/>
      <c r="L93" s="98"/>
      <c r="M93" s="98"/>
      <c r="N93" s="164"/>
      <c r="O93" s="103"/>
      <c r="P93" s="260"/>
      <c r="Q93" s="164"/>
      <c r="R93" s="102"/>
      <c r="S93" s="102"/>
      <c r="T93" s="102"/>
      <c r="U93" s="102"/>
      <c r="V93" s="102"/>
      <c r="W93" s="102"/>
      <c r="X93" s="102"/>
    </row>
    <row r="94" spans="1:24" ht="18.75" hidden="1">
      <c r="A94" s="126"/>
      <c r="B94" s="115"/>
      <c r="C94" s="115"/>
      <c r="D94" s="127"/>
      <c r="E94" s="127"/>
      <c r="F94" s="127"/>
      <c r="G94" s="267">
        <f t="shared" si="1"/>
        <v>0</v>
      </c>
      <c r="H94" s="100"/>
      <c r="I94" s="98"/>
      <c r="J94" s="98"/>
      <c r="K94" s="98"/>
      <c r="L94" s="98"/>
      <c r="M94" s="98"/>
      <c r="N94" s="164"/>
      <c r="O94" s="103"/>
      <c r="P94" s="260"/>
      <c r="Q94" s="164"/>
      <c r="R94" s="102"/>
      <c r="S94" s="102"/>
      <c r="T94" s="102"/>
      <c r="U94" s="102"/>
      <c r="V94" s="102"/>
      <c r="W94" s="102"/>
      <c r="X94" s="102"/>
    </row>
    <row r="95" spans="1:24" ht="47.25" hidden="1">
      <c r="A95" s="120" t="s">
        <v>12</v>
      </c>
      <c r="B95" s="121" t="s">
        <v>24</v>
      </c>
      <c r="C95" s="121" t="s">
        <v>522</v>
      </c>
      <c r="D95" s="122"/>
      <c r="E95" s="122"/>
      <c r="F95" s="122"/>
      <c r="G95" s="267">
        <f t="shared" si="1"/>
        <v>0</v>
      </c>
      <c r="H95" s="267"/>
      <c r="I95" s="165"/>
      <c r="J95" s="267"/>
      <c r="K95" s="98"/>
      <c r="L95" s="98"/>
      <c r="M95" s="98"/>
      <c r="N95" s="164"/>
      <c r="O95" s="103"/>
      <c r="P95" s="260"/>
      <c r="Q95" s="164"/>
      <c r="R95" s="102"/>
      <c r="S95" s="102"/>
      <c r="T95" s="102"/>
      <c r="U95" s="102"/>
      <c r="V95" s="102"/>
      <c r="W95" s="102"/>
      <c r="X95" s="102"/>
    </row>
    <row r="96" spans="1:24" ht="25.5" hidden="1">
      <c r="A96" s="126" t="s">
        <v>346</v>
      </c>
      <c r="B96" s="115" t="s">
        <v>484</v>
      </c>
      <c r="C96" s="115" t="s">
        <v>523</v>
      </c>
      <c r="D96" s="127"/>
      <c r="E96" s="127"/>
      <c r="F96" s="127"/>
      <c r="G96" s="267">
        <f t="shared" si="1"/>
        <v>0</v>
      </c>
      <c r="H96" s="100"/>
      <c r="I96" s="98"/>
      <c r="J96" s="100"/>
      <c r="K96" s="98"/>
      <c r="L96" s="98"/>
      <c r="M96" s="98"/>
      <c r="N96" s="164"/>
      <c r="O96" s="103"/>
      <c r="P96" s="260"/>
      <c r="Q96" s="164"/>
      <c r="R96" s="102"/>
      <c r="S96" s="102"/>
      <c r="T96" s="102"/>
      <c r="U96" s="102"/>
      <c r="V96" s="102"/>
      <c r="W96" s="102"/>
      <c r="X96" s="102"/>
    </row>
    <row r="97" spans="1:24" ht="18.75" hidden="1">
      <c r="A97" s="126"/>
      <c r="B97" s="115"/>
      <c r="C97" s="115"/>
      <c r="D97" s="127"/>
      <c r="E97" s="127"/>
      <c r="F97" s="127"/>
      <c r="G97" s="267">
        <f t="shared" si="1"/>
        <v>0</v>
      </c>
      <c r="H97" s="100"/>
      <c r="I97" s="98"/>
      <c r="J97" s="100"/>
      <c r="K97" s="98"/>
      <c r="L97" s="98"/>
      <c r="M97" s="98"/>
      <c r="N97" s="164"/>
      <c r="O97" s="103"/>
      <c r="P97" s="260"/>
      <c r="Q97" s="164"/>
      <c r="R97" s="102"/>
      <c r="S97" s="102"/>
      <c r="T97" s="102"/>
      <c r="U97" s="102"/>
      <c r="V97" s="102"/>
      <c r="W97" s="102"/>
      <c r="X97" s="102"/>
    </row>
    <row r="98" spans="1:24" ht="18.75" hidden="1">
      <c r="A98" s="126"/>
      <c r="B98" s="115"/>
      <c r="C98" s="136"/>
      <c r="D98" s="127"/>
      <c r="E98" s="127"/>
      <c r="F98" s="127"/>
      <c r="G98" s="267">
        <f t="shared" si="1"/>
        <v>0</v>
      </c>
      <c r="H98" s="100"/>
      <c r="I98" s="98"/>
      <c r="J98" s="100"/>
      <c r="K98" s="98"/>
      <c r="L98" s="98"/>
      <c r="M98" s="98"/>
      <c r="N98" s="164"/>
      <c r="O98" s="103"/>
      <c r="P98" s="260"/>
      <c r="Q98" s="164"/>
      <c r="R98" s="102"/>
      <c r="S98" s="102"/>
      <c r="T98" s="102"/>
      <c r="U98" s="102"/>
      <c r="V98" s="102"/>
      <c r="W98" s="102"/>
      <c r="X98" s="102"/>
    </row>
    <row r="99" spans="1:24" ht="31.5" hidden="1">
      <c r="A99" s="120" t="s">
        <v>278</v>
      </c>
      <c r="B99" s="121" t="s">
        <v>25</v>
      </c>
      <c r="C99" s="121" t="s">
        <v>522</v>
      </c>
      <c r="D99" s="121"/>
      <c r="E99" s="121"/>
      <c r="F99" s="121"/>
      <c r="G99" s="267">
        <f t="shared" si="1"/>
        <v>0</v>
      </c>
      <c r="H99" s="165"/>
      <c r="I99" s="165"/>
      <c r="J99" s="165"/>
      <c r="K99" s="165"/>
      <c r="L99" s="165"/>
      <c r="M99" s="165"/>
      <c r="N99" s="165"/>
      <c r="O99" s="274"/>
      <c r="P99" s="260"/>
      <c r="Q99" s="164"/>
      <c r="R99" s="102"/>
      <c r="S99" s="102"/>
      <c r="T99" s="102"/>
      <c r="U99" s="102"/>
      <c r="V99" s="102"/>
      <c r="W99" s="102"/>
      <c r="X99" s="102"/>
    </row>
    <row r="100" spans="1:24" ht="18.75" hidden="1">
      <c r="A100" s="137"/>
      <c r="B100" s="138"/>
      <c r="C100" s="115" t="s">
        <v>246</v>
      </c>
      <c r="D100" s="132"/>
      <c r="E100" s="132"/>
      <c r="F100" s="132"/>
      <c r="G100" s="267">
        <f t="shared" si="1"/>
        <v>0</v>
      </c>
      <c r="H100" s="165"/>
      <c r="I100" s="98"/>
      <c r="J100" s="98"/>
      <c r="K100" s="98"/>
      <c r="L100" s="98"/>
      <c r="M100" s="98"/>
      <c r="N100" s="164"/>
      <c r="O100" s="103"/>
      <c r="P100" s="260"/>
      <c r="Q100" s="164"/>
      <c r="R100" s="102"/>
      <c r="S100" s="102"/>
      <c r="T100" s="102"/>
      <c r="U100" s="102"/>
      <c r="V100" s="102"/>
      <c r="W100" s="102"/>
      <c r="X100" s="102"/>
    </row>
    <row r="101" spans="1:24" ht="53.25" customHeight="1" hidden="1">
      <c r="A101" s="138">
        <v>250380</v>
      </c>
      <c r="B101" s="138" t="s">
        <v>416</v>
      </c>
      <c r="C101" s="139" t="s">
        <v>26</v>
      </c>
      <c r="D101" s="132"/>
      <c r="E101" s="132"/>
      <c r="F101" s="132"/>
      <c r="G101" s="267">
        <f t="shared" si="1"/>
        <v>0</v>
      </c>
      <c r="H101" s="98"/>
      <c r="I101" s="98"/>
      <c r="J101" s="98"/>
      <c r="K101" s="98"/>
      <c r="L101" s="98"/>
      <c r="M101" s="98"/>
      <c r="N101" s="164"/>
      <c r="O101" s="103"/>
      <c r="P101" s="260"/>
      <c r="Q101" s="164"/>
      <c r="R101" s="102"/>
      <c r="S101" s="102"/>
      <c r="T101" s="102"/>
      <c r="U101" s="102"/>
      <c r="V101" s="102"/>
      <c r="W101" s="102"/>
      <c r="X101" s="102"/>
    </row>
    <row r="102" spans="1:24" ht="25.5" hidden="1">
      <c r="A102" s="138">
        <v>250380</v>
      </c>
      <c r="B102" s="138" t="s">
        <v>416</v>
      </c>
      <c r="C102" s="139" t="s">
        <v>27</v>
      </c>
      <c r="D102" s="132"/>
      <c r="E102" s="132"/>
      <c r="F102" s="132"/>
      <c r="G102" s="267">
        <f t="shared" si="1"/>
        <v>0</v>
      </c>
      <c r="H102" s="98"/>
      <c r="I102" s="98"/>
      <c r="J102" s="98"/>
      <c r="K102" s="98"/>
      <c r="L102" s="98"/>
      <c r="M102" s="98"/>
      <c r="N102" s="164"/>
      <c r="O102" s="103"/>
      <c r="P102" s="260"/>
      <c r="Q102" s="164"/>
      <c r="R102" s="102"/>
      <c r="S102" s="102"/>
      <c r="T102" s="102"/>
      <c r="U102" s="102"/>
      <c r="V102" s="102"/>
      <c r="W102" s="102"/>
      <c r="X102" s="102"/>
    </row>
    <row r="103" spans="1:24" ht="25.5" hidden="1">
      <c r="A103" s="138">
        <v>250380</v>
      </c>
      <c r="B103" s="138" t="s">
        <v>416</v>
      </c>
      <c r="C103" s="139" t="s">
        <v>200</v>
      </c>
      <c r="D103" s="132"/>
      <c r="E103" s="132"/>
      <c r="F103" s="132"/>
      <c r="G103" s="267">
        <f t="shared" si="1"/>
        <v>0</v>
      </c>
      <c r="H103" s="98"/>
      <c r="I103" s="98"/>
      <c r="J103" s="98"/>
      <c r="K103" s="98"/>
      <c r="L103" s="98"/>
      <c r="M103" s="98"/>
      <c r="N103" s="164"/>
      <c r="O103" s="103"/>
      <c r="P103" s="260"/>
      <c r="Q103" s="164"/>
      <c r="R103" s="102"/>
      <c r="S103" s="102"/>
      <c r="T103" s="102"/>
      <c r="U103" s="102"/>
      <c r="V103" s="102"/>
      <c r="W103" s="102"/>
      <c r="X103" s="102"/>
    </row>
    <row r="104" spans="1:24" ht="25.5" hidden="1">
      <c r="A104" s="138">
        <v>250380</v>
      </c>
      <c r="B104" s="138" t="s">
        <v>416</v>
      </c>
      <c r="C104" s="140" t="s">
        <v>201</v>
      </c>
      <c r="D104" s="132"/>
      <c r="E104" s="132"/>
      <c r="F104" s="132"/>
      <c r="G104" s="267">
        <f t="shared" si="1"/>
        <v>0</v>
      </c>
      <c r="H104" s="98"/>
      <c r="I104" s="98"/>
      <c r="J104" s="98"/>
      <c r="K104" s="98"/>
      <c r="L104" s="98"/>
      <c r="M104" s="98"/>
      <c r="N104" s="164"/>
      <c r="O104" s="103"/>
      <c r="P104" s="260"/>
      <c r="Q104" s="164"/>
      <c r="R104" s="102"/>
      <c r="S104" s="102"/>
      <c r="T104" s="102"/>
      <c r="U104" s="102"/>
      <c r="V104" s="102"/>
      <c r="W104" s="102"/>
      <c r="X104" s="102"/>
    </row>
    <row r="105" spans="1:24" ht="38.25" hidden="1">
      <c r="A105" s="138">
        <v>250380</v>
      </c>
      <c r="B105" s="138" t="s">
        <v>416</v>
      </c>
      <c r="C105" s="139" t="s">
        <v>202</v>
      </c>
      <c r="D105" s="132"/>
      <c r="E105" s="132"/>
      <c r="F105" s="132"/>
      <c r="G105" s="267">
        <f t="shared" si="1"/>
        <v>0</v>
      </c>
      <c r="H105" s="98"/>
      <c r="I105" s="98"/>
      <c r="J105" s="98"/>
      <c r="K105" s="98"/>
      <c r="L105" s="98"/>
      <c r="M105" s="98"/>
      <c r="N105" s="164"/>
      <c r="O105" s="103"/>
      <c r="P105" s="260"/>
      <c r="Q105" s="164"/>
      <c r="R105" s="102"/>
      <c r="S105" s="102"/>
      <c r="T105" s="102"/>
      <c r="U105" s="102"/>
      <c r="V105" s="102"/>
      <c r="W105" s="102"/>
      <c r="X105" s="102"/>
    </row>
    <row r="106" spans="1:24" ht="54" customHeight="1" hidden="1">
      <c r="A106" s="138">
        <v>250380</v>
      </c>
      <c r="B106" s="138" t="s">
        <v>416</v>
      </c>
      <c r="C106" s="140" t="s">
        <v>203</v>
      </c>
      <c r="D106" s="132"/>
      <c r="E106" s="132"/>
      <c r="F106" s="132"/>
      <c r="G106" s="267">
        <f t="shared" si="1"/>
        <v>0</v>
      </c>
      <c r="H106" s="98"/>
      <c r="I106" s="98"/>
      <c r="J106" s="98"/>
      <c r="K106" s="98"/>
      <c r="L106" s="98"/>
      <c r="M106" s="98"/>
      <c r="N106" s="164"/>
      <c r="O106" s="103"/>
      <c r="P106" s="260"/>
      <c r="Q106" s="164"/>
      <c r="R106" s="102"/>
      <c r="S106" s="102"/>
      <c r="T106" s="102"/>
      <c r="U106" s="102"/>
      <c r="V106" s="102"/>
      <c r="W106" s="102"/>
      <c r="X106" s="102"/>
    </row>
    <row r="107" spans="1:24" ht="51" hidden="1">
      <c r="A107" s="138">
        <v>250380</v>
      </c>
      <c r="B107" s="138" t="s">
        <v>416</v>
      </c>
      <c r="C107" s="139" t="s">
        <v>204</v>
      </c>
      <c r="D107" s="132"/>
      <c r="E107" s="132"/>
      <c r="F107" s="132"/>
      <c r="G107" s="267">
        <f t="shared" si="1"/>
        <v>0</v>
      </c>
      <c r="H107" s="98"/>
      <c r="I107" s="98"/>
      <c r="J107" s="98"/>
      <c r="K107" s="98"/>
      <c r="L107" s="98"/>
      <c r="M107" s="98"/>
      <c r="N107" s="164"/>
      <c r="O107" s="103"/>
      <c r="P107" s="260"/>
      <c r="Q107" s="164"/>
      <c r="R107" s="102"/>
      <c r="S107" s="102"/>
      <c r="T107" s="102"/>
      <c r="U107" s="102"/>
      <c r="V107" s="102"/>
      <c r="W107" s="102"/>
      <c r="X107" s="102"/>
    </row>
    <row r="108" spans="1:24" ht="63.75" hidden="1">
      <c r="A108" s="138">
        <v>250380</v>
      </c>
      <c r="B108" s="138" t="s">
        <v>416</v>
      </c>
      <c r="C108" s="141" t="s">
        <v>205</v>
      </c>
      <c r="D108" s="132"/>
      <c r="E108" s="132"/>
      <c r="F108" s="132"/>
      <c r="G108" s="267">
        <f t="shared" si="1"/>
        <v>0</v>
      </c>
      <c r="H108" s="98"/>
      <c r="I108" s="98"/>
      <c r="J108" s="98"/>
      <c r="K108" s="98"/>
      <c r="L108" s="98"/>
      <c r="M108" s="98"/>
      <c r="N108" s="164"/>
      <c r="O108" s="103"/>
      <c r="P108" s="260"/>
      <c r="Q108" s="164"/>
      <c r="R108" s="102"/>
      <c r="S108" s="102"/>
      <c r="T108" s="102"/>
      <c r="U108" s="102"/>
      <c r="V108" s="102"/>
      <c r="W108" s="102"/>
      <c r="X108" s="102"/>
    </row>
    <row r="109" spans="1:24" ht="38.25" hidden="1">
      <c r="A109" s="138">
        <v>250324</v>
      </c>
      <c r="B109" s="138" t="s">
        <v>206</v>
      </c>
      <c r="C109" s="142" t="s">
        <v>207</v>
      </c>
      <c r="D109" s="132"/>
      <c r="E109" s="132"/>
      <c r="F109" s="132"/>
      <c r="G109" s="267">
        <f t="shared" si="1"/>
        <v>0</v>
      </c>
      <c r="H109" s="100"/>
      <c r="I109" s="98"/>
      <c r="J109" s="98"/>
      <c r="K109" s="98"/>
      <c r="L109" s="98"/>
      <c r="M109" s="98"/>
      <c r="N109" s="164">
        <f>SUM(J109:M109)-K109</f>
        <v>0</v>
      </c>
      <c r="O109" s="103"/>
      <c r="P109" s="260"/>
      <c r="Q109" s="164"/>
      <c r="R109" s="102"/>
      <c r="S109" s="102"/>
      <c r="T109" s="102"/>
      <c r="U109" s="102"/>
      <c r="V109" s="102"/>
      <c r="W109" s="102"/>
      <c r="X109" s="102"/>
    </row>
    <row r="110" spans="1:24" ht="38.25" hidden="1">
      <c r="A110" s="138">
        <v>250324</v>
      </c>
      <c r="B110" s="138" t="s">
        <v>206</v>
      </c>
      <c r="C110" s="115" t="s">
        <v>208</v>
      </c>
      <c r="D110" s="127"/>
      <c r="E110" s="127"/>
      <c r="F110" s="127"/>
      <c r="G110" s="267">
        <f t="shared" si="1"/>
        <v>0</v>
      </c>
      <c r="H110" s="98"/>
      <c r="I110" s="98"/>
      <c r="J110" s="98"/>
      <c r="K110" s="98"/>
      <c r="L110" s="98"/>
      <c r="M110" s="98"/>
      <c r="N110" s="164">
        <f>SUM(J110:M110)-K110</f>
        <v>0</v>
      </c>
      <c r="O110" s="103"/>
      <c r="P110" s="260"/>
      <c r="Q110" s="164"/>
      <c r="R110" s="102"/>
      <c r="S110" s="102"/>
      <c r="T110" s="102"/>
      <c r="U110" s="102"/>
      <c r="V110" s="102"/>
      <c r="W110" s="102"/>
      <c r="X110" s="102"/>
    </row>
    <row r="111" spans="1:24" ht="18.75" hidden="1">
      <c r="A111" s="377"/>
      <c r="B111" s="143"/>
      <c r="C111" s="144"/>
      <c r="D111" s="145"/>
      <c r="E111" s="145"/>
      <c r="F111" s="145"/>
      <c r="G111" s="267">
        <f t="shared" si="1"/>
        <v>0</v>
      </c>
      <c r="H111" s="98"/>
      <c r="I111" s="98"/>
      <c r="J111" s="98"/>
      <c r="K111" s="98"/>
      <c r="L111" s="98"/>
      <c r="M111" s="98"/>
      <c r="N111" s="164">
        <f aca="true" t="shared" si="2" ref="N111:N117">SUM(J111:M111)</f>
        <v>0</v>
      </c>
      <c r="O111" s="164"/>
      <c r="P111" s="260"/>
      <c r="Q111" s="164"/>
      <c r="R111" s="102"/>
      <c r="S111" s="102"/>
      <c r="T111" s="102"/>
      <c r="U111" s="102"/>
      <c r="V111" s="102"/>
      <c r="W111" s="102"/>
      <c r="X111" s="102"/>
    </row>
    <row r="112" spans="1:24" ht="18.75" hidden="1">
      <c r="A112" s="377"/>
      <c r="B112" s="143"/>
      <c r="C112" s="3"/>
      <c r="D112" s="89"/>
      <c r="E112" s="89"/>
      <c r="F112" s="89"/>
      <c r="G112" s="267">
        <f t="shared" si="1"/>
        <v>0</v>
      </c>
      <c r="H112" s="100"/>
      <c r="I112" s="100"/>
      <c r="J112" s="98"/>
      <c r="K112" s="98"/>
      <c r="L112" s="98"/>
      <c r="M112" s="98"/>
      <c r="N112" s="164">
        <f t="shared" si="2"/>
        <v>0</v>
      </c>
      <c r="O112" s="164"/>
      <c r="P112" s="260"/>
      <c r="Q112" s="164"/>
      <c r="R112" s="102"/>
      <c r="S112" s="102"/>
      <c r="T112" s="102"/>
      <c r="U112" s="102"/>
      <c r="V112" s="102"/>
      <c r="W112" s="102"/>
      <c r="X112" s="102"/>
    </row>
    <row r="113" spans="1:24" ht="18.75" hidden="1">
      <c r="A113" s="377"/>
      <c r="B113" s="143"/>
      <c r="C113" s="146" t="s">
        <v>209</v>
      </c>
      <c r="D113" s="89"/>
      <c r="E113" s="89"/>
      <c r="F113" s="89"/>
      <c r="G113" s="267">
        <f t="shared" si="1"/>
        <v>0</v>
      </c>
      <c r="H113" s="100"/>
      <c r="I113" s="100"/>
      <c r="J113" s="98"/>
      <c r="K113" s="98"/>
      <c r="L113" s="98"/>
      <c r="M113" s="98"/>
      <c r="N113" s="164">
        <f t="shared" si="2"/>
        <v>0</v>
      </c>
      <c r="O113" s="164"/>
      <c r="P113" s="260"/>
      <c r="Q113" s="164"/>
      <c r="R113" s="102"/>
      <c r="S113" s="102"/>
      <c r="T113" s="102"/>
      <c r="U113" s="102"/>
      <c r="V113" s="102"/>
      <c r="W113" s="102"/>
      <c r="X113" s="102"/>
    </row>
    <row r="114" spans="1:24" ht="31.5" hidden="1">
      <c r="A114" s="377"/>
      <c r="B114" s="143"/>
      <c r="C114" s="146" t="s">
        <v>210</v>
      </c>
      <c r="D114" s="89"/>
      <c r="E114" s="89"/>
      <c r="F114" s="89"/>
      <c r="G114" s="267">
        <f t="shared" si="1"/>
        <v>0</v>
      </c>
      <c r="H114" s="100"/>
      <c r="I114" s="100"/>
      <c r="J114" s="98"/>
      <c r="K114" s="98"/>
      <c r="L114" s="98"/>
      <c r="M114" s="98"/>
      <c r="N114" s="164">
        <f t="shared" si="2"/>
        <v>0</v>
      </c>
      <c r="O114" s="164"/>
      <c r="P114" s="260"/>
      <c r="Q114" s="164"/>
      <c r="R114" s="102"/>
      <c r="S114" s="102"/>
      <c r="T114" s="102"/>
      <c r="U114" s="102"/>
      <c r="V114" s="102"/>
      <c r="W114" s="102"/>
      <c r="X114" s="102"/>
    </row>
    <row r="115" spans="1:24" ht="90" hidden="1">
      <c r="A115" s="377"/>
      <c r="B115" s="143"/>
      <c r="C115" s="43" t="s">
        <v>211</v>
      </c>
      <c r="D115" s="89"/>
      <c r="E115" s="89"/>
      <c r="F115" s="89"/>
      <c r="G115" s="267">
        <f t="shared" si="1"/>
        <v>0</v>
      </c>
      <c r="H115" s="100"/>
      <c r="I115" s="100"/>
      <c r="J115" s="98"/>
      <c r="K115" s="98"/>
      <c r="L115" s="98"/>
      <c r="M115" s="98"/>
      <c r="N115" s="164">
        <f t="shared" si="2"/>
        <v>0</v>
      </c>
      <c r="O115" s="164"/>
      <c r="P115" s="260"/>
      <c r="Q115" s="164"/>
      <c r="R115" s="102"/>
      <c r="S115" s="102"/>
      <c r="T115" s="102"/>
      <c r="U115" s="102"/>
      <c r="V115" s="102"/>
      <c r="W115" s="102"/>
      <c r="X115" s="102"/>
    </row>
    <row r="116" spans="1:24" ht="18.75" hidden="1">
      <c r="A116" s="377"/>
      <c r="B116" s="143"/>
      <c r="C116" s="42"/>
      <c r="D116" s="89"/>
      <c r="E116" s="89"/>
      <c r="F116" s="89"/>
      <c r="G116" s="267">
        <f t="shared" si="1"/>
        <v>0</v>
      </c>
      <c r="H116" s="100"/>
      <c r="I116" s="100"/>
      <c r="J116" s="98"/>
      <c r="K116" s="98"/>
      <c r="L116" s="98"/>
      <c r="M116" s="98"/>
      <c r="N116" s="164">
        <f t="shared" si="2"/>
        <v>0</v>
      </c>
      <c r="O116" s="164"/>
      <c r="P116" s="260"/>
      <c r="Q116" s="164"/>
      <c r="R116" s="102"/>
      <c r="S116" s="102"/>
      <c r="T116" s="102"/>
      <c r="U116" s="102"/>
      <c r="V116" s="102"/>
      <c r="W116" s="102"/>
      <c r="X116" s="102"/>
    </row>
    <row r="117" spans="1:24" ht="18.75" hidden="1">
      <c r="A117" s="143"/>
      <c r="B117" s="143"/>
      <c r="C117" s="147"/>
      <c r="D117" s="89"/>
      <c r="E117" s="89"/>
      <c r="F117" s="89"/>
      <c r="G117" s="267">
        <f t="shared" si="1"/>
        <v>0</v>
      </c>
      <c r="H117" s="100"/>
      <c r="I117" s="166"/>
      <c r="J117" s="167"/>
      <c r="K117" s="167"/>
      <c r="L117" s="167"/>
      <c r="M117" s="167"/>
      <c r="N117" s="164">
        <f t="shared" si="2"/>
        <v>0</v>
      </c>
      <c r="O117" s="164"/>
      <c r="P117" s="260"/>
      <c r="Q117" s="164"/>
      <c r="R117" s="102"/>
      <c r="S117" s="102"/>
      <c r="T117" s="102"/>
      <c r="U117" s="102"/>
      <c r="V117" s="102"/>
      <c r="W117" s="102"/>
      <c r="X117" s="102"/>
    </row>
    <row r="118" spans="1:24" ht="31.5" hidden="1">
      <c r="A118" s="112" t="s">
        <v>239</v>
      </c>
      <c r="B118" s="13" t="s">
        <v>468</v>
      </c>
      <c r="C118" s="121" t="s">
        <v>522</v>
      </c>
      <c r="D118" s="89"/>
      <c r="E118" s="89"/>
      <c r="F118" s="89"/>
      <c r="G118" s="267">
        <f t="shared" si="1"/>
        <v>0</v>
      </c>
      <c r="H118" s="100"/>
      <c r="I118" s="166"/>
      <c r="J118" s="167"/>
      <c r="K118" s="167"/>
      <c r="L118" s="167"/>
      <c r="M118" s="167"/>
      <c r="N118" s="164"/>
      <c r="O118" s="164"/>
      <c r="P118" s="260"/>
      <c r="Q118" s="164"/>
      <c r="R118" s="102"/>
      <c r="S118" s="102"/>
      <c r="T118" s="102"/>
      <c r="U118" s="102"/>
      <c r="V118" s="102"/>
      <c r="W118" s="102"/>
      <c r="X118" s="102"/>
    </row>
    <row r="119" spans="1:24" ht="31.5" hidden="1">
      <c r="A119" s="10" t="s">
        <v>336</v>
      </c>
      <c r="B119" s="11" t="s">
        <v>476</v>
      </c>
      <c r="C119" s="115" t="s">
        <v>524</v>
      </c>
      <c r="D119" s="89"/>
      <c r="E119" s="89"/>
      <c r="F119" s="89"/>
      <c r="G119" s="267">
        <f t="shared" si="1"/>
        <v>0</v>
      </c>
      <c r="H119" s="100"/>
      <c r="I119" s="166"/>
      <c r="J119" s="167"/>
      <c r="K119" s="167"/>
      <c r="L119" s="167"/>
      <c r="M119" s="167"/>
      <c r="N119" s="164"/>
      <c r="O119" s="164"/>
      <c r="P119" s="260"/>
      <c r="Q119" s="164"/>
      <c r="R119" s="102"/>
      <c r="S119" s="102"/>
      <c r="T119" s="102"/>
      <c r="U119" s="102"/>
      <c r="V119" s="102"/>
      <c r="W119" s="102"/>
      <c r="X119" s="102"/>
    </row>
    <row r="120" spans="1:24" ht="31.5">
      <c r="A120" s="112" t="s">
        <v>239</v>
      </c>
      <c r="B120" s="13" t="s">
        <v>468</v>
      </c>
      <c r="C120" s="121" t="s">
        <v>522</v>
      </c>
      <c r="D120" s="89"/>
      <c r="E120" s="89"/>
      <c r="F120" s="89"/>
      <c r="G120" s="267">
        <f t="shared" si="1"/>
        <v>7.561999999999999</v>
      </c>
      <c r="H120" s="267"/>
      <c r="I120" s="268"/>
      <c r="J120" s="267">
        <f aca="true" t="shared" si="3" ref="J120:P120">SUM(J121:J122)</f>
        <v>7.561999999999999</v>
      </c>
      <c r="K120" s="267">
        <f t="shared" si="3"/>
        <v>0</v>
      </c>
      <c r="L120" s="267">
        <f t="shared" si="3"/>
        <v>0</v>
      </c>
      <c r="M120" s="267">
        <f t="shared" si="3"/>
        <v>0</v>
      </c>
      <c r="N120" s="267">
        <f t="shared" si="3"/>
        <v>0</v>
      </c>
      <c r="O120" s="267">
        <f t="shared" si="3"/>
        <v>0</v>
      </c>
      <c r="P120" s="267">
        <f t="shared" si="3"/>
        <v>7.561999999999999</v>
      </c>
      <c r="Q120" s="164"/>
      <c r="R120" s="102"/>
      <c r="S120" s="102"/>
      <c r="T120" s="102"/>
      <c r="U120" s="102"/>
      <c r="V120" s="102"/>
      <c r="W120" s="102"/>
      <c r="X120" s="102"/>
    </row>
    <row r="121" spans="1:24" ht="31.5">
      <c r="A121" s="10" t="s">
        <v>336</v>
      </c>
      <c r="B121" s="11" t="s">
        <v>476</v>
      </c>
      <c r="C121" s="115" t="s">
        <v>177</v>
      </c>
      <c r="D121" s="89"/>
      <c r="E121" s="89"/>
      <c r="F121" s="89"/>
      <c r="G121" s="100">
        <f t="shared" si="1"/>
        <v>5.5</v>
      </c>
      <c r="H121" s="100"/>
      <c r="I121" s="166"/>
      <c r="J121" s="100">
        <v>5.5</v>
      </c>
      <c r="K121" s="167"/>
      <c r="L121" s="167"/>
      <c r="M121" s="167"/>
      <c r="N121" s="164"/>
      <c r="O121" s="164"/>
      <c r="P121" s="100">
        <v>5.5</v>
      </c>
      <c r="Q121" s="164"/>
      <c r="R121" s="102"/>
      <c r="S121" s="102"/>
      <c r="T121" s="102"/>
      <c r="U121" s="102"/>
      <c r="V121" s="102"/>
      <c r="W121" s="102"/>
      <c r="X121" s="102"/>
    </row>
    <row r="122" spans="1:24" ht="31.5">
      <c r="A122" s="10" t="s">
        <v>336</v>
      </c>
      <c r="B122" s="11" t="s">
        <v>476</v>
      </c>
      <c r="C122" s="272" t="s">
        <v>179</v>
      </c>
      <c r="D122" s="89"/>
      <c r="E122" s="89"/>
      <c r="F122" s="89"/>
      <c r="G122" s="100">
        <f t="shared" si="1"/>
        <v>2.062</v>
      </c>
      <c r="H122" s="100"/>
      <c r="I122" s="166"/>
      <c r="J122" s="100">
        <v>2.062</v>
      </c>
      <c r="K122" s="167"/>
      <c r="L122" s="167"/>
      <c r="M122" s="167"/>
      <c r="N122" s="164"/>
      <c r="O122" s="164"/>
      <c r="P122" s="100">
        <v>2.062</v>
      </c>
      <c r="Q122" s="164"/>
      <c r="R122" s="102"/>
      <c r="S122" s="102"/>
      <c r="T122" s="102"/>
      <c r="U122" s="102"/>
      <c r="V122" s="102"/>
      <c r="W122" s="102"/>
      <c r="X122" s="102"/>
    </row>
    <row r="123" spans="1:24" ht="31.5">
      <c r="A123" s="14">
        <v>75</v>
      </c>
      <c r="B123" s="13" t="s">
        <v>485</v>
      </c>
      <c r="C123" s="121" t="s">
        <v>522</v>
      </c>
      <c r="D123" s="89"/>
      <c r="E123" s="89"/>
      <c r="F123" s="89"/>
      <c r="G123" s="267">
        <f t="shared" si="1"/>
        <v>37</v>
      </c>
      <c r="H123" s="267"/>
      <c r="I123" s="268"/>
      <c r="J123" s="267">
        <v>37</v>
      </c>
      <c r="K123" s="267"/>
      <c r="L123" s="167"/>
      <c r="M123" s="167"/>
      <c r="N123" s="164"/>
      <c r="O123" s="164"/>
      <c r="P123" s="165">
        <v>0</v>
      </c>
      <c r="Q123" s="164"/>
      <c r="R123" s="102"/>
      <c r="S123" s="102"/>
      <c r="T123" s="102"/>
      <c r="U123" s="102"/>
      <c r="V123" s="102"/>
      <c r="W123" s="102"/>
      <c r="X123" s="102"/>
    </row>
    <row r="124" spans="1:24" ht="31.5">
      <c r="A124" s="39">
        <v>250380</v>
      </c>
      <c r="B124" s="11" t="s">
        <v>416</v>
      </c>
      <c r="C124" s="233" t="s">
        <v>180</v>
      </c>
      <c r="D124" s="89"/>
      <c r="E124" s="89"/>
      <c r="F124" s="89"/>
      <c r="G124" s="100">
        <f t="shared" si="1"/>
        <v>37</v>
      </c>
      <c r="H124" s="100"/>
      <c r="I124" s="166"/>
      <c r="J124" s="100">
        <v>37</v>
      </c>
      <c r="K124" s="269"/>
      <c r="L124" s="167"/>
      <c r="M124" s="167"/>
      <c r="N124" s="164"/>
      <c r="O124" s="164"/>
      <c r="P124" s="98">
        <v>0</v>
      </c>
      <c r="Q124" s="164"/>
      <c r="R124" s="102"/>
      <c r="S124" s="102"/>
      <c r="T124" s="102"/>
      <c r="U124" s="102"/>
      <c r="V124" s="102"/>
      <c r="W124" s="102"/>
      <c r="X124" s="102"/>
    </row>
    <row r="125" spans="1:24" ht="19.5">
      <c r="A125" s="370" t="s">
        <v>212</v>
      </c>
      <c r="B125" s="371"/>
      <c r="C125" s="372"/>
      <c r="D125" s="148"/>
      <c r="E125" s="149"/>
      <c r="F125" s="150"/>
      <c r="G125" s="271">
        <f>SUM(G11+G120+G123)</f>
        <v>362.08217</v>
      </c>
      <c r="H125" s="271"/>
      <c r="I125" s="271">
        <f>SUM(I99+I95+I90+I43+I11+I9)</f>
        <v>7</v>
      </c>
      <c r="J125" s="271">
        <f aca="true" t="shared" si="4" ref="J125:P125">SUM(J11+J120+J123)</f>
        <v>355.08217</v>
      </c>
      <c r="K125" s="165">
        <f t="shared" si="4"/>
        <v>0</v>
      </c>
      <c r="L125" s="165">
        <f t="shared" si="4"/>
        <v>7</v>
      </c>
      <c r="M125" s="165">
        <f t="shared" si="4"/>
        <v>0</v>
      </c>
      <c r="N125" s="271">
        <f t="shared" si="4"/>
        <v>0</v>
      </c>
      <c r="O125" s="271">
        <f t="shared" si="4"/>
        <v>0</v>
      </c>
      <c r="P125" s="271">
        <f t="shared" si="4"/>
        <v>318.08217</v>
      </c>
      <c r="Q125" s="164"/>
      <c r="R125" s="102"/>
      <c r="S125" s="102"/>
      <c r="T125" s="102"/>
      <c r="U125" s="102"/>
      <c r="V125" s="102"/>
      <c r="W125" s="102"/>
      <c r="X125" s="102"/>
    </row>
    <row r="126" spans="7:17" ht="18.75">
      <c r="G126" s="168"/>
      <c r="H126" s="168"/>
      <c r="I126" s="168"/>
      <c r="J126" s="168"/>
      <c r="K126" s="168"/>
      <c r="L126" s="168"/>
      <c r="M126" s="168"/>
      <c r="N126" s="168"/>
      <c r="O126" s="168"/>
      <c r="P126" s="168"/>
      <c r="Q126" s="168"/>
    </row>
    <row r="127" spans="7:17" ht="18.75">
      <c r="G127" s="168"/>
      <c r="H127" s="168"/>
      <c r="I127" s="168"/>
      <c r="J127" s="168"/>
      <c r="K127" s="168"/>
      <c r="L127" s="168"/>
      <c r="M127" s="168"/>
      <c r="N127" s="168"/>
      <c r="O127" s="168"/>
      <c r="P127" s="168"/>
      <c r="Q127" s="168"/>
    </row>
  </sheetData>
  <mergeCells count="22">
    <mergeCell ref="C1:O1"/>
    <mergeCell ref="C2:O2"/>
    <mergeCell ref="C3:O3"/>
    <mergeCell ref="A5:O5"/>
    <mergeCell ref="A6:A7"/>
    <mergeCell ref="B6:B7"/>
    <mergeCell ref="C6:C8"/>
    <mergeCell ref="D6:D8"/>
    <mergeCell ref="E6:E8"/>
    <mergeCell ref="F6:F8"/>
    <mergeCell ref="G6:G8"/>
    <mergeCell ref="J6:M6"/>
    <mergeCell ref="P6:P8"/>
    <mergeCell ref="A125:C125"/>
    <mergeCell ref="C54:C55"/>
    <mergeCell ref="A56:A57"/>
    <mergeCell ref="B56:B57"/>
    <mergeCell ref="A111:A116"/>
    <mergeCell ref="O6:O8"/>
    <mergeCell ref="J7:K7"/>
    <mergeCell ref="L7:L8"/>
    <mergeCell ref="M7:M8"/>
  </mergeCells>
  <printOptions/>
  <pageMargins left="0.28" right="0.16" top="1" bottom="1" header="0.5" footer="0.5"/>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Admin</cp:lastModifiedBy>
  <cp:lastPrinted>2013-02-07T11:46:39Z</cp:lastPrinted>
  <dcterms:created xsi:type="dcterms:W3CDTF">2002-01-04T08:30:01Z</dcterms:created>
  <dcterms:modified xsi:type="dcterms:W3CDTF">2013-02-07T11:46:45Z</dcterms:modified>
  <cp:category/>
  <cp:version/>
  <cp:contentType/>
  <cp:contentStatus/>
</cp:coreProperties>
</file>