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2705" windowWidth="8430" windowHeight="4695" tabRatio="599" activeTab="7"/>
  </bookViews>
  <sheets>
    <sheet name="дод1" sheetId="1" r:id="rId1"/>
    <sheet name="Додаток 2" sheetId="2" r:id="rId2"/>
    <sheet name="Додаток 3" sheetId="3" r:id="rId3"/>
    <sheet name="дод4" sheetId="4" r:id="rId4"/>
    <sheet name="дод7" sheetId="5" r:id="rId5"/>
    <sheet name="дод3-1 ПЦМ" sheetId="6" r:id="rId6"/>
    <sheet name="дод8" sheetId="7" r:id="rId7"/>
    <sheet name="дод6 програми" sheetId="8" r:id="rId8"/>
  </sheets>
  <definedNames>
    <definedName name="_xlnm.Print_Titles" localSheetId="5">'дод3-1 ПЦМ'!$13:$17</definedName>
    <definedName name="_xlnm.Print_Titles" localSheetId="7">'дод6 програми'!$9:$11</definedName>
    <definedName name="_xlnm.Print_Titles" localSheetId="1">'Додаток 2'!$10:$13</definedName>
    <definedName name="_xlnm.Print_Titles" localSheetId="2">'Додаток 3'!$12:$16</definedName>
  </definedNames>
  <calcPr fullCalcOnLoad="1"/>
</workbook>
</file>

<file path=xl/sharedStrings.xml><?xml version="1.0" encoding="utf-8"?>
<sst xmlns="http://schemas.openxmlformats.org/spreadsheetml/2006/main" count="1668" uniqueCount="738">
  <si>
    <t>Субвенція районному бюджету на утримання апарату  управління громадських фізкультурно-спортивних організацій (КП ФСТ "КОЛОС")</t>
  </si>
  <si>
    <t>Субвенція з районного бюджету селищному бюджету на забезпечення діяльності закладів соціально-культурної сфери</t>
  </si>
  <si>
    <t>Субвенція з районного бюджету на виконання заходів сільської програми соціально-економічного розвитку на 2013 рік</t>
  </si>
  <si>
    <t>в тому числі на придбання:</t>
  </si>
  <si>
    <t xml:space="preserve"> дров</t>
  </si>
  <si>
    <t xml:space="preserve"> буд-матеріалів</t>
  </si>
  <si>
    <t xml:space="preserve"> меди-каментів</t>
  </si>
  <si>
    <t>Субвенція районному бюджету на утримання амбулаторій (придбання запчастин для ремонту автомобіля швидкої допомоги)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</si>
  <si>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</si>
  <si>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</si>
  <si>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Надання допомоги дітям-сиротам та дітям, позбавленим батьківського піклування, яким виповнюється 18 років</t>
  </si>
  <si>
    <t>1015010</t>
  </si>
  <si>
    <t>Проведення спортивної роботи в регіоні</t>
  </si>
  <si>
    <t>1015011</t>
  </si>
  <si>
    <t>Проведення навчально - тренувальних  зборів і змагань з олімпійських видів спорту</t>
  </si>
  <si>
    <t>1015020</t>
  </si>
  <si>
    <t>Діяльність закладів фізичної культури і спорту</t>
  </si>
  <si>
    <t>1015022</t>
  </si>
  <si>
    <t>Утримання та навчально-тренувальна робота комунальних дитячо-юнацьких спортивних шкіл</t>
  </si>
  <si>
    <t>1015023</t>
  </si>
  <si>
    <t>Фінансова підтримка дитячо-юнацьких спортивних шкіл фізкультурно-спортивних товариств</t>
  </si>
  <si>
    <t>1015025</t>
  </si>
  <si>
    <t>1015030</t>
  </si>
  <si>
    <t>Фінансова підтримка фізкультурно-спортивного руху</t>
  </si>
  <si>
    <t>1015033</t>
  </si>
  <si>
    <t>Фінансова підтримка на утримання регіональних рад фізкультурно-спортивного товариства "Колос"</t>
  </si>
  <si>
    <t>1015100</t>
  </si>
  <si>
    <t>1015101</t>
  </si>
  <si>
    <t>Стипендії для спортсменів Олександрівського району-переможців та призерів чемпіонатів України</t>
  </si>
  <si>
    <t>1015060</t>
  </si>
  <si>
    <t>Утримання центрів "Спорт для всіх" та проведення заходів з фізичної культури</t>
  </si>
  <si>
    <t>1013140</t>
  </si>
  <si>
    <t>1500000</t>
  </si>
  <si>
    <t>1510000</t>
  </si>
  <si>
    <t>1511070</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</si>
  <si>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</si>
  <si>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1513010</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</si>
  <si>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</si>
  <si>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Фінансове управління райдержадміністрації </t>
  </si>
  <si>
    <t>за рахунок вільних залишків</t>
  </si>
  <si>
    <t>Управління соціального захисту населення райдержадміністрації</t>
  </si>
  <si>
    <t>Затверджено</t>
  </si>
  <si>
    <t>Загальноосвітні школи ( в т.ч. школа-дитячий садок, інтернат при школі)</t>
  </si>
  <si>
    <t xml:space="preserve"> в тому числі за рахунок субвенцій сільських та селищних бюджетів</t>
  </si>
  <si>
    <t>070000</t>
  </si>
  <si>
    <t>Освіта</t>
  </si>
  <si>
    <t>Ясенівська</t>
  </si>
  <si>
    <t>Субвенція районному бюджету з сільських та селищних бюджетів  для відділу освіти , молоді та спорту райдержадміністрації, всього</t>
  </si>
  <si>
    <t>Загальний  фонд</t>
  </si>
  <si>
    <t>на виконання заходів районної  програми "Шкільний автобус" на 2011-2015 роки</t>
  </si>
  <si>
    <t>на виконання заходів районної програми оздоровлення і відпочинку дітей та підлітків на період 2009-2013 роки</t>
  </si>
  <si>
    <t>на придбання предметів, матеріалів та обладнання, інвентаря  школам, НВК (на облаштування туалетів)</t>
  </si>
  <si>
    <t xml:space="preserve">Субвенція районному бюджету на виконання програми соціально-економічного розвитку району на 2013 рік (на надання фінансової підтримки районному стадіону ім. Шишки на проведення капітального ремонту та придбання обладнання і предметів довгострокового користування) </t>
  </si>
  <si>
    <t xml:space="preserve">                                            рішенням  Олександрівської районної ради</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</si>
  <si>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</si>
  <si>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</si>
  <si>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</si>
  <si>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</si>
  <si>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від  22 травня 2013 року № 231</t>
  </si>
  <si>
    <t>від     22 травня  2013 року    № 231</t>
  </si>
  <si>
    <t xml:space="preserve">             Зміни до    видатків Олександрівського районного бюджету на 2013 рік за тимчасовою класифікацією видатків та кредитування місцевих бюджетів, визначених у додатку 2 до рішення районної ради від 21 грудня 2012 року № 185 "Про районний бюджет на 2013 рік",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t>
  </si>
  <si>
    <t xml:space="preserve"> в тому числі за рахунок субвенцій з сільських та селищних бюджетів</t>
  </si>
  <si>
    <t>від    22 травня   2013 року № 231</t>
  </si>
  <si>
    <t xml:space="preserve">              Зміни до   розподілу  видатків Олександрівського районного бюджету на 2013 рік за головними розпорядниками коштів, визначеного у додатку 3 рішення районної ради від 21 грудня 2012 року № 185 "Про районний бюджет на 2013 рік" ,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                                                                                                                     </t>
  </si>
  <si>
    <t xml:space="preserve">                                                                                                                                                                                                                                                                                                                                                                                                                                                                                                                                                                                                                                                                                                                                        </t>
  </si>
  <si>
    <t>від   22 травня 2013 року №  231</t>
  </si>
  <si>
    <t>визначених у додатку 4 до рішення районної ради від 21 грудня 2012 року №  185 "Про районний бюджет на 2013 рік",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</si>
  <si>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4"/>
        <rFont val="Times New Roman"/>
        <family val="1"/>
      </rPr>
      <t>погашення кредиторської заборгованості за виконані у 2011 році роботи)</t>
    </r>
  </si>
  <si>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4"/>
        <rFont val="Times New Roman"/>
        <family val="1"/>
      </rPr>
      <t>(погашення кредиторської заборгованості за виконані у 2011 році роботи)</t>
    </r>
  </si>
  <si>
    <r>
      <t xml:space="preserve">Субвенція Розуміївському сільському бюджету на виконання заходів сільської програми соціально-економічного розвитку </t>
    </r>
    <r>
      <rPr>
        <i/>
        <sz val="14"/>
        <rFont val="Times New Roman"/>
        <family val="1"/>
      </rPr>
      <t>(погашення кредиторської заборгованості за виконані у 2011 році роботи)</t>
    </r>
  </si>
  <si>
    <r>
      <t xml:space="preserve">Субвенція  Розуміївському сільському бюджету  на реалізацію проекту "Реконструкція вуличного освітлення с. Розумівка" </t>
    </r>
    <r>
      <rPr>
        <i/>
        <sz val="14"/>
        <rFont val="Times New Roman"/>
        <family val="1"/>
      </rPr>
      <t>(погашення кредиторської заборгованості за виконані у 2011 році роботи)</t>
    </r>
  </si>
  <si>
    <t xml:space="preserve">                                        від 22 травня   2013 року № 231</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</si>
  <si>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</si>
  <si>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1513013</t>
  </si>
  <si>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</si>
  <si>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</si>
  <si>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</si>
  <si>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</si>
  <si>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</si>
  <si>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</si>
  <si>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</si>
  <si>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</si>
  <si>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</si>
  <si>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</si>
  <si>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</si>
  <si>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</si>
  <si>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</si>
  <si>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</si>
  <si>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</si>
  <si>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</si>
  <si>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</si>
  <si>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</si>
  <si>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</si>
  <si>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</si>
  <si>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</si>
  <si>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</si>
  <si>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t>Субвенція Несватківському  сільському бюджету на виконання заходів сільської програми соціально-економічного розвитку</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</si>
  <si>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</si>
  <si>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</si>
  <si>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</si>
  <si>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</si>
  <si>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 xml:space="preserve">Надання інших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</si>
  <si>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1513033</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</si>
  <si>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</si>
  <si>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1513034</t>
  </si>
  <si>
    <t>Надання пільг окремим категоріям громадян з послуг зв"язку</t>
  </si>
  <si>
    <t>1513035</t>
  </si>
  <si>
    <t>1513037</t>
  </si>
  <si>
    <t>1513040</t>
  </si>
  <si>
    <t xml:space="preserve">Надання  допомоги сім'ям з дітьми, малозабезпеченим сім'ям, інвалідам з дитинства, дітям-інвалідам та тимчасової державної допомоги дітям </t>
  </si>
  <si>
    <t>1513041</t>
  </si>
  <si>
    <t>Надання допомоги у зв"язку з вагітністю і пологами</t>
  </si>
  <si>
    <t>1513042</t>
  </si>
  <si>
    <t xml:space="preserve">Надання допомоги на догляд за дитиною вiком до трьох рокiв        </t>
  </si>
  <si>
    <t>1513043</t>
  </si>
  <si>
    <t xml:space="preserve">Надання допомоги при народженні дитини </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</si>
  <si>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</si>
  <si>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</si>
  <si>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</si>
  <si>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</si>
  <si>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</si>
  <si>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</si>
  <si>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</si>
  <si>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</si>
  <si>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</si>
  <si>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 xml:space="preserve">Надання державної  соціальної допомоги  малозабезпеченим сім"ям </t>
  </si>
  <si>
    <t>1513049</t>
  </si>
  <si>
    <t>Надання державної соціальної допомоги інвалідам з дитинства та дітям - інвалідам</t>
  </si>
  <si>
    <t>1513180</t>
  </si>
  <si>
    <t>Надання соціальних гарантій інвалідам, фізичним особам, які надають соціальні послуги громадянам похилого віку, інвалідам, дітям -інвалідам, хворим , які не здатні до самообслуговування і потребують сторонньої допомоги</t>
  </si>
  <si>
    <t>1513181</t>
  </si>
  <si>
    <t>Зміни до доходів Олександрівського районного бюджету на 2013 рік, визначених у додатку 1 до рішення районної ради від 21 грудня 2012 року №185 "Про районний бюджет на 2013 рік", з  урахуванням змін , затверджених рішенням районної ради від 7 лютого 2013 року № 207 , від 9 квітня 2013 року № 217 "Про внесення змін до рішення районної ради від 21 грудня 2012 року №185 "Про районний бюджет на 2013 рік"</t>
  </si>
  <si>
    <t>Оплата  праці    (код 2110)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</si>
  <si>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</si>
  <si>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</si>
  <si>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</si>
  <si>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</si>
  <si>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130112</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</si>
  <si>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</si>
  <si>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</si>
  <si>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 xml:space="preserve">районної ради </t>
  </si>
  <si>
    <t>Найменування доходів згідно із бюджетною класифікацією</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</si>
  <si>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</si>
  <si>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</si>
  <si>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</si>
  <si>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</si>
  <si>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Податокн на доходів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</si>
  <si>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</si>
  <si>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</si>
  <si>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</si>
  <si>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</si>
  <si>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</si>
  <si>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</si>
  <si>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</si>
  <si>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</si>
  <si>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</si>
  <si>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</si>
  <si>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</si>
  <si>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</si>
  <si>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Частина чистого прибутку (доходу) комунальних унітарних підприємств та їх об"єднань, що вилучається до бюджету</t>
  </si>
  <si>
    <t>Реєстаційний збір за проведення державної реєстрації юридичних осіб та фізичних осіб-підприємців</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</si>
  <si>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</si>
  <si>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</si>
  <si>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</si>
  <si>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</si>
  <si>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</si>
  <si>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</si>
  <si>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Дотація вирівнювання, що одержується з державного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</si>
  <si>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</si>
  <si>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</si>
  <si>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 xml:space="preserve">Субвенції з державного бюджету -  усього,  в тому числі: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</si>
  <si>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</si>
  <si>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</si>
  <si>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</si>
  <si>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</si>
  <si>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</si>
  <si>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</si>
  <si>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Кошти, що надходять із інших бюджетів</t>
  </si>
  <si>
    <t>Кошти,що надходять до районного бюджету</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</si>
  <si>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</si>
  <si>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</si>
  <si>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</si>
  <si>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в тому числі:</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</si>
  <si>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</si>
  <si>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</si>
  <si>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Всього доходів</t>
  </si>
  <si>
    <t>(тис.грн)</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</si>
  <si>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</si>
  <si>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</si>
  <si>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</si>
  <si>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</si>
  <si>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</si>
  <si>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</si>
  <si>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</si>
  <si>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</si>
  <si>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</si>
  <si>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</si>
  <si>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</si>
  <si>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</si>
  <si>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</si>
  <si>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</si>
  <si>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</si>
  <si>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</si>
  <si>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</si>
  <si>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</si>
  <si>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Районна програма оздоровлення і відпочинку дітей та підлітків на період 2009-2013 роки</t>
  </si>
  <si>
    <t xml:space="preserve">Загальноосвітні школи </t>
  </si>
  <si>
    <t>Районна програма "Шкільний автобус" на 2011-2015 роки</t>
  </si>
  <si>
    <t>Районна цільова соціальна програма "Молодь Олександрівщини" на 2011-2015 роки</t>
  </si>
  <si>
    <t>Районна цільова соціальна програма розвитку фізичної культури і спорту в Олександрівському районі на 2012-2016 роки</t>
  </si>
  <si>
    <t xml:space="preserve">Інші видатки </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</si>
  <si>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</si>
  <si>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соціальних  служб для  сім"ї, дітей та  молоді</t>
  </si>
  <si>
    <t>Програма розвитку позашкільних навчальних закладів на 2009-2013 роки</t>
  </si>
  <si>
    <t>Відділ освіти райдержадміністрації</t>
  </si>
  <si>
    <t>Позашкільні заклади освіти, заходи з позашкільної роботи з дітьми</t>
  </si>
  <si>
    <t>Районна програма "Ліси України на 2003-2015 роки"</t>
  </si>
  <si>
    <t>Програма зайнятості населення Олександрівського району на 2012-2013 роки</t>
  </si>
  <si>
    <t>Програма економічного і соціального розвитку Олександрівського району на 2013 рік</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</si>
  <si>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</si>
  <si>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</si>
  <si>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</si>
  <si>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</si>
  <si>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</si>
  <si>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Інші заходи,  пов"язані з економічною діяльністю (Фінансова підтримка КП"Олександрівське УКБ")</t>
  </si>
  <si>
    <t>Фінансова підтримка громадських організацій інвалідів і ветеранів</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</si>
  <si>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</si>
  <si>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Фінансове управління</t>
  </si>
  <si>
    <t>250380</t>
  </si>
  <si>
    <t xml:space="preserve">Інші субвенції </t>
  </si>
  <si>
    <t xml:space="preserve"> та сільськими , селищними  бюджетами на 2013 рік</t>
  </si>
  <si>
    <t>(грн.)</t>
  </si>
  <si>
    <t>Код бюд-жету</t>
  </si>
  <si>
    <t>Найменування АТО</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</si>
  <si>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</si>
  <si>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</si>
  <si>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</si>
  <si>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</si>
  <si>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Субвенція районному бюджету з сільських та селищних рад для відділу освіти  на придбання плит у школи</t>
  </si>
  <si>
    <t>сума</t>
  </si>
  <si>
    <t>щоденний норматив відрахувань(%)</t>
  </si>
  <si>
    <t>щоденний норматив відрахувань (%)</t>
  </si>
  <si>
    <t>всього</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</si>
  <si>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</si>
  <si>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</si>
  <si>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</si>
  <si>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ремонт автобуса</t>
  </si>
  <si>
    <t xml:space="preserve">Районна програма роботи з обдарованою молоддю </t>
  </si>
  <si>
    <t>на придбання предметів, матеріалів та обладнання, інвентаря  школам, НВК  (вікон, дверей, будматеріалів)</t>
  </si>
  <si>
    <t>на поточні ремонти шкіл</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</si>
  <si>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</si>
  <si>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</si>
  <si>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</si>
  <si>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</si>
  <si>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</si>
  <si>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</si>
  <si>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</si>
  <si>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</si>
  <si>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</si>
  <si>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</si>
  <si>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</si>
  <si>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</si>
  <si>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</si>
  <si>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</si>
  <si>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</si>
  <si>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</si>
  <si>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</si>
  <si>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</si>
  <si>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</si>
  <si>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</si>
  <si>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</si>
  <si>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</si>
  <si>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</si>
  <si>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Разом по бюджетах</t>
  </si>
  <si>
    <t>Районний бюджет</t>
  </si>
  <si>
    <t xml:space="preserve">Всього </t>
  </si>
  <si>
    <t xml:space="preserve"> рішенням Олександрівської</t>
  </si>
  <si>
    <t xml:space="preserve">з них  за рахунок додаткової дотації з державного бюджету </t>
  </si>
  <si>
    <t>за рахунок субвенції з сільських бюджетів</t>
  </si>
  <si>
    <t>Інші культурно-освітні заклади  та заходи</t>
  </si>
  <si>
    <t>(Олександрівській районній організації Української спілки ветеранів Афганістану)</t>
  </si>
  <si>
    <t>в тому числі за рахунок субвенцій з сільських, селищних бюджетів</t>
  </si>
  <si>
    <t xml:space="preserve"> рішенням   Олександрівської районної ради</t>
  </si>
  <si>
    <t xml:space="preserve"> рішенням Олександрівської районної ради </t>
  </si>
  <si>
    <t>Зміни до показників  міжбюджетних  трансфертів між Олександрівським районним бюджетом</t>
  </si>
  <si>
    <t>на утримання навчально-виховного комплексу , груп короткотривалого перебування дітей дошкільного віку</t>
  </si>
  <si>
    <t>Субвенція районному бюджету на утримання амбулаторій</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</si>
  <si>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</si>
  <si>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</si>
  <si>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Надання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</si>
  <si>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1513012</t>
  </si>
  <si>
    <t>за рахунок субвенції з сільських, селищних бюджетів</t>
  </si>
  <si>
    <t>(в редакції рішення Олександрівської районної ради від 22 травня 2013 року № 231   )</t>
  </si>
  <si>
    <t>від  21  грудня  2012 року  № 185 ( у редакції рішення районної ради від   22 травня   2013 року   №  231  )</t>
  </si>
  <si>
    <t>від    22 травня   2013 року року № 231</t>
  </si>
  <si>
    <t>за рахунок субвенції з сільських, селищних рад</t>
  </si>
  <si>
    <t>130115</t>
  </si>
  <si>
    <t>Центри "Спорт для всіх" та заходи з фізичної культури</t>
  </si>
  <si>
    <t>Програми і заходи центрів служб для сім"ї, дітей та молоді</t>
  </si>
  <si>
    <t>03</t>
  </si>
  <si>
    <t>01</t>
  </si>
  <si>
    <t>Код  відомчої класифікації видатків</t>
  </si>
  <si>
    <t>10</t>
  </si>
  <si>
    <t>091205</t>
  </si>
  <si>
    <t>15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</si>
  <si>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</si>
  <si>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Фінансове управління райдержадміністрації (резервний фонд)</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</si>
  <si>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</si>
  <si>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</si>
  <si>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 тому числі</t>
  </si>
  <si>
    <t>Субвенція державному бюджету на виконання програм соціального і культурного розвитку регіону</t>
  </si>
  <si>
    <t xml:space="preserve">в тому числі: </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</si>
  <si>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</si>
  <si>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</si>
  <si>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</si>
  <si>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</si>
  <si>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</si>
  <si>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</si>
  <si>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Надання пільг багатодітним сім"ям  на житлово-комунальні послуги</t>
  </si>
  <si>
    <t>1513016</t>
  </si>
  <si>
    <t>Надання субсидії населенню  для відшкодування витрат на  оплату  житлово - комунальних послуг</t>
  </si>
  <si>
    <t>1513020</t>
  </si>
  <si>
    <t>Надання пільг та субсидій населенню на придбання твердого та рідкого пічного побутового палива і скрапленого газу</t>
  </si>
  <si>
    <t>1513021</t>
  </si>
  <si>
    <t xml:space="preserve">Надання пiльг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</si>
  <si>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1513022</t>
  </si>
  <si>
    <t>Всього видатків на завершення  будівництва об"єктів на майбутні роки</t>
  </si>
  <si>
    <t>Разом видатків видатків на 2013 рік</t>
  </si>
  <si>
    <t>у тому числі за рахунок:</t>
  </si>
  <si>
    <t>Із загального обсягу видатків-кошти на погашення заборгованості, що утворилася на 01.01.2012 року</t>
  </si>
  <si>
    <t xml:space="preserve">Із загального обсягу видатків-кошти на погашення заборгованості, що утворилася на 01.01.2013 року </t>
  </si>
  <si>
    <t>коштів районного бюджету</t>
  </si>
  <si>
    <t>субвенції з державного бюджету</t>
  </si>
  <si>
    <t>субвенцій з обласного бюджету</t>
  </si>
  <si>
    <t>субвенцій з сільських, селищних бюджетів</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</si>
  <si>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</si>
  <si>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</si>
  <si>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</si>
  <si>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</si>
  <si>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</si>
  <si>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</si>
  <si>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Лікарні</t>
  </si>
  <si>
    <t>капітальні видатки бюджетних установ(придбання)</t>
  </si>
  <si>
    <t xml:space="preserve">«Будівництво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</si>
  <si>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</si>
  <si>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Виготовлення проектно-кошторисної документації по об"єкту: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</si>
  <si>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на проведення капітального ремонту ліфта районної лікарні</t>
  </si>
  <si>
    <t>капітальні видатки (придбання)</t>
  </si>
  <si>
    <t>капітальні видатки бюджетних установ</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</si>
  <si>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</si>
  <si>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</si>
  <si>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Надання пільг багатодітним сім"ям  на придбання твердого палива та скрапленого газу</t>
  </si>
  <si>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</si>
  <si>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</si>
  <si>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</si>
  <si>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</si>
  <si>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1513031</t>
  </si>
  <si>
    <t xml:space="preserve">капітальні видатки бюджетних установ( придбання обладнання і предметів довгострокового користування) </t>
  </si>
  <si>
    <t>Зміни до переліку   районних програм та обсягів їх фінансування по Олександрівському районному бюджету на 2013 рік , визначених у додатку 6 рішення районної ради від 21 грудня 2012 року № 185 "Про районний бюджет на 2013 рік",з урахуванням змін ,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t>
  </si>
  <si>
    <t>Зміни до   переліку об"єктів, видатки на які у 2013 році будуть проводитися за рахунок коштів бюджету розвитку (спеціального фонду) , визначених у додатку 7 до рішення районної ради від 21 грудня 2012 року № 185 "Про районний бюджет на 2013 рік",з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</si>
  <si>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</si>
  <si>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</si>
  <si>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</si>
  <si>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</si>
  <si>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</si>
  <si>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</si>
  <si>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</si>
  <si>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</si>
  <si>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</si>
  <si>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</si>
  <si>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</si>
  <si>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</si>
  <si>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</si>
  <si>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</si>
  <si>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</si>
  <si>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</si>
  <si>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</si>
  <si>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</si>
  <si>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Забезпечення соціальними послугами громадян похилого віку , інвалідів, дітей-інвалідів, хворих, які не здатні до самообслуговування і потребують сторонньої допомоги, фізичними особами</t>
  </si>
  <si>
    <t>1513200</t>
  </si>
  <si>
    <t>Соціальний захист ветеранів війни і праці</t>
  </si>
  <si>
    <t>1513201</t>
  </si>
  <si>
    <t>1513202</t>
  </si>
  <si>
    <t>Надання фінансової підтримки громадським організаціям інвалідів і ветеранів , діяльність яких має соціальну спрямованість</t>
  </si>
  <si>
    <t>1513400</t>
  </si>
  <si>
    <t>1513402</t>
  </si>
  <si>
    <t>Виконання заходів районної програми соціального захисту ветеранів Ввв і праці, інвалідів, дітей-інвалідів та громадян  похилого віку</t>
  </si>
  <si>
    <t>2400000</t>
  </si>
  <si>
    <t>2410000</t>
  </si>
  <si>
    <t>2414060</t>
  </si>
  <si>
    <t>2414070</t>
  </si>
  <si>
    <t>2414090</t>
  </si>
  <si>
    <t>2414100</t>
  </si>
  <si>
    <t>Школи естетичного виховання дітей</t>
  </si>
  <si>
    <t>2414800</t>
  </si>
  <si>
    <t>Інші культуно-освітні заклади та заходи</t>
  </si>
  <si>
    <t>2414801</t>
  </si>
  <si>
    <t>Утримання інших установ культури</t>
  </si>
  <si>
    <t>7600000</t>
  </si>
  <si>
    <t>7610000</t>
  </si>
  <si>
    <t>7618200</t>
  </si>
  <si>
    <t>250311</t>
  </si>
  <si>
    <t>Дотації вирівнювання, що передаються з районних та міських бюджетів</t>
  </si>
  <si>
    <t>7618430</t>
  </si>
  <si>
    <t>250354</t>
  </si>
  <si>
    <t>7618010</t>
  </si>
  <si>
    <t>250102</t>
  </si>
  <si>
    <t>(додаток 3-1 до рішення районної ради від 21 грудня 2012 року № 185 "Про районний бюджет на 2013 рік"   у форматі програмно-цільового методу)</t>
  </si>
  <si>
    <t>Додаток 8</t>
  </si>
  <si>
    <t>до  рішення  Олександрівської районної ради</t>
  </si>
  <si>
    <t xml:space="preserve">Джерела фінансування Олександрівського районного бюджету на 2013 рік </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</si>
  <si>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</si>
  <si>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</si>
  <si>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</si>
  <si>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</si>
  <si>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</si>
  <si>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</si>
  <si>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</si>
  <si>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</si>
  <si>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</si>
  <si>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</si>
  <si>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</si>
  <si>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</si>
  <si>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</si>
  <si>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</si>
  <si>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</si>
  <si>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</si>
  <si>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</si>
  <si>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</si>
  <si>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</si>
  <si>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</si>
  <si>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</si>
  <si>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Співфінансування мікропроектів , які реалізуються у рамках проекту ПРООН "Місцевий розвиток орієнтований на громаду"</t>
  </si>
  <si>
    <t>Капітальні трансферти населенню</t>
  </si>
  <si>
    <t>Субвенції іншим бюджетам на виконання інвестиційних проектів</t>
  </si>
  <si>
    <t>капітальні трансферти органам державного управління інших рівнів</t>
  </si>
  <si>
    <t>(співфінансування мікропроектів , які реалізуються у рамках проекту ПРООН "Місцевий розвиток орієнтований на громаду")</t>
  </si>
  <si>
    <t>Разом по бюджету</t>
  </si>
  <si>
    <t>Нсватківська</t>
  </si>
  <si>
    <t>поточні</t>
  </si>
  <si>
    <t>капітальні</t>
  </si>
  <si>
    <t xml:space="preserve">капітальні видатки бюджетних установ(проведення капітального ремонту та придбання обладнання і предметів довгострокового користування) </t>
  </si>
  <si>
    <t xml:space="preserve"> рішенням Олександрівської районної ради</t>
  </si>
  <si>
    <t>в тому числі на погашення кредиторської заборгованості, що склалася на 1 січня 2013 року</t>
  </si>
  <si>
    <t>рішенням Олександрівської районної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</si>
  <si>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</si>
  <si>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</si>
  <si>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багатодітним сім"ям  на житлово-комунальні послуги</t>
  </si>
  <si>
    <t>Пільги багатодітним сім"ям  на придбання твердого палива та скрапленого газу</t>
  </si>
  <si>
    <t xml:space="preserve">Допомога при народженні дитини </t>
  </si>
  <si>
    <t>090203</t>
  </si>
  <si>
    <t>090215</t>
  </si>
  <si>
    <t>090216</t>
  </si>
  <si>
    <t xml:space="preserve">за рахунок субвенцій сільських та селищних рад </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</si>
  <si>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</si>
  <si>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220</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</si>
  <si>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</si>
  <si>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</si>
  <si>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</si>
  <si>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</si>
  <si>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</si>
  <si>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</si>
  <si>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Транспорт, дорожне господарство, зв"язок ,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</si>
  <si>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</si>
  <si>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</si>
  <si>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</si>
  <si>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</si>
  <si>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</si>
  <si>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</si>
  <si>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</si>
  <si>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</si>
  <si>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</si>
  <si>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</si>
  <si>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</si>
  <si>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 тому числі за рахунок додаткової дотації з державного бюджету на вирівнювання фінансової забезпеченості</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</si>
  <si>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</si>
  <si>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</si>
  <si>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</si>
  <si>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</si>
  <si>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</si>
  <si>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</si>
  <si>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</si>
  <si>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</si>
  <si>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</si>
  <si>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</si>
  <si>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Державна соціальна допомога інвалідам з дитинства та дітям - інвалідам</t>
  </si>
  <si>
    <t>090416</t>
  </si>
  <si>
    <t>Інші видатки на соціальний захист ветеранів війни та праці</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</si>
  <si>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</si>
  <si>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150101</t>
  </si>
  <si>
    <t>Капітальні видатки</t>
  </si>
  <si>
    <t>Капітальні вкладення</t>
  </si>
  <si>
    <t>Всього</t>
  </si>
  <si>
    <t xml:space="preserve"> споживання</t>
  </si>
  <si>
    <t>14=(3+8)</t>
  </si>
  <si>
    <t>Разом видатки</t>
  </si>
  <si>
    <t>Міжбюджетні трансферти</t>
  </si>
  <si>
    <t>Всього видатків</t>
  </si>
  <si>
    <t>Назва головного розпорядника коштів</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</si>
  <si>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</si>
  <si>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</si>
  <si>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</si>
  <si>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</si>
  <si>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</si>
  <si>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</si>
  <si>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</si>
  <si>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</si>
  <si>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</si>
  <si>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</si>
  <si>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</si>
  <si>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</si>
  <si>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</si>
  <si>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</si>
  <si>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</si>
  <si>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</si>
  <si>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</si>
  <si>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</si>
  <si>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</si>
  <si>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</si>
  <si>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</si>
  <si>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</si>
  <si>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</si>
  <si>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</si>
  <si>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</si>
  <si>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</si>
  <si>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</si>
  <si>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</si>
  <si>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</si>
  <si>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</si>
  <si>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Охорона здоров"я</t>
  </si>
  <si>
    <t>090000</t>
  </si>
  <si>
    <t>Соціальний захист та соціальне забезпечення</t>
  </si>
  <si>
    <t>Культура і мистецтво</t>
  </si>
  <si>
    <t>130000</t>
  </si>
  <si>
    <t>Фізична культура і спорт</t>
  </si>
  <si>
    <t>060702</t>
  </si>
  <si>
    <t>250404</t>
  </si>
  <si>
    <t>170102</t>
  </si>
  <si>
    <t>091300</t>
  </si>
  <si>
    <t>Оплата  праці</t>
  </si>
  <si>
    <t>120201</t>
  </si>
  <si>
    <t>Періодичні видання</t>
  </si>
  <si>
    <t>Проведення навчально - тренувальних  зборів і змагань.</t>
  </si>
  <si>
    <t>070805</t>
  </si>
  <si>
    <t>110502</t>
  </si>
  <si>
    <t>060000</t>
  </si>
  <si>
    <t>Засоби масової інформації</t>
  </si>
  <si>
    <t>010000</t>
  </si>
  <si>
    <t>Державне управління</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</si>
  <si>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</si>
  <si>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</si>
  <si>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</si>
  <si>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</si>
  <si>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</si>
  <si>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</si>
  <si>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</si>
  <si>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</si>
  <si>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</si>
  <si>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</si>
  <si>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Загальний фонд</t>
  </si>
  <si>
    <t>Місцева пожежна охорона</t>
  </si>
  <si>
    <t>в тому числі за рахунок субвенції з Олександрівського селищного  бюджету</t>
  </si>
  <si>
    <t xml:space="preserve">Олександрівська </t>
  </si>
  <si>
    <t>Місцева  пожежна охорона</t>
  </si>
  <si>
    <t>170000</t>
  </si>
  <si>
    <t>160000</t>
  </si>
  <si>
    <t>Сільське і лісове господарство</t>
  </si>
  <si>
    <t>210000</t>
  </si>
  <si>
    <t>090201</t>
  </si>
  <si>
    <t>090202</t>
  </si>
  <si>
    <t>090204</t>
  </si>
  <si>
    <t>090205</t>
  </si>
  <si>
    <t>090207</t>
  </si>
  <si>
    <t>090208</t>
  </si>
  <si>
    <t>170302</t>
  </si>
  <si>
    <t>090209</t>
  </si>
  <si>
    <t>091102</t>
  </si>
  <si>
    <t>130107</t>
  </si>
  <si>
    <t>Спеціальний фонд</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</si>
  <si>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</si>
  <si>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</si>
  <si>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</si>
  <si>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</si>
  <si>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</si>
  <si>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</si>
  <si>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</si>
  <si>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</si>
  <si>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070401</t>
  </si>
  <si>
    <t>Інші субвенції</t>
  </si>
  <si>
    <t>006</t>
  </si>
  <si>
    <t>020</t>
  </si>
  <si>
    <t xml:space="preserve">Інші видатки на соціальний захист населення </t>
  </si>
  <si>
    <t>Централізована бухгалтерія районного відділу освіти</t>
  </si>
  <si>
    <t>Районна державна адміністрація</t>
  </si>
  <si>
    <t>Школа естетичного виховання дітей</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</si>
  <si>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</si>
  <si>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</si>
  <si>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</si>
  <si>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</si>
  <si>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Дотація вирівнювання, що передається з районного бюджету</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</si>
  <si>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</si>
  <si>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</si>
  <si>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</si>
  <si>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</si>
  <si>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</si>
  <si>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</si>
  <si>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</si>
  <si>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</si>
  <si>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</si>
  <si>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</si>
  <si>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</si>
  <si>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</si>
  <si>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</si>
  <si>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</si>
  <si>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180000</t>
  </si>
  <si>
    <t>070807</t>
  </si>
  <si>
    <t>Інші освітні програми</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</si>
  <si>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</si>
  <si>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</si>
  <si>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</si>
  <si>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 xml:space="preserve">Інші видатки, всього </t>
  </si>
  <si>
    <t xml:space="preserve"> фінансова підтримка (  КП "Комсервіс")</t>
  </si>
  <si>
    <t xml:space="preserve"> загальнообов"язкові видатки районної ради</t>
  </si>
  <si>
    <t>Інші заходи,  пов"язані з економічною діяльністю</t>
  </si>
  <si>
    <t xml:space="preserve"> КП "Комсервіс"</t>
  </si>
  <si>
    <t>у тому  числі  :</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</si>
  <si>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</si>
  <si>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</si>
  <si>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</si>
  <si>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</si>
  <si>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</si>
  <si>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</si>
  <si>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091108</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</si>
  <si>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</si>
  <si>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</si>
  <si>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</si>
  <si>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</si>
  <si>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Код</t>
  </si>
  <si>
    <t>Періодичні видання (газети та журнали)</t>
  </si>
  <si>
    <t>Відділ освіти, молоді та спорту  райдержадміністрації</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</si>
  <si>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</si>
  <si>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</si>
  <si>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</si>
  <si>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</si>
  <si>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</si>
  <si>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</si>
  <si>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Позашкільні  заклади освіти, заходи з позашкільної роботи з дітьми</t>
  </si>
  <si>
    <t>Методична робота, інші заходи у сфері народної освіти</t>
  </si>
  <si>
    <t>Групи централізованого  господарського обслуговування</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</si>
  <si>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</si>
  <si>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</si>
  <si>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</si>
  <si>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</si>
  <si>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</si>
  <si>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Фінансове управління райдержадміністрації</t>
  </si>
  <si>
    <t>Кошти, що  передаються із загального фонду бюджету до бюджету розвитку        ( спеціального фонду)</t>
  </si>
  <si>
    <t>Дотація вирівнювання, що передається з районних та міських бюджетів</t>
  </si>
  <si>
    <t>на виконання Комплексної програми протидії злочинності в Олександрівському районі  на 2008-2010 роки</t>
  </si>
  <si>
    <t>090214</t>
  </si>
  <si>
    <t>Пільги окремим категоріям громадян з послуг зв"язку</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</si>
  <si>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</si>
  <si>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</si>
  <si>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</si>
  <si>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240000</t>
  </si>
  <si>
    <t>150000</t>
  </si>
  <si>
    <t>Будівництво</t>
  </si>
  <si>
    <t>Цільові фонди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</si>
  <si>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</si>
  <si>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</si>
  <si>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</si>
  <si>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</si>
  <si>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</si>
  <si>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Додаток  3-1</t>
  </si>
  <si>
    <t>до рішення Олександрівської районної ради</t>
  </si>
  <si>
    <t>від 21 грудня 2012 року № 185</t>
  </si>
  <si>
    <t xml:space="preserve">                Розподіл  видатків Олександрівського районного бюджету на 2013 рік за головними розпорядниками коштів                                                                                                                           </t>
  </si>
  <si>
    <t>Розподіл видатків районного бюджету на 2013 рік за головними розпорядниками коштів у розрізі бюджетних програм</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</si>
  <si>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</si>
  <si>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</si>
  <si>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Найменування програми/підпрограми видатків та кредитування</t>
  </si>
  <si>
    <t>видатки  споживання</t>
  </si>
  <si>
    <t>видатки  розвитку</t>
  </si>
  <si>
    <t>Оплата  праці (код 2110)</t>
  </si>
  <si>
    <t>оплата комунальних послуг та енергоносіїв (код 2270)</t>
  </si>
  <si>
    <t>0100000</t>
  </si>
  <si>
    <t>Олександрівська районна рада</t>
  </si>
  <si>
    <t>0110000</t>
  </si>
  <si>
    <t>0110060</t>
  </si>
  <si>
    <t>Організаційне, інформаційно-аналітичне та матеріально-технічне забезпечення діяльності районної ради</t>
  </si>
  <si>
    <t>0118600</t>
  </si>
  <si>
    <t>0118601</t>
  </si>
  <si>
    <t>Загальнорайонні заходи, що фінансуються районною радою</t>
  </si>
  <si>
    <t>0300000</t>
  </si>
  <si>
    <t>0310000</t>
  </si>
  <si>
    <t>0317010</t>
  </si>
  <si>
    <t>0312010</t>
  </si>
  <si>
    <t>Багатопрофільна стаціонарна медична допомога населенню</t>
  </si>
  <si>
    <t>0312120</t>
  </si>
  <si>
    <t>Амбулаторно-поліклінічна допомога населенню</t>
  </si>
  <si>
    <t>0312150</t>
  </si>
  <si>
    <t>0313130</t>
  </si>
  <si>
    <t>Здійснення соціальної роботи з вразливими категоріями населення</t>
  </si>
  <si>
    <t>0313131</t>
  </si>
  <si>
    <t>Центри соціальних  служб для сім"ї, дітей  та молоді</t>
  </si>
  <si>
    <t>0313132</t>
  </si>
  <si>
    <t>Програми і заходи центрів соціальних  служб для сім"ї, дітей та молоді</t>
  </si>
  <si>
    <t>0313140</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</si>
  <si>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</si>
  <si>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</si>
  <si>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</si>
  <si>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</si>
  <si>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</si>
  <si>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Виконання заходів районної програми зайнятості населення Олександрівського району на 2012-2013 роки</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</si>
  <si>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</si>
  <si>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</si>
  <si>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0317210</t>
  </si>
  <si>
    <t>Підтримка засобів масової інформації</t>
  </si>
  <si>
    <t>0317212</t>
  </si>
  <si>
    <t>Підтримка періодичних видань (газет та журналів)</t>
  </si>
  <si>
    <t>0317330</t>
  </si>
  <si>
    <t>0318600</t>
  </si>
  <si>
    <t>0318602</t>
  </si>
  <si>
    <t>Фінансова підтримка  КП "Комсервіс"</t>
  </si>
  <si>
    <t>1000000</t>
  </si>
  <si>
    <t xml:space="preserve">070101 </t>
  </si>
  <si>
    <t>Дошкільні заклади освіти</t>
  </si>
  <si>
    <t>1010000</t>
  </si>
  <si>
    <t>1011020</t>
  </si>
  <si>
    <t>Надання загальної середньої освіти загальноосвітніми навчальними закладами (в т.ч. школою -дитячим садком, інтернатом при школі), спеціалізованими школами, ліцеями, гімназіями, колегіумами</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</si>
  <si>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</si>
  <si>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</si>
  <si>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</si>
  <si>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</si>
  <si>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</si>
  <si>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</si>
  <si>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</si>
  <si>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</si>
  <si>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1011260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</si>
</sst>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quot;р.&quot;"/>
    <numFmt numFmtId="181" formatCode="#,##0.00000"/>
  </numFmts>
  <fonts count="23">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4"/>
      <name val="Times New Roman"/>
      <family val="1"/>
    </font>
    <font>
      <sz val="12"/>
      <color indexed="10"/>
      <name val="Times New Roman"/>
      <family val="1"/>
    </font>
    <font>
      <b/>
      <sz val="14"/>
      <name val="Times New Roman"/>
      <family val="1"/>
    </font>
    <font>
      <b/>
      <i/>
      <sz val="12"/>
      <name val="Times New Roman"/>
      <family val="1"/>
    </font>
    <font>
      <sz val="10"/>
      <name val="Times New Roman"/>
      <family val="1"/>
    </font>
    <font>
      <i/>
      <sz val="12"/>
      <name val="Times New Roman"/>
      <family val="1"/>
    </font>
    <font>
      <sz val="8"/>
      <name val="Arial Cyr"/>
      <family val="0"/>
    </font>
    <font>
      <i/>
      <sz val="11"/>
      <name val="Times New Roman"/>
      <family val="1"/>
    </font>
    <font>
      <sz val="11"/>
      <name val="Times New Roman"/>
      <family val="1"/>
    </font>
    <font>
      <b/>
      <i/>
      <sz val="14"/>
      <name val="Times New Roman"/>
      <family val="1"/>
    </font>
    <font>
      <sz val="12"/>
      <color indexed="12"/>
      <name val="Times New Roman"/>
      <family val="1"/>
    </font>
    <font>
      <b/>
      <sz val="12"/>
      <color indexed="12"/>
      <name val="Times New Roman"/>
      <family val="1"/>
    </font>
    <font>
      <i/>
      <sz val="14"/>
      <name val="Times New Roman"/>
      <family val="1"/>
    </font>
    <font>
      <sz val="14"/>
      <color indexed="10"/>
      <name val="Times New Roman"/>
      <family val="1"/>
    </font>
    <font>
      <b/>
      <sz val="14"/>
      <color indexed="10"/>
      <name val="Times New Roman"/>
      <family val="1"/>
    </font>
  </fonts>
  <fills count="2">
    <fill>
      <patternFill/>
    </fill>
    <fill>
      <patternFill patternType="gray125"/>
    </fill>
  </fills>
  <borders count="1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71">
    <xf numFmtId="0" fontId="0" fillId="0" borderId="0" xfId="0"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3" fontId="6" fillId="0" borderId="1" xfId="0" applyNumberFormat="1" applyFont="1" applyBorder="1" applyAlignment="1">
      <alignment horizontal="center"/>
    </xf>
    <xf numFmtId="173" fontId="7" fillId="0" borderId="1" xfId="0" applyNumberFormat="1" applyFont="1" applyBorder="1" applyAlignment="1">
      <alignment horizontal="center"/>
    </xf>
    <xf numFmtId="0" fontId="8" fillId="0" borderId="0" xfId="0" applyFont="1" applyAlignment="1">
      <alignment/>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0" xfId="0" applyFont="1" applyAlignment="1">
      <alignment horizontal="centerContinuous"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173" fontId="7" fillId="0" borderId="1" xfId="0" applyNumberFormat="1" applyFont="1" applyBorder="1" applyAlignment="1">
      <alignment horizontal="center" wrapText="1"/>
    </xf>
    <xf numFmtId="0" fontId="6" fillId="0" borderId="0" xfId="0" applyFont="1" applyAlignment="1">
      <alignment/>
    </xf>
    <xf numFmtId="173" fontId="6" fillId="0" borderId="2" xfId="0" applyNumberFormat="1"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173" fontId="6" fillId="0" borderId="1" xfId="0" applyNumberFormat="1" applyFont="1" applyBorder="1" applyAlignment="1">
      <alignment horizontal="center" wrapText="1"/>
    </xf>
    <xf numFmtId="0" fontId="13" fillId="0" borderId="1" xfId="0" applyFont="1" applyBorder="1" applyAlignment="1">
      <alignment horizontal="center" vertical="center" wrapText="1"/>
    </xf>
    <xf numFmtId="173" fontId="13" fillId="0" borderId="1" xfId="0" applyNumberFormat="1" applyFont="1" applyBorder="1" applyAlignment="1">
      <alignment horizontal="center"/>
    </xf>
    <xf numFmtId="0" fontId="7" fillId="0" borderId="0" xfId="0" applyFont="1" applyAlignment="1">
      <alignment/>
    </xf>
    <xf numFmtId="0" fontId="6" fillId="0" borderId="0" xfId="0" applyFont="1" applyAlignment="1">
      <alignment horizontal="left"/>
    </xf>
    <xf numFmtId="0" fontId="6" fillId="0" borderId="1" xfId="0" applyFont="1" applyBorder="1" applyAlignment="1">
      <alignment horizontal="left" vertical="justify" wrapText="1"/>
    </xf>
    <xf numFmtId="1"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vertical="center" wrapText="1"/>
    </xf>
    <xf numFmtId="173" fontId="6" fillId="0" borderId="3" xfId="0" applyNumberFormat="1" applyFont="1" applyBorder="1" applyAlignment="1">
      <alignment horizontal="center" wrapText="1"/>
    </xf>
    <xf numFmtId="0" fontId="7" fillId="0" borderId="5" xfId="0" applyFont="1" applyBorder="1" applyAlignment="1">
      <alignment horizontal="center" vertical="center"/>
    </xf>
    <xf numFmtId="0" fontId="13"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vertical="center" wrapText="1"/>
    </xf>
    <xf numFmtId="0" fontId="7" fillId="0" borderId="0" xfId="0" applyFont="1" applyAlignment="1">
      <alignment horizontal="centerContinuous"/>
    </xf>
    <xf numFmtId="0" fontId="6" fillId="0" borderId="1"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vertical="center" wrapText="1"/>
    </xf>
    <xf numFmtId="0" fontId="7" fillId="0" borderId="9"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center"/>
    </xf>
    <xf numFmtId="173" fontId="6" fillId="0" borderId="3" xfId="0" applyNumberFormat="1" applyFont="1" applyBorder="1" applyAlignment="1">
      <alignment horizontal="center"/>
    </xf>
    <xf numFmtId="0" fontId="6" fillId="0" borderId="0" xfId="0" applyFont="1" applyBorder="1" applyAlignment="1">
      <alignment/>
    </xf>
    <xf numFmtId="173" fontId="6" fillId="0" borderId="0" xfId="0" applyNumberFormat="1" applyFont="1" applyBorder="1" applyAlignment="1">
      <alignment horizontal="center" wrapText="1"/>
    </xf>
    <xf numFmtId="0" fontId="6" fillId="0" borderId="2" xfId="0" applyFont="1" applyBorder="1" applyAlignment="1">
      <alignment horizontal="left" vertical="center" wrapText="1"/>
    </xf>
    <xf numFmtId="0" fontId="6" fillId="0" borderId="0" xfId="0" applyFont="1" applyAlignment="1">
      <alignment horizontal="justify"/>
    </xf>
    <xf numFmtId="0" fontId="6" fillId="0" borderId="1" xfId="0" applyFont="1" applyBorder="1" applyAlignment="1">
      <alignment horizontal="justify"/>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173" fontId="6" fillId="0" borderId="0" xfId="0" applyNumberFormat="1" applyFont="1" applyAlignment="1">
      <alignment/>
    </xf>
    <xf numFmtId="173" fontId="7" fillId="0" borderId="0" xfId="0" applyNumberFormat="1" applyFont="1" applyAlignment="1">
      <alignment/>
    </xf>
    <xf numFmtId="0" fontId="6" fillId="0" borderId="10" xfId="0" applyFont="1" applyBorder="1" applyAlignment="1">
      <alignment horizontal="left" vertical="center" wrapText="1"/>
    </xf>
    <xf numFmtId="173" fontId="6" fillId="0" borderId="1" xfId="0" applyNumberFormat="1" applyFont="1" applyBorder="1" applyAlignment="1">
      <alignment horizontal="center" wrapText="1"/>
    </xf>
    <xf numFmtId="173" fontId="6" fillId="0" borderId="1" xfId="0" applyNumberFormat="1" applyFont="1" applyBorder="1" applyAlignment="1">
      <alignment horizontal="center"/>
    </xf>
    <xf numFmtId="0" fontId="6" fillId="0" borderId="0" xfId="0" applyFont="1" applyAlignment="1">
      <alignment wrapText="1"/>
    </xf>
    <xf numFmtId="0" fontId="6" fillId="0" borderId="1" xfId="0" applyFont="1" applyBorder="1" applyAlignment="1">
      <alignment horizontal="left" vertical="center" wrapText="1"/>
    </xf>
    <xf numFmtId="173" fontId="8"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3" fontId="8" fillId="0" borderId="1" xfId="0" applyNumberFormat="1" applyFont="1" applyBorder="1" applyAlignment="1">
      <alignment horizontal="center" vertical="center" wrapText="1"/>
    </xf>
    <xf numFmtId="173" fontId="8" fillId="0" borderId="10" xfId="0" applyNumberFormat="1" applyFont="1" applyBorder="1" applyAlignment="1">
      <alignment horizontal="center" vertical="center"/>
    </xf>
    <xf numFmtId="173" fontId="13" fillId="0" borderId="1" xfId="0" applyNumberFormat="1" applyFont="1" applyBorder="1" applyAlignment="1">
      <alignment horizontal="center"/>
    </xf>
    <xf numFmtId="173" fontId="15" fillId="0" borderId="1" xfId="0" applyNumberFormat="1" applyFont="1" applyBorder="1" applyAlignment="1">
      <alignment horizontal="center"/>
    </xf>
    <xf numFmtId="0" fontId="7" fillId="0" borderId="1" xfId="0" applyFont="1" applyBorder="1" applyAlignment="1">
      <alignment horizontal="left" vertical="center" wrapText="1"/>
    </xf>
    <xf numFmtId="173" fontId="7" fillId="0" borderId="1" xfId="0" applyNumberFormat="1" applyFont="1" applyBorder="1" applyAlignment="1">
      <alignment horizontal="center"/>
    </xf>
    <xf numFmtId="0" fontId="9"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49" fontId="7"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left" wrapText="1"/>
    </xf>
    <xf numFmtId="0" fontId="16" fillId="0" borderId="1" xfId="0" applyFont="1" applyBorder="1" applyAlignment="1">
      <alignment vertical="center" wrapText="1"/>
    </xf>
    <xf numFmtId="0" fontId="16" fillId="0" borderId="1" xfId="0" applyFont="1" applyBorder="1" applyAlignment="1">
      <alignment horizontal="justify" vertical="center" wrapText="1"/>
    </xf>
    <xf numFmtId="0" fontId="6" fillId="0" borderId="5" xfId="0" applyFont="1" applyBorder="1" applyAlignment="1">
      <alignment horizontal="left" vertical="center" wrapText="1"/>
    </xf>
    <xf numFmtId="0" fontId="8" fillId="0" borderId="0" xfId="0" applyFont="1" applyAlignment="1">
      <alignment horizontal="center" wrapText="1"/>
    </xf>
    <xf numFmtId="178" fontId="7" fillId="0" borderId="1" xfId="0" applyNumberFormat="1" applyFont="1" applyBorder="1" applyAlignment="1">
      <alignment horizontal="center" wrapText="1"/>
    </xf>
    <xf numFmtId="178" fontId="6" fillId="0" borderId="1" xfId="0" applyNumberFormat="1" applyFont="1" applyBorder="1" applyAlignment="1">
      <alignment horizontal="center" wrapText="1"/>
    </xf>
    <xf numFmtId="178" fontId="7" fillId="0" borderId="1" xfId="0" applyNumberFormat="1" applyFont="1" applyBorder="1" applyAlignment="1">
      <alignment horizontal="center"/>
    </xf>
    <xf numFmtId="178" fontId="6" fillId="0" borderId="2" xfId="0" applyNumberFormat="1" applyFont="1" applyBorder="1" applyAlignment="1">
      <alignment horizontal="center" wrapText="1"/>
    </xf>
    <xf numFmtId="178" fontId="11" fillId="0" borderId="1" xfId="0" applyNumberFormat="1" applyFont="1" applyBorder="1" applyAlignment="1">
      <alignment horizontal="center" wrapText="1"/>
    </xf>
    <xf numFmtId="173" fontId="11" fillId="0" borderId="1" xfId="0" applyNumberFormat="1" applyFont="1" applyBorder="1" applyAlignment="1">
      <alignment horizontal="center" wrapText="1"/>
    </xf>
    <xf numFmtId="178" fontId="11" fillId="0" borderId="1" xfId="0" applyNumberFormat="1" applyFont="1" applyBorder="1" applyAlignment="1">
      <alignment horizontal="center"/>
    </xf>
    <xf numFmtId="0" fontId="6" fillId="0" borderId="4" xfId="0" applyFont="1" applyBorder="1" applyAlignment="1">
      <alignment horizontal="left" vertical="center" wrapText="1"/>
    </xf>
    <xf numFmtId="0" fontId="8" fillId="0" borderId="0" xfId="0" applyFont="1" applyAlignment="1">
      <alignment/>
    </xf>
    <xf numFmtId="0" fontId="6" fillId="0" borderId="11"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0" xfId="0" applyFont="1" applyBorder="1" applyAlignment="1">
      <alignment/>
    </xf>
    <xf numFmtId="173" fontId="8" fillId="0" borderId="1" xfId="0" applyNumberFormat="1" applyFont="1" applyBorder="1" applyAlignment="1">
      <alignment horizontal="center"/>
    </xf>
    <xf numFmtId="0" fontId="1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0" xfId="0" applyFont="1" applyAlignment="1">
      <alignment wrapText="1"/>
    </xf>
    <xf numFmtId="2" fontId="10" fillId="0" borderId="1" xfId="0" applyNumberFormat="1" applyFont="1" applyBorder="1" applyAlignment="1">
      <alignment horizontal="center" vertical="center" wrapText="1"/>
    </xf>
    <xf numFmtId="173" fontId="8" fillId="0" borderId="0" xfId="0" applyNumberFormat="1" applyFont="1" applyAlignment="1">
      <alignment horizontal="center" vertical="center"/>
    </xf>
    <xf numFmtId="2"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wrapText="1"/>
    </xf>
    <xf numFmtId="2" fontId="8" fillId="0" borderId="0" xfId="0" applyNumberFormat="1" applyFont="1" applyAlignment="1">
      <alignment horizontal="center" vertical="center"/>
    </xf>
    <xf numFmtId="2" fontId="8" fillId="0" borderId="10"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10" fillId="0" borderId="1"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2" xfId="0" applyNumberFormat="1" applyFont="1" applyBorder="1" applyAlignment="1">
      <alignment horizontal="center" vertical="center"/>
    </xf>
    <xf numFmtId="0" fontId="6" fillId="0" borderId="13" xfId="0"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xf>
    <xf numFmtId="2" fontId="10" fillId="0" borderId="2" xfId="0" applyNumberFormat="1" applyFont="1" applyBorder="1" applyAlignment="1">
      <alignment horizontal="center" vertical="center" wrapText="1"/>
    </xf>
    <xf numFmtId="0" fontId="8" fillId="0" borderId="1" xfId="0" applyFont="1" applyBorder="1" applyAlignment="1">
      <alignment horizontal="center" vertical="center"/>
    </xf>
    <xf numFmtId="0" fontId="17" fillId="0" borderId="1" xfId="0" applyFont="1" applyBorder="1" applyAlignment="1">
      <alignment horizontal="center" vertical="center"/>
    </xf>
    <xf numFmtId="0" fontId="8" fillId="0" borderId="0" xfId="0" applyFont="1" applyAlignment="1">
      <alignment horizontal="center" vertical="center"/>
    </xf>
    <xf numFmtId="49" fontId="6" fillId="0" borderId="11" xfId="0" applyNumberFormat="1" applyFont="1" applyBorder="1" applyAlignment="1">
      <alignment horizontal="center" vertical="center" wrapText="1"/>
    </xf>
    <xf numFmtId="0" fontId="10" fillId="0" borderId="0" xfId="0" applyFont="1" applyAlignment="1">
      <alignment horizontal="centerContinuous"/>
    </xf>
    <xf numFmtId="0" fontId="12"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xf>
    <xf numFmtId="0" fontId="19" fillId="0" borderId="1" xfId="0" applyFont="1" applyBorder="1" applyAlignment="1">
      <alignment horizontal="center"/>
    </xf>
    <xf numFmtId="49" fontId="11" fillId="0" borderId="1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173" fontId="7" fillId="0" borderId="3" xfId="0" applyNumberFormat="1" applyFont="1" applyBorder="1" applyAlignment="1">
      <alignment horizontal="center"/>
    </xf>
    <xf numFmtId="49" fontId="6" fillId="0" borderId="6" xfId="0" applyNumberFormat="1" applyFont="1" applyBorder="1" applyAlignment="1">
      <alignment horizontal="center" vertical="center" wrapText="1"/>
    </xf>
    <xf numFmtId="0" fontId="6" fillId="0" borderId="3" xfId="0" applyFont="1" applyBorder="1" applyAlignment="1">
      <alignment horizontal="left" vertical="center" wrapText="1"/>
    </xf>
    <xf numFmtId="49" fontId="19" fillId="0" borderId="1" xfId="0" applyNumberFormat="1" applyFont="1" applyBorder="1" applyAlignment="1">
      <alignment horizontal="center" vertical="center"/>
    </xf>
    <xf numFmtId="49" fontId="7" fillId="0" borderId="11" xfId="0" applyNumberFormat="1" applyFont="1" applyBorder="1" applyAlignment="1">
      <alignment horizontal="center" vertical="center" wrapText="1"/>
    </xf>
    <xf numFmtId="173" fontId="9" fillId="0" borderId="1" xfId="0" applyNumberFormat="1" applyFont="1" applyBorder="1" applyAlignment="1">
      <alignment horizontal="center"/>
    </xf>
    <xf numFmtId="1" fontId="6" fillId="0" borderId="3" xfId="0" applyNumberFormat="1" applyFont="1" applyBorder="1" applyAlignment="1">
      <alignment horizontal="center"/>
    </xf>
    <xf numFmtId="1" fontId="6" fillId="0" borderId="3" xfId="0" applyNumberFormat="1" applyFont="1" applyBorder="1" applyAlignment="1">
      <alignment horizontal="center" wrapText="1"/>
    </xf>
    <xf numFmtId="1" fontId="6" fillId="0" borderId="3" xfId="0" applyNumberFormat="1" applyFont="1" applyBorder="1" applyAlignment="1">
      <alignment horizontal="center" wrapText="1"/>
    </xf>
    <xf numFmtId="1" fontId="6" fillId="0" borderId="3" xfId="0" applyNumberFormat="1" applyFont="1" applyBorder="1" applyAlignment="1">
      <alignment horizontal="center"/>
    </xf>
    <xf numFmtId="1" fontId="6" fillId="0" borderId="11" xfId="0" applyNumberFormat="1" applyFont="1" applyBorder="1" applyAlignment="1">
      <alignment horizontal="center" vertical="center" wrapText="1"/>
    </xf>
    <xf numFmtId="1" fontId="6" fillId="0" borderId="1" xfId="0" applyNumberFormat="1" applyFont="1" applyBorder="1" applyAlignment="1">
      <alignment horizontal="left" vertical="center" wrapText="1"/>
    </xf>
    <xf numFmtId="1" fontId="6" fillId="0" borderId="1" xfId="0" applyNumberFormat="1" applyFont="1" applyBorder="1" applyAlignment="1">
      <alignment horizontal="center"/>
    </xf>
    <xf numFmtId="1" fontId="6" fillId="0" borderId="1" xfId="0" applyNumberFormat="1" applyFont="1" applyBorder="1" applyAlignment="1">
      <alignment horizontal="center"/>
    </xf>
    <xf numFmtId="49" fontId="18" fillId="0" borderId="1"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0" fontId="13" fillId="0" borderId="4" xfId="0" applyFont="1" applyBorder="1" applyAlignment="1">
      <alignment horizontal="left" vertical="center" wrapText="1"/>
    </xf>
    <xf numFmtId="49" fontId="6"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49" fontId="13" fillId="0" borderId="1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49" fontId="6" fillId="0" borderId="11" xfId="0" applyNumberFormat="1" applyFont="1" applyBorder="1" applyAlignment="1">
      <alignment horizontal="center" vertical="center"/>
    </xf>
    <xf numFmtId="2" fontId="13" fillId="0" borderId="1" xfId="0" applyNumberFormat="1" applyFont="1" applyBorder="1" applyAlignment="1">
      <alignment wrapText="1"/>
    </xf>
    <xf numFmtId="0" fontId="7"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0" xfId="0" applyFont="1" applyBorder="1" applyAlignment="1">
      <alignment/>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xf>
    <xf numFmtId="173" fontId="8" fillId="0" borderId="1" xfId="0" applyNumberFormat="1" applyFont="1" applyBorder="1" applyAlignment="1">
      <alignment/>
    </xf>
    <xf numFmtId="173" fontId="8" fillId="0" borderId="3" xfId="0" applyNumberFormat="1" applyFont="1" applyBorder="1" applyAlignment="1">
      <alignment horizontal="center" vertical="center" wrapText="1"/>
    </xf>
    <xf numFmtId="173" fontId="10"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73" fontId="10" fillId="0" borderId="1" xfId="0" applyNumberFormat="1" applyFont="1" applyBorder="1" applyAlignment="1">
      <alignment horizontal="center" wrapText="1"/>
    </xf>
    <xf numFmtId="173" fontId="10" fillId="0" borderId="1" xfId="0" applyNumberFormat="1" applyFont="1" applyBorder="1" applyAlignment="1">
      <alignment horizontal="center"/>
    </xf>
    <xf numFmtId="49" fontId="8" fillId="0" borderId="3" xfId="0" applyNumberFormat="1" applyFont="1" applyBorder="1" applyAlignment="1">
      <alignment horizontal="center" vertical="center" wrapText="1"/>
    </xf>
    <xf numFmtId="0" fontId="8" fillId="0" borderId="1" xfId="0" applyFont="1" applyBorder="1" applyAlignment="1">
      <alignment horizontal="left" vertical="center" wrapText="1"/>
    </xf>
    <xf numFmtId="173" fontId="8" fillId="0" borderId="1" xfId="0" applyNumberFormat="1" applyFont="1" applyBorder="1" applyAlignment="1">
      <alignment horizontal="center"/>
    </xf>
    <xf numFmtId="173" fontId="8" fillId="0" borderId="1" xfId="0" applyNumberFormat="1" applyFont="1" applyBorder="1" applyAlignment="1">
      <alignment horizontal="center" wrapText="1"/>
    </xf>
    <xf numFmtId="0" fontId="8" fillId="0" borderId="10" xfId="0" applyFont="1" applyBorder="1" applyAlignment="1">
      <alignment horizontal="center" wrapText="1"/>
    </xf>
    <xf numFmtId="0" fontId="8" fillId="0" borderId="4" xfId="0" applyFont="1" applyBorder="1" applyAlignment="1">
      <alignment horizontal="center" wrapText="1"/>
    </xf>
    <xf numFmtId="49" fontId="8" fillId="0" borderId="1" xfId="0" applyNumberFormat="1" applyFont="1" applyBorder="1" applyAlignment="1">
      <alignment horizontal="center" vertical="center" wrapText="1"/>
    </xf>
    <xf numFmtId="173" fontId="20" fillId="0" borderId="1" xfId="0" applyNumberFormat="1" applyFont="1" applyBorder="1" applyAlignment="1">
      <alignment horizontal="center" wrapText="1"/>
    </xf>
    <xf numFmtId="0" fontId="20" fillId="0" borderId="1" xfId="0" applyFont="1" applyBorder="1" applyAlignment="1">
      <alignment horizontal="left" vertical="center" wrapText="1"/>
    </xf>
    <xf numFmtId="173" fontId="20" fillId="0" borderId="1" xfId="0" applyNumberFormat="1" applyFont="1" applyBorder="1" applyAlignment="1">
      <alignment horizontal="center"/>
    </xf>
    <xf numFmtId="49" fontId="8" fillId="0" borderId="1" xfId="0" applyNumberFormat="1" applyFont="1" applyBorder="1" applyAlignment="1">
      <alignment horizontal="center" vertical="center"/>
    </xf>
    <xf numFmtId="0" fontId="8" fillId="0" borderId="4" xfId="0" applyFont="1" applyBorder="1" applyAlignment="1">
      <alignment horizontal="left" vertical="center" wrapText="1"/>
    </xf>
    <xf numFmtId="173" fontId="17" fillId="0" borderId="1" xfId="0" applyNumberFormat="1" applyFont="1" applyBorder="1" applyAlignment="1">
      <alignment horizontal="center"/>
    </xf>
    <xf numFmtId="0" fontId="8" fillId="0" borderId="5" xfId="0" applyFont="1" applyBorder="1" applyAlignment="1">
      <alignment horizontal="left" vertical="center" wrapText="1"/>
    </xf>
    <xf numFmtId="0" fontId="8" fillId="0" borderId="1" xfId="0" applyFont="1" applyBorder="1" applyAlignment="1">
      <alignment horizontal="justify" vertical="center" wrapText="1"/>
    </xf>
    <xf numFmtId="49" fontId="8" fillId="0" borderId="3"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173" fontId="8" fillId="0" borderId="3" xfId="0" applyNumberFormat="1" applyFont="1" applyBorder="1" applyAlignment="1">
      <alignment horizontal="center" wrapText="1"/>
    </xf>
    <xf numFmtId="0" fontId="8" fillId="0" borderId="0" xfId="0" applyFont="1" applyAlignment="1">
      <alignment wrapText="1"/>
    </xf>
    <xf numFmtId="0" fontId="8" fillId="0" borderId="1" xfId="0" applyFont="1" applyBorder="1" applyAlignment="1">
      <alignment horizontal="left" wrapText="1"/>
    </xf>
    <xf numFmtId="0" fontId="10" fillId="0" borderId="1" xfId="0" applyFont="1" applyBorder="1" applyAlignment="1">
      <alignment horizontal="center" vertical="center" wrapText="1"/>
    </xf>
    <xf numFmtId="0" fontId="8" fillId="0" borderId="3" xfId="0" applyFont="1" applyBorder="1" applyAlignment="1">
      <alignment vertical="center" wrapText="1"/>
    </xf>
    <xf numFmtId="173" fontId="20" fillId="0" borderId="3" xfId="0" applyNumberFormat="1" applyFont="1" applyBorder="1" applyAlignment="1">
      <alignment horizontal="center" wrapText="1"/>
    </xf>
    <xf numFmtId="0" fontId="8" fillId="0" borderId="1" xfId="0" applyFont="1" applyBorder="1" applyAlignment="1">
      <alignment horizontal="center" vertical="center" wrapText="1"/>
    </xf>
    <xf numFmtId="0" fontId="8" fillId="0" borderId="3" xfId="0" applyFont="1" applyBorder="1" applyAlignment="1">
      <alignment horizontal="left" vertical="center" wrapText="1"/>
    </xf>
    <xf numFmtId="49" fontId="10" fillId="0" borderId="1" xfId="0" applyNumberFormat="1" applyFont="1" applyBorder="1" applyAlignment="1">
      <alignment horizontal="center" vertical="center"/>
    </xf>
    <xf numFmtId="49" fontId="8" fillId="0" borderId="1" xfId="0" applyNumberFormat="1" applyFont="1" applyBorder="1" applyAlignment="1">
      <alignment horizontal="left" vertical="center" wrapText="1"/>
    </xf>
    <xf numFmtId="0" fontId="8" fillId="0" borderId="1" xfId="0" applyFont="1" applyBorder="1" applyAlignment="1">
      <alignment horizontal="left" vertical="justify" wrapText="1"/>
    </xf>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wrapText="1"/>
    </xf>
    <xf numFmtId="1" fontId="8" fillId="0" borderId="1" xfId="0" applyNumberFormat="1" applyFont="1" applyBorder="1" applyAlignment="1">
      <alignment horizontal="left" vertical="center" wrapText="1"/>
    </xf>
    <xf numFmtId="1" fontId="8" fillId="0" borderId="1" xfId="0" applyNumberFormat="1" applyFont="1" applyBorder="1" applyAlignment="1">
      <alignment horizontal="center" vertical="center" wrapText="1"/>
    </xf>
    <xf numFmtId="1" fontId="8" fillId="0" borderId="1" xfId="0" applyNumberFormat="1" applyFont="1" applyBorder="1" applyAlignment="1">
      <alignment horizontal="left" vertical="justify" wrapText="1"/>
    </xf>
    <xf numFmtId="49" fontId="10" fillId="0" borderId="1" xfId="0" applyNumberFormat="1" applyFont="1" applyBorder="1" applyAlignment="1">
      <alignment horizontal="center" vertical="center" wrapText="1"/>
    </xf>
    <xf numFmtId="173" fontId="10" fillId="0" borderId="1" xfId="0" applyNumberFormat="1" applyFont="1" applyBorder="1" applyAlignment="1">
      <alignment horizontal="center" wrapText="1"/>
    </xf>
    <xf numFmtId="0" fontId="8" fillId="0" borderId="0" xfId="0" applyFont="1" applyAlignment="1">
      <alignment horizontal="center"/>
    </xf>
    <xf numFmtId="173" fontId="20" fillId="0" borderId="1" xfId="0" applyNumberFormat="1" applyFont="1" applyBorder="1" applyAlignment="1">
      <alignment horizont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NumberFormat="1" applyFont="1" applyBorder="1" applyAlignment="1">
      <alignment horizontal="justify" vertical="center" wrapText="1"/>
    </xf>
    <xf numFmtId="0" fontId="8" fillId="0" borderId="10" xfId="0" applyFont="1" applyBorder="1" applyAlignment="1">
      <alignment horizontal="justify" vertical="top"/>
    </xf>
    <xf numFmtId="0" fontId="8" fillId="0" borderId="10" xfId="0" applyNumberFormat="1" applyFont="1" applyBorder="1" applyAlignment="1">
      <alignment horizontal="justify"/>
    </xf>
    <xf numFmtId="0" fontId="8" fillId="0" borderId="5" xfId="0" applyFont="1" applyBorder="1" applyAlignment="1">
      <alignment horizontal="justify"/>
    </xf>
    <xf numFmtId="0" fontId="8" fillId="0" borderId="4"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xf>
    <xf numFmtId="0" fontId="8" fillId="0" borderId="1" xfId="0" applyFont="1" applyBorder="1" applyAlignment="1">
      <alignment horizontal="center" vertical="center"/>
    </xf>
    <xf numFmtId="0" fontId="20" fillId="0" borderId="0" xfId="0" applyFont="1" applyAlignment="1">
      <alignment/>
    </xf>
    <xf numFmtId="172" fontId="8" fillId="0" borderId="1" xfId="0" applyNumberFormat="1" applyFont="1" applyBorder="1" applyAlignment="1">
      <alignment horizontal="center" vertical="center" wrapText="1"/>
    </xf>
    <xf numFmtId="0" fontId="8" fillId="0" borderId="0" xfId="0" applyFont="1" applyBorder="1" applyAlignment="1">
      <alignment/>
    </xf>
    <xf numFmtId="0" fontId="20" fillId="0" borderId="1" xfId="0" applyFont="1" applyBorder="1" applyAlignment="1">
      <alignment horizontal="center" vertical="center" wrapText="1"/>
    </xf>
    <xf numFmtId="172" fontId="8" fillId="0" borderId="0" xfId="0" applyNumberFormat="1" applyFont="1" applyBorder="1" applyAlignment="1">
      <alignment horizontal="center" wrapText="1"/>
    </xf>
    <xf numFmtId="173" fontId="8" fillId="0" borderId="1" xfId="0" applyNumberFormat="1" applyFont="1" applyFill="1" applyBorder="1" applyAlignment="1">
      <alignment horizontal="center" vertical="center" wrapText="1"/>
    </xf>
    <xf numFmtId="173" fontId="20"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20" fillId="0" borderId="0" xfId="0" applyFont="1" applyAlignment="1">
      <alignment/>
    </xf>
    <xf numFmtId="0" fontId="10" fillId="0" borderId="0" xfId="0" applyFont="1" applyAlignment="1">
      <alignment/>
    </xf>
    <xf numFmtId="0" fontId="8" fillId="0" borderId="0" xfId="0" applyFont="1" applyAlignment="1">
      <alignment horizontal="centerContinuous"/>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5" xfId="0" applyFont="1" applyBorder="1" applyAlignment="1">
      <alignment horizontal="center" vertical="center"/>
    </xf>
    <xf numFmtId="0" fontId="8" fillId="0" borderId="8" xfId="0" applyFont="1" applyBorder="1" applyAlignment="1">
      <alignment horizontal="center" vertical="center" wrapText="1"/>
    </xf>
    <xf numFmtId="0" fontId="8" fillId="0" borderId="7" xfId="0" applyFont="1" applyBorder="1" applyAlignment="1">
      <alignment vertical="center" wrapText="1"/>
    </xf>
    <xf numFmtId="0" fontId="10" fillId="0" borderId="9"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wrapText="1"/>
    </xf>
    <xf numFmtId="0" fontId="10" fillId="0" borderId="0" xfId="0" applyFont="1" applyAlignment="1">
      <alignment horizontal="center"/>
    </xf>
    <xf numFmtId="173" fontId="10" fillId="0" borderId="2" xfId="0" applyNumberFormat="1" applyFont="1" applyBorder="1" applyAlignment="1">
      <alignment horizontal="center"/>
    </xf>
    <xf numFmtId="173" fontId="8" fillId="0" borderId="3" xfId="0" applyNumberFormat="1" applyFont="1" applyBorder="1" applyAlignment="1">
      <alignment horizontal="center"/>
    </xf>
    <xf numFmtId="49"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73" fontId="21" fillId="0" borderId="1" xfId="0" applyNumberFormat="1" applyFont="1" applyBorder="1" applyAlignment="1">
      <alignment horizontal="center"/>
    </xf>
    <xf numFmtId="1" fontId="10" fillId="0" borderId="1"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20" fillId="0" borderId="4" xfId="0" applyFont="1" applyBorder="1" applyAlignment="1">
      <alignment horizontal="left" vertical="center" wrapText="1"/>
    </xf>
    <xf numFmtId="173" fontId="8" fillId="0" borderId="0" xfId="0" applyNumberFormat="1" applyFont="1" applyBorder="1" applyAlignment="1">
      <alignment horizontal="center" wrapText="1"/>
    </xf>
    <xf numFmtId="173" fontId="8" fillId="0" borderId="2" xfId="0" applyNumberFormat="1" applyFont="1" applyBorder="1" applyAlignment="1">
      <alignment horizontal="center"/>
    </xf>
    <xf numFmtId="0" fontId="8" fillId="0" borderId="1" xfId="0" applyFont="1" applyBorder="1" applyAlignment="1">
      <alignment horizontal="justify"/>
    </xf>
    <xf numFmtId="0" fontId="21" fillId="0" borderId="1" xfId="0" applyFont="1" applyBorder="1" applyAlignment="1">
      <alignment horizontal="left" vertical="center" wrapText="1"/>
    </xf>
    <xf numFmtId="0" fontId="10" fillId="0" borderId="2" xfId="0" applyFont="1" applyBorder="1" applyAlignment="1">
      <alignment horizontal="center" vertical="center" wrapText="1"/>
    </xf>
    <xf numFmtId="178" fontId="8" fillId="0" borderId="1" xfId="0" applyNumberFormat="1" applyFont="1" applyBorder="1" applyAlignment="1">
      <alignment/>
    </xf>
    <xf numFmtId="0" fontId="20" fillId="0" borderId="1" xfId="0" applyFont="1" applyBorder="1" applyAlignment="1">
      <alignment/>
    </xf>
    <xf numFmtId="173" fontId="20" fillId="0" borderId="1" xfId="0" applyNumberFormat="1" applyFont="1" applyBorder="1" applyAlignment="1">
      <alignment/>
    </xf>
    <xf numFmtId="178" fontId="8" fillId="0" borderId="1" xfId="0" applyNumberFormat="1" applyFont="1" applyBorder="1" applyAlignment="1">
      <alignment horizontal="center"/>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173" fontId="20" fillId="0" borderId="1" xfId="0" applyNumberFormat="1" applyFont="1" applyBorder="1" applyAlignment="1">
      <alignment horizontal="center"/>
    </xf>
    <xf numFmtId="0" fontId="16" fillId="0" borderId="1" xfId="0" applyFont="1" applyBorder="1" applyAlignment="1">
      <alignment horizontal="center" vertical="center" wrapText="1"/>
    </xf>
    <xf numFmtId="0" fontId="8" fillId="0" borderId="0" xfId="0" applyFont="1" applyAlignment="1">
      <alignment horizontal="right"/>
    </xf>
    <xf numFmtId="0" fontId="8" fillId="0" borderId="0" xfId="0" applyFont="1" applyAlignment="1">
      <alignment horizontal="left" wrapText="1"/>
    </xf>
    <xf numFmtId="0" fontId="8" fillId="0" borderId="1" xfId="0" applyFont="1" applyBorder="1" applyAlignment="1">
      <alignment vertical="center"/>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vertical="center" wrapText="1"/>
    </xf>
    <xf numFmtId="173" fontId="8" fillId="0" borderId="0" xfId="0" applyNumberFormat="1" applyFont="1" applyAlignment="1">
      <alignment/>
    </xf>
    <xf numFmtId="0" fontId="8" fillId="0" borderId="1" xfId="0" applyFont="1" applyBorder="1" applyAlignment="1">
      <alignment horizontal="left" vertical="center"/>
    </xf>
    <xf numFmtId="0" fontId="10" fillId="0" borderId="1" xfId="0" applyFont="1" applyBorder="1" applyAlignment="1">
      <alignment horizontal="left" vertical="center"/>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73" fontId="17" fillId="0" borderId="1" xfId="0" applyNumberFormat="1" applyFont="1" applyBorder="1" applyAlignment="1">
      <alignment horizontal="center" vertical="center" wrapText="1"/>
    </xf>
    <xf numFmtId="173" fontId="17" fillId="0" borderId="1" xfId="0" applyNumberFormat="1" applyFont="1" applyBorder="1" applyAlignment="1">
      <alignment horizontal="center" vertical="center"/>
    </xf>
    <xf numFmtId="173" fontId="20" fillId="0" borderId="1" xfId="0" applyNumberFormat="1" applyFont="1" applyBorder="1" applyAlignment="1">
      <alignment horizontal="center" vertical="center"/>
    </xf>
    <xf numFmtId="173" fontId="17"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5" xfId="0" applyFont="1" applyBorder="1" applyAlignment="1">
      <alignment horizontal="lef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1" fontId="8" fillId="0" borderId="1" xfId="0" applyNumberFormat="1" applyFont="1" applyBorder="1" applyAlignment="1">
      <alignment vertical="center" wrapText="1"/>
    </xf>
    <xf numFmtId="0" fontId="8" fillId="0" borderId="2" xfId="0" applyFont="1" applyBorder="1" applyAlignment="1">
      <alignment vertical="center" wrapText="1"/>
    </xf>
    <xf numFmtId="0" fontId="6" fillId="0" borderId="14"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xf>
    <xf numFmtId="0" fontId="12" fillId="0" borderId="1" xfId="0" applyFont="1" applyBorder="1" applyAlignment="1">
      <alignment horizontal="center" vertical="center" wrapText="1"/>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8" fillId="0" borderId="2" xfId="0" applyFont="1" applyBorder="1" applyAlignment="1">
      <alignment horizontal="left" vertical="center" wrapText="1"/>
    </xf>
    <xf numFmtId="0" fontId="8" fillId="0" borderId="1" xfId="0" applyNumberFormat="1" applyFont="1" applyBorder="1" applyAlignment="1">
      <alignment horizontal="center" vertical="center" wrapText="1"/>
    </xf>
    <xf numFmtId="11" fontId="8"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73" fontId="8" fillId="0" borderId="2"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1" xfId="0" applyFont="1" applyBorder="1" applyAlignment="1">
      <alignment horizontal="left" vertical="center" wrapText="1"/>
    </xf>
    <xf numFmtId="1" fontId="8" fillId="0" borderId="10" xfId="0" applyNumberFormat="1" applyFont="1" applyBorder="1" applyAlignment="1">
      <alignment horizontal="center" vertical="center" wrapText="1"/>
    </xf>
    <xf numFmtId="0" fontId="10" fillId="0" borderId="11"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Alignment="1">
      <alignment horizontal="right" vertical="center"/>
    </xf>
    <xf numFmtId="0" fontId="10"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xf>
    <xf numFmtId="0" fontId="6" fillId="0" borderId="8" xfId="0" applyFont="1" applyBorder="1" applyAlignment="1">
      <alignment horizontal="center" vertical="center" wrapText="1"/>
    </xf>
    <xf numFmtId="0" fontId="20" fillId="0" borderId="1" xfId="0" applyFont="1" applyBorder="1" applyAlignment="1">
      <alignment horizontal="left" vertical="center" wrapText="1"/>
    </xf>
    <xf numFmtId="49" fontId="6" fillId="0" borderId="1" xfId="0" applyNumberFormat="1" applyFont="1" applyBorder="1" applyAlignment="1">
      <alignment horizontal="center" vertical="center"/>
    </xf>
    <xf numFmtId="0" fontId="8" fillId="0" borderId="1" xfId="0" applyFont="1" applyBorder="1" applyAlignment="1">
      <alignment wrapText="1"/>
    </xf>
    <xf numFmtId="0" fontId="8" fillId="0" borderId="1" xfId="0" applyFont="1" applyFill="1" applyBorder="1" applyAlignment="1">
      <alignment wrapText="1"/>
    </xf>
    <xf numFmtId="178"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xf>
    <xf numFmtId="0" fontId="8" fillId="0" borderId="0" xfId="0" applyFont="1" applyAlignment="1">
      <alignment horizontal="center"/>
    </xf>
    <xf numFmtId="0" fontId="8" fillId="0" borderId="1" xfId="0" applyFont="1" applyBorder="1" applyAlignment="1">
      <alignment horizontal="center" wrapText="1"/>
    </xf>
    <xf numFmtId="0" fontId="8" fillId="0" borderId="3" xfId="0" applyFont="1" applyBorder="1" applyAlignment="1">
      <alignment horizontal="center" wrapText="1"/>
    </xf>
    <xf numFmtId="49" fontId="8" fillId="0" borderId="1" xfId="0" applyNumberFormat="1" applyFont="1" applyBorder="1" applyAlignment="1">
      <alignment horizontal="center" vertical="center"/>
    </xf>
    <xf numFmtId="0" fontId="8" fillId="0" borderId="1" xfId="0" applyFont="1" applyBorder="1" applyAlignment="1">
      <alignment horizontal="left" vertical="justify" wrapText="1"/>
    </xf>
    <xf numFmtId="0" fontId="8" fillId="0" borderId="1" xfId="0" applyFont="1" applyBorder="1" applyAlignment="1">
      <alignment horizontal="justify"/>
    </xf>
    <xf numFmtId="0" fontId="8" fillId="0" borderId="1" xfId="0" applyFont="1" applyBorder="1" applyAlignment="1">
      <alignment horizontal="center" vertical="justify" wrapText="1"/>
    </xf>
    <xf numFmtId="49" fontId="8" fillId="0" borderId="10"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72" fontId="8" fillId="0" borderId="1" xfId="0" applyNumberFormat="1" applyFont="1" applyBorder="1" applyAlignment="1">
      <alignment horizontal="center" vertical="center"/>
    </xf>
    <xf numFmtId="2" fontId="8" fillId="0" borderId="1" xfId="0" applyNumberFormat="1" applyFont="1" applyBorder="1" applyAlignment="1">
      <alignment wrapText="1"/>
    </xf>
    <xf numFmtId="2" fontId="8" fillId="0" borderId="11" xfId="0" applyNumberFormat="1" applyFont="1" applyBorder="1" applyAlignment="1">
      <alignment wrapText="1"/>
    </xf>
    <xf numFmtId="0" fontId="8" fillId="0" borderId="0" xfId="0" applyFont="1" applyAlignment="1">
      <alignment horizontal="right"/>
    </xf>
    <xf numFmtId="0" fontId="8"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4" xfId="0" applyFont="1" applyBorder="1" applyAlignment="1">
      <alignment horizontal="center" vertical="center"/>
    </xf>
    <xf numFmtId="0" fontId="8" fillId="0" borderId="11" xfId="0" applyFont="1" applyBorder="1" applyAlignment="1">
      <alignment wrapText="1"/>
    </xf>
    <xf numFmtId="181" fontId="8" fillId="0" borderId="1" xfId="0" applyNumberFormat="1" applyFont="1" applyBorder="1" applyAlignment="1">
      <alignment horizontal="center" vertical="center"/>
    </xf>
    <xf numFmtId="2" fontId="8" fillId="0" borderId="11" xfId="0" applyNumberFormat="1" applyFont="1" applyBorder="1" applyAlignment="1">
      <alignment horizontal="center" vertical="center" wrapText="1"/>
    </xf>
    <xf numFmtId="0" fontId="8" fillId="0" borderId="10" xfId="0" applyFont="1" applyBorder="1" applyAlignment="1">
      <alignment horizontal="center" vertical="center"/>
    </xf>
    <xf numFmtId="178" fontId="8" fillId="0" borderId="10" xfId="0" applyNumberFormat="1" applyFont="1" applyBorder="1" applyAlignment="1">
      <alignment horizontal="center" vertical="center"/>
    </xf>
    <xf numFmtId="0" fontId="8" fillId="0" borderId="0" xfId="0" applyFont="1" applyAlignment="1">
      <alignment/>
    </xf>
    <xf numFmtId="0" fontId="8" fillId="0" borderId="0" xfId="0" applyFont="1" applyAlignment="1">
      <alignment horizontal="left"/>
    </xf>
    <xf numFmtId="0" fontId="10" fillId="0" borderId="0" xfId="0" applyFont="1" applyAlignment="1">
      <alignment horizontal="center" wrapText="1"/>
    </xf>
    <xf numFmtId="0" fontId="8" fillId="0" borderId="1" xfId="0" applyFont="1" applyBorder="1" applyAlignment="1">
      <alignment horizontal="center" vertical="center" wrapText="1"/>
    </xf>
    <xf numFmtId="0" fontId="8" fillId="0" borderId="1" xfId="0" applyFont="1" applyBorder="1" applyAlignment="1">
      <alignment horizontal="center"/>
    </xf>
    <xf numFmtId="173"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left"/>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8" fillId="0" borderId="0" xfId="0" applyFont="1" applyAlignment="1">
      <alignment horizontal="right"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0" xfId="0" applyFont="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49" fontId="8" fillId="0" borderId="7" xfId="0" applyNumberFormat="1" applyFont="1" applyBorder="1" applyAlignment="1">
      <alignment horizontal="center" vertical="center" wrapText="1"/>
    </xf>
    <xf numFmtId="0" fontId="8" fillId="0" borderId="10" xfId="0" applyFont="1" applyBorder="1" applyAlignment="1">
      <alignment horizontal="center" vertical="justify" wrapText="1"/>
    </xf>
    <xf numFmtId="0" fontId="8" fillId="0" borderId="11" xfId="0" applyFont="1" applyBorder="1" applyAlignment="1">
      <alignment horizontal="center" vertical="justify" wrapText="1"/>
    </xf>
    <xf numFmtId="49" fontId="8" fillId="0" borderId="10"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69"/>
  <sheetViews>
    <sheetView workbookViewId="0" topLeftCell="A1">
      <selection activeCell="A8" sqref="A8:F8"/>
    </sheetView>
  </sheetViews>
  <sheetFormatPr defaultColWidth="9.00390625" defaultRowHeight="12.75"/>
  <cols>
    <col min="1" max="1" width="12.00390625" style="82" customWidth="1"/>
    <col min="2" max="2" width="80.375" style="82" customWidth="1"/>
    <col min="3" max="3" width="17.125" style="82" customWidth="1"/>
    <col min="4" max="4" width="15.75390625" style="82" customWidth="1"/>
    <col min="5" max="5" width="13.375" style="82" customWidth="1"/>
    <col min="6" max="6" width="20.625" style="82" customWidth="1"/>
    <col min="7" max="16384" width="9.125" style="82" customWidth="1"/>
  </cols>
  <sheetData>
    <row r="2" spans="3:6" ht="18.75">
      <c r="C2" s="336" t="s">
        <v>41</v>
      </c>
      <c r="D2" s="336"/>
      <c r="E2" s="336"/>
      <c r="F2" s="336"/>
    </row>
    <row r="3" spans="3:6" ht="18.75">
      <c r="C3" s="336" t="s">
        <v>276</v>
      </c>
      <c r="D3" s="336"/>
      <c r="E3" s="336"/>
      <c r="F3" s="336"/>
    </row>
    <row r="4" spans="3:6" ht="18.75">
      <c r="C4" s="336" t="s">
        <v>140</v>
      </c>
      <c r="D4" s="336"/>
      <c r="E4" s="336"/>
      <c r="F4" s="336"/>
    </row>
    <row r="5" spans="3:6" ht="18.75">
      <c r="C5" s="336" t="s">
        <v>58</v>
      </c>
      <c r="D5" s="336"/>
      <c r="E5" s="336"/>
      <c r="F5" s="336"/>
    </row>
    <row r="6" spans="3:6" ht="18.75">
      <c r="C6" s="154"/>
      <c r="D6" s="154"/>
      <c r="E6" s="154"/>
      <c r="F6" s="154"/>
    </row>
    <row r="7" spans="3:6" ht="18.75">
      <c r="C7" s="154"/>
      <c r="D7" s="154"/>
      <c r="E7" s="154"/>
      <c r="F7" s="154"/>
    </row>
    <row r="8" spans="1:6" ht="77.25" customHeight="1">
      <c r="A8" s="337" t="s">
        <v>131</v>
      </c>
      <c r="B8" s="337"/>
      <c r="C8" s="337"/>
      <c r="D8" s="337"/>
      <c r="E8" s="337"/>
      <c r="F8" s="337"/>
    </row>
    <row r="9" spans="1:6" ht="45" customHeight="1">
      <c r="A9" s="73"/>
      <c r="B9" s="73"/>
      <c r="C9" s="73"/>
      <c r="D9" s="73"/>
      <c r="E9" s="73"/>
      <c r="F9" s="73"/>
    </row>
    <row r="10" spans="1:6" ht="45" customHeight="1" hidden="1">
      <c r="A10" s="73"/>
      <c r="B10" s="73"/>
      <c r="C10" s="73"/>
      <c r="D10" s="73"/>
      <c r="E10" s="73"/>
      <c r="F10" s="73"/>
    </row>
    <row r="11" spans="3:6" ht="18.75">
      <c r="C11" s="210"/>
      <c r="D11" s="210"/>
      <c r="E11" s="82" t="s">
        <v>500</v>
      </c>
      <c r="F11" s="210"/>
    </row>
    <row r="12" spans="1:6" ht="18.75">
      <c r="A12" s="338" t="s">
        <v>637</v>
      </c>
      <c r="B12" s="338" t="s">
        <v>141</v>
      </c>
      <c r="C12" s="338" t="s">
        <v>559</v>
      </c>
      <c r="D12" s="339" t="s">
        <v>578</v>
      </c>
      <c r="E12" s="339"/>
      <c r="F12" s="338" t="s">
        <v>504</v>
      </c>
    </row>
    <row r="13" spans="1:6" ht="46.5" customHeight="1">
      <c r="A13" s="338"/>
      <c r="B13" s="338"/>
      <c r="C13" s="338"/>
      <c r="D13" s="146" t="s">
        <v>504</v>
      </c>
      <c r="E13" s="146" t="s">
        <v>142</v>
      </c>
      <c r="F13" s="338"/>
    </row>
    <row r="14" spans="1:6" ht="14.25" customHeight="1">
      <c r="A14" s="146">
        <v>1</v>
      </c>
      <c r="B14" s="146">
        <v>2</v>
      </c>
      <c r="C14" s="146">
        <v>3</v>
      </c>
      <c r="D14" s="146">
        <v>4</v>
      </c>
      <c r="E14" s="146">
        <v>5</v>
      </c>
      <c r="F14" s="146" t="s">
        <v>143</v>
      </c>
    </row>
    <row r="15" spans="1:9" ht="15.75" customHeight="1" hidden="1">
      <c r="A15" s="146">
        <v>1000000</v>
      </c>
      <c r="B15" s="84" t="s">
        <v>144</v>
      </c>
      <c r="C15" s="58"/>
      <c r="D15" s="58"/>
      <c r="E15" s="211"/>
      <c r="F15" s="58"/>
      <c r="G15" s="212"/>
      <c r="H15" s="212"/>
      <c r="I15" s="212"/>
    </row>
    <row r="16" spans="1:9" ht="33.75" customHeight="1" hidden="1">
      <c r="A16" s="213">
        <v>11000000</v>
      </c>
      <c r="B16" s="197" t="s">
        <v>145</v>
      </c>
      <c r="C16" s="58"/>
      <c r="D16" s="58"/>
      <c r="E16" s="211"/>
      <c r="F16" s="58"/>
      <c r="G16" s="212"/>
      <c r="H16" s="214"/>
      <c r="I16" s="212"/>
    </row>
    <row r="17" spans="1:9" ht="30.75" customHeight="1" hidden="1">
      <c r="A17" s="146">
        <v>11010000</v>
      </c>
      <c r="B17" s="197" t="s">
        <v>146</v>
      </c>
      <c r="C17" s="58"/>
      <c r="D17" s="58"/>
      <c r="E17" s="211"/>
      <c r="F17" s="58"/>
      <c r="G17" s="212"/>
      <c r="H17" s="212"/>
      <c r="I17" s="212"/>
    </row>
    <row r="18" spans="1:6" ht="39.75" customHeight="1" hidden="1">
      <c r="A18" s="146">
        <v>11010100</v>
      </c>
      <c r="B18" s="197" t="s">
        <v>147</v>
      </c>
      <c r="C18" s="58"/>
      <c r="D18" s="58"/>
      <c r="E18" s="211"/>
      <c r="F18" s="58"/>
    </row>
    <row r="19" spans="1:6" ht="54.75" customHeight="1" hidden="1">
      <c r="A19" s="146">
        <v>11010200</v>
      </c>
      <c r="B19" s="197" t="s">
        <v>148</v>
      </c>
      <c r="C19" s="215"/>
      <c r="D19" s="58"/>
      <c r="E19" s="211"/>
      <c r="F19" s="58"/>
    </row>
    <row r="20" spans="1:6" ht="41.25" customHeight="1" hidden="1">
      <c r="A20" s="146">
        <v>11010400</v>
      </c>
      <c r="B20" s="197" t="s">
        <v>149</v>
      </c>
      <c r="C20" s="58"/>
      <c r="D20" s="58"/>
      <c r="E20" s="211"/>
      <c r="F20" s="58"/>
    </row>
    <row r="21" spans="1:6" ht="38.25" customHeight="1" hidden="1">
      <c r="A21" s="146">
        <v>11010500</v>
      </c>
      <c r="B21" s="197" t="s">
        <v>150</v>
      </c>
      <c r="C21" s="215"/>
      <c r="D21" s="58"/>
      <c r="E21" s="211"/>
      <c r="F21" s="58"/>
    </row>
    <row r="22" spans="1:6" ht="18.75" hidden="1">
      <c r="A22" s="213">
        <v>13000000</v>
      </c>
      <c r="B22" s="197" t="s">
        <v>151</v>
      </c>
      <c r="C22" s="58"/>
      <c r="D22" s="58"/>
      <c r="E22" s="211"/>
      <c r="F22" s="58"/>
    </row>
    <row r="23" spans="1:6" ht="18.75" hidden="1">
      <c r="A23" s="146">
        <v>13050000</v>
      </c>
      <c r="B23" s="197" t="s">
        <v>152</v>
      </c>
      <c r="C23" s="58"/>
      <c r="D23" s="58"/>
      <c r="E23" s="211"/>
      <c r="F23" s="58"/>
    </row>
    <row r="24" spans="1:6" ht="18.75" hidden="1">
      <c r="A24" s="146">
        <v>13050100</v>
      </c>
      <c r="B24" s="197" t="s">
        <v>153</v>
      </c>
      <c r="C24" s="58"/>
      <c r="D24" s="58"/>
      <c r="E24" s="211"/>
      <c r="F24" s="58"/>
    </row>
    <row r="25" spans="1:6" ht="18.75" hidden="1">
      <c r="A25" s="146">
        <v>13050200</v>
      </c>
      <c r="B25" s="197" t="s">
        <v>154</v>
      </c>
      <c r="C25" s="58"/>
      <c r="D25" s="58"/>
      <c r="E25" s="211"/>
      <c r="F25" s="58"/>
    </row>
    <row r="26" spans="1:6" ht="18.75" hidden="1">
      <c r="A26" s="146">
        <v>13050300</v>
      </c>
      <c r="B26" s="197" t="s">
        <v>155</v>
      </c>
      <c r="C26" s="58"/>
      <c r="D26" s="58"/>
      <c r="E26" s="211"/>
      <c r="F26" s="58"/>
    </row>
    <row r="27" spans="1:6" ht="18.75" hidden="1">
      <c r="A27" s="146">
        <v>13050500</v>
      </c>
      <c r="B27" s="197" t="s">
        <v>156</v>
      </c>
      <c r="C27" s="58"/>
      <c r="D27" s="58"/>
      <c r="E27" s="211"/>
      <c r="F27" s="58"/>
    </row>
    <row r="28" spans="1:6" ht="18.75" hidden="1">
      <c r="A28" s="213"/>
      <c r="B28" s="197"/>
      <c r="C28" s="58"/>
      <c r="D28" s="58"/>
      <c r="E28" s="211"/>
      <c r="F28" s="58"/>
    </row>
    <row r="29" spans="1:6" ht="37.5" hidden="1">
      <c r="A29" s="146">
        <v>11011600</v>
      </c>
      <c r="B29" s="197" t="s">
        <v>157</v>
      </c>
      <c r="C29" s="58"/>
      <c r="D29" s="58"/>
      <c r="E29" s="211"/>
      <c r="F29" s="58"/>
    </row>
    <row r="30" spans="1:6" ht="18.75" hidden="1">
      <c r="A30" s="213">
        <v>20000000</v>
      </c>
      <c r="B30" s="84" t="s">
        <v>158</v>
      </c>
      <c r="C30" s="58"/>
      <c r="D30" s="58"/>
      <c r="E30" s="211"/>
      <c r="F30" s="58"/>
    </row>
    <row r="31" spans="1:6" ht="43.5" customHeight="1" hidden="1">
      <c r="A31" s="198">
        <v>21010300</v>
      </c>
      <c r="B31" s="197" t="s">
        <v>159</v>
      </c>
      <c r="C31" s="58"/>
      <c r="D31" s="58"/>
      <c r="E31" s="211"/>
      <c r="F31" s="58"/>
    </row>
    <row r="32" spans="1:6" ht="43.5" customHeight="1" hidden="1">
      <c r="A32" s="198">
        <v>22010300</v>
      </c>
      <c r="B32" s="197" t="s">
        <v>160</v>
      </c>
      <c r="C32" s="58"/>
      <c r="D32" s="58"/>
      <c r="E32" s="211"/>
      <c r="F32" s="58"/>
    </row>
    <row r="33" spans="1:6" ht="21.75" customHeight="1" hidden="1">
      <c r="A33" s="198">
        <v>24060300</v>
      </c>
      <c r="B33" s="197" t="s">
        <v>161</v>
      </c>
      <c r="C33" s="58"/>
      <c r="D33" s="58"/>
      <c r="E33" s="211"/>
      <c r="F33" s="58"/>
    </row>
    <row r="34" spans="1:6" ht="18.75" hidden="1">
      <c r="A34" s="146">
        <v>25000000</v>
      </c>
      <c r="B34" s="197" t="s">
        <v>162</v>
      </c>
      <c r="C34" s="58"/>
      <c r="D34" s="58"/>
      <c r="E34" s="211"/>
      <c r="F34" s="58"/>
    </row>
    <row r="35" spans="1:6" ht="18.75" hidden="1">
      <c r="A35" s="146">
        <v>25010100</v>
      </c>
      <c r="B35" s="197" t="s">
        <v>163</v>
      </c>
      <c r="C35" s="216"/>
      <c r="D35" s="216"/>
      <c r="E35" s="211"/>
      <c r="F35" s="58"/>
    </row>
    <row r="36" spans="1:6" ht="18.75" hidden="1">
      <c r="A36" s="146">
        <v>25010300</v>
      </c>
      <c r="B36" s="197" t="s">
        <v>164</v>
      </c>
      <c r="C36" s="216"/>
      <c r="D36" s="216"/>
      <c r="E36" s="211"/>
      <c r="F36" s="58"/>
    </row>
    <row r="37" spans="1:6" ht="17.25" customHeight="1" hidden="1">
      <c r="A37" s="146"/>
      <c r="B37" s="197" t="s">
        <v>165</v>
      </c>
      <c r="C37" s="58"/>
      <c r="D37" s="58"/>
      <c r="E37" s="58"/>
      <c r="F37" s="58"/>
    </row>
    <row r="38" spans="1:6" ht="18.75" customHeight="1">
      <c r="A38" s="146">
        <v>40000000</v>
      </c>
      <c r="B38" s="84" t="s">
        <v>166</v>
      </c>
      <c r="C38" s="58">
        <v>42.38</v>
      </c>
      <c r="D38" s="58">
        <f>D39+D42+D56+D57</f>
        <v>650</v>
      </c>
      <c r="E38" s="58">
        <f>E39+E42+E56+E57</f>
        <v>650</v>
      </c>
      <c r="F38" s="58">
        <f aca="true" t="shared" si="0" ref="F38:F67">SUM(C38+D38)</f>
        <v>692.38</v>
      </c>
    </row>
    <row r="39" spans="1:6" ht="26.25" customHeight="1" hidden="1">
      <c r="A39" s="146">
        <v>41020100</v>
      </c>
      <c r="B39" s="197" t="s">
        <v>167</v>
      </c>
      <c r="C39" s="58"/>
      <c r="D39" s="58"/>
      <c r="E39" s="58"/>
      <c r="F39" s="58">
        <f t="shared" si="0"/>
        <v>0</v>
      </c>
    </row>
    <row r="40" spans="1:6" ht="56.25" customHeight="1" hidden="1">
      <c r="A40" s="146">
        <v>41020600</v>
      </c>
      <c r="B40" s="197" t="s">
        <v>168</v>
      </c>
      <c r="C40" s="58"/>
      <c r="D40" s="58"/>
      <c r="E40" s="58"/>
      <c r="F40" s="58">
        <f t="shared" si="0"/>
        <v>0</v>
      </c>
    </row>
    <row r="41" spans="1:6" ht="37.5" customHeight="1" hidden="1">
      <c r="A41" s="146">
        <v>41020600</v>
      </c>
      <c r="B41" s="197" t="s">
        <v>169</v>
      </c>
      <c r="C41" s="58"/>
      <c r="D41" s="58"/>
      <c r="E41" s="58"/>
      <c r="F41" s="58">
        <v>300</v>
      </c>
    </row>
    <row r="42" spans="1:6" ht="18.75" hidden="1">
      <c r="A42" s="146">
        <v>41030000</v>
      </c>
      <c r="B42" s="197" t="s">
        <v>170</v>
      </c>
      <c r="C42" s="58"/>
      <c r="D42" s="58"/>
      <c r="E42" s="58"/>
      <c r="F42" s="58">
        <f t="shared" si="0"/>
        <v>0</v>
      </c>
    </row>
    <row r="43" spans="1:6" ht="18.75" hidden="1">
      <c r="A43" s="146"/>
      <c r="B43" s="198"/>
      <c r="C43" s="58"/>
      <c r="D43" s="58"/>
      <c r="E43" s="58"/>
      <c r="F43" s="58"/>
    </row>
    <row r="44" spans="1:6" ht="79.5" customHeight="1" hidden="1">
      <c r="A44" s="199">
        <v>41030600</v>
      </c>
      <c r="B44" s="91" t="s">
        <v>171</v>
      </c>
      <c r="C44" s="150"/>
      <c r="D44" s="150"/>
      <c r="E44" s="58"/>
      <c r="F44" s="58">
        <f t="shared" si="0"/>
        <v>0</v>
      </c>
    </row>
    <row r="45" spans="1:6" ht="121.5" customHeight="1" hidden="1">
      <c r="A45" s="338">
        <v>41030800</v>
      </c>
      <c r="B45" s="200" t="s">
        <v>172</v>
      </c>
      <c r="C45" s="340"/>
      <c r="D45" s="340"/>
      <c r="E45" s="340"/>
      <c r="F45" s="58">
        <f t="shared" si="0"/>
        <v>0</v>
      </c>
    </row>
    <row r="46" spans="1:6" ht="174.75" customHeight="1" hidden="1">
      <c r="A46" s="338"/>
      <c r="B46" s="200"/>
      <c r="C46" s="340"/>
      <c r="D46" s="340"/>
      <c r="E46" s="340"/>
      <c r="F46" s="58">
        <f t="shared" si="0"/>
        <v>0</v>
      </c>
    </row>
    <row r="47" spans="1:6" ht="0.75" customHeight="1" hidden="1">
      <c r="A47" s="338"/>
      <c r="B47" s="201"/>
      <c r="C47" s="340"/>
      <c r="D47" s="340"/>
      <c r="E47" s="340"/>
      <c r="F47" s="58">
        <f t="shared" si="0"/>
        <v>0</v>
      </c>
    </row>
    <row r="48" spans="1:6" ht="81" customHeight="1" hidden="1">
      <c r="A48" s="338">
        <v>41031000</v>
      </c>
      <c r="B48" s="202" t="s">
        <v>173</v>
      </c>
      <c r="C48" s="340"/>
      <c r="D48" s="340"/>
      <c r="E48" s="340"/>
      <c r="F48" s="58">
        <f t="shared" si="0"/>
        <v>0</v>
      </c>
    </row>
    <row r="49" spans="1:6" ht="0.75" customHeight="1" hidden="1">
      <c r="A49" s="338"/>
      <c r="B49" s="203"/>
      <c r="C49" s="340"/>
      <c r="D49" s="340"/>
      <c r="E49" s="340"/>
      <c r="F49" s="58">
        <f t="shared" si="0"/>
        <v>0</v>
      </c>
    </row>
    <row r="50" spans="1:6" ht="165" customHeight="1" hidden="1">
      <c r="A50" s="338">
        <v>41030900</v>
      </c>
      <c r="B50" s="91" t="s">
        <v>174</v>
      </c>
      <c r="C50" s="340"/>
      <c r="D50" s="340"/>
      <c r="E50" s="340"/>
      <c r="F50" s="58">
        <f t="shared" si="0"/>
        <v>0</v>
      </c>
    </row>
    <row r="51" spans="1:6" ht="42.75" customHeight="1" hidden="1">
      <c r="A51" s="338"/>
      <c r="B51" s="203"/>
      <c r="C51" s="340"/>
      <c r="D51" s="340"/>
      <c r="E51" s="340"/>
      <c r="F51" s="58">
        <f t="shared" si="0"/>
        <v>0</v>
      </c>
    </row>
    <row r="52" spans="1:6" ht="98.25" customHeight="1" hidden="1">
      <c r="A52" s="147">
        <v>41032300</v>
      </c>
      <c r="B52" s="204" t="s">
        <v>636</v>
      </c>
      <c r="C52" s="58"/>
      <c r="D52" s="58"/>
      <c r="E52" s="58"/>
      <c r="F52" s="58">
        <f t="shared" si="0"/>
        <v>0</v>
      </c>
    </row>
    <row r="53" spans="1:6" ht="89.25" customHeight="1" hidden="1">
      <c r="A53" s="146">
        <v>41035800</v>
      </c>
      <c r="B53" s="197" t="s">
        <v>175</v>
      </c>
      <c r="C53" s="58"/>
      <c r="D53" s="56"/>
      <c r="E53" s="56"/>
      <c r="F53" s="58">
        <f t="shared" si="0"/>
        <v>0</v>
      </c>
    </row>
    <row r="54" spans="1:6" ht="87.75" customHeight="1" hidden="1">
      <c r="A54" s="146">
        <v>41034400</v>
      </c>
      <c r="B54" s="197" t="s">
        <v>176</v>
      </c>
      <c r="C54" s="58"/>
      <c r="D54" s="56"/>
      <c r="E54" s="56"/>
      <c r="F54" s="58">
        <f t="shared" si="0"/>
        <v>0</v>
      </c>
    </row>
    <row r="55" spans="1:6" ht="18.75" hidden="1">
      <c r="A55" s="146">
        <v>41010000</v>
      </c>
      <c r="B55" s="197" t="s">
        <v>177</v>
      </c>
      <c r="C55" s="58"/>
      <c r="D55" s="58"/>
      <c r="E55" s="58"/>
      <c r="F55" s="58">
        <f t="shared" si="0"/>
        <v>0</v>
      </c>
    </row>
    <row r="56" spans="1:6" ht="14.25" customHeight="1" hidden="1">
      <c r="A56" s="146">
        <v>41010600</v>
      </c>
      <c r="B56" s="197" t="s">
        <v>178</v>
      </c>
      <c r="C56" s="58"/>
      <c r="D56" s="58"/>
      <c r="E56" s="58"/>
      <c r="F56" s="58">
        <f t="shared" si="0"/>
        <v>0</v>
      </c>
    </row>
    <row r="57" spans="1:6" ht="18.75" customHeight="1">
      <c r="A57" s="146">
        <v>41035000</v>
      </c>
      <c r="B57" s="205" t="s">
        <v>588</v>
      </c>
      <c r="C57" s="58">
        <v>42.38</v>
      </c>
      <c r="D57" s="58">
        <v>650</v>
      </c>
      <c r="E57" s="58">
        <v>650</v>
      </c>
      <c r="F57" s="58">
        <f t="shared" si="0"/>
        <v>692.38</v>
      </c>
    </row>
    <row r="58" spans="1:6" ht="12.75" customHeight="1" hidden="1">
      <c r="A58" s="146">
        <v>41035000</v>
      </c>
      <c r="B58" s="205" t="s">
        <v>588</v>
      </c>
      <c r="C58" s="58"/>
      <c r="D58" s="58"/>
      <c r="E58" s="58"/>
      <c r="F58" s="58">
        <f t="shared" si="0"/>
        <v>0</v>
      </c>
    </row>
    <row r="59" spans="1:6" ht="0.75" customHeight="1" hidden="1">
      <c r="A59" s="148"/>
      <c r="C59" s="106"/>
      <c r="D59" s="106"/>
      <c r="E59" s="106"/>
      <c r="F59" s="58">
        <f t="shared" si="0"/>
        <v>0</v>
      </c>
    </row>
    <row r="60" spans="1:6" ht="0.75" customHeight="1" hidden="1">
      <c r="A60" s="146">
        <v>43000000</v>
      </c>
      <c r="B60" s="205" t="s">
        <v>179</v>
      </c>
      <c r="C60" s="58"/>
      <c r="D60" s="58"/>
      <c r="E60" s="58"/>
      <c r="F60" s="58">
        <f t="shared" si="0"/>
        <v>0</v>
      </c>
    </row>
    <row r="61" spans="1:6" ht="31.5" customHeight="1" hidden="1">
      <c r="A61" s="146">
        <v>43010000</v>
      </c>
      <c r="B61" s="205" t="s">
        <v>180</v>
      </c>
      <c r="C61" s="58"/>
      <c r="D61" s="58"/>
      <c r="E61" s="58"/>
      <c r="F61" s="58">
        <f t="shared" si="0"/>
        <v>0</v>
      </c>
    </row>
    <row r="62" spans="1:6" ht="32.25" customHeight="1" hidden="1">
      <c r="A62" s="146">
        <v>43010000</v>
      </c>
      <c r="B62" s="205" t="s">
        <v>181</v>
      </c>
      <c r="C62" s="58"/>
      <c r="D62" s="58"/>
      <c r="E62" s="58"/>
      <c r="F62" s="58">
        <f t="shared" si="0"/>
        <v>0</v>
      </c>
    </row>
    <row r="63" spans="1:6" ht="13.5" customHeight="1" hidden="1">
      <c r="A63" s="146"/>
      <c r="B63" s="205" t="s">
        <v>182</v>
      </c>
      <c r="C63" s="58"/>
      <c r="D63" s="58"/>
      <c r="E63" s="58"/>
      <c r="F63" s="58"/>
    </row>
    <row r="64" spans="1:6" ht="55.5" customHeight="1" hidden="1">
      <c r="A64" s="146"/>
      <c r="B64" s="205" t="s">
        <v>183</v>
      </c>
      <c r="C64" s="58"/>
      <c r="D64" s="58"/>
      <c r="E64" s="58"/>
      <c r="F64" s="58">
        <f t="shared" si="0"/>
        <v>0</v>
      </c>
    </row>
    <row r="65" spans="1:6" ht="48.75" customHeight="1" hidden="1">
      <c r="A65" s="146"/>
      <c r="B65" s="205" t="s">
        <v>184</v>
      </c>
      <c r="C65" s="58"/>
      <c r="D65" s="58"/>
      <c r="E65" s="58"/>
      <c r="F65" s="58">
        <f t="shared" si="0"/>
        <v>0</v>
      </c>
    </row>
    <row r="66" spans="1:6" ht="19.5" customHeight="1" hidden="1">
      <c r="A66" s="146"/>
      <c r="B66" s="205"/>
      <c r="C66" s="58"/>
      <c r="D66" s="58"/>
      <c r="E66" s="58"/>
      <c r="F66" s="58"/>
    </row>
    <row r="67" spans="1:6" ht="21.75" customHeight="1">
      <c r="A67" s="148"/>
      <c r="B67" s="197" t="s">
        <v>185</v>
      </c>
      <c r="C67" s="58">
        <f>SUM(C38+C37)</f>
        <v>42.38</v>
      </c>
      <c r="D67" s="58">
        <f>SUM(D38+D37)</f>
        <v>650</v>
      </c>
      <c r="E67" s="58">
        <f>SUM(E38+E37)</f>
        <v>650</v>
      </c>
      <c r="F67" s="58">
        <f t="shared" si="0"/>
        <v>692.38</v>
      </c>
    </row>
    <row r="68" ht="18.75">
      <c r="B68" s="217"/>
    </row>
    <row r="69" ht="18.75">
      <c r="B69" s="217"/>
    </row>
  </sheetData>
  <mergeCells count="22">
    <mergeCell ref="A50:A51"/>
    <mergeCell ref="C50:C51"/>
    <mergeCell ref="D50:D51"/>
    <mergeCell ref="E50:E51"/>
    <mergeCell ref="A48:A49"/>
    <mergeCell ref="C48:C49"/>
    <mergeCell ref="D48:D49"/>
    <mergeCell ref="E48:E49"/>
    <mergeCell ref="A45:A47"/>
    <mergeCell ref="C45:C47"/>
    <mergeCell ref="D45:D47"/>
    <mergeCell ref="E45:E47"/>
    <mergeCell ref="A8:F8"/>
    <mergeCell ref="A12:A13"/>
    <mergeCell ref="B12:B13"/>
    <mergeCell ref="C12:C13"/>
    <mergeCell ref="D12:E12"/>
    <mergeCell ref="F12:F13"/>
    <mergeCell ref="C2:F2"/>
    <mergeCell ref="C3:F3"/>
    <mergeCell ref="C4:F4"/>
    <mergeCell ref="C5:F5"/>
  </mergeCells>
  <printOptions/>
  <pageMargins left="0.28" right="0.2" top="1" bottom="1" header="0.5" footer="0.5"/>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2:Q264"/>
  <sheetViews>
    <sheetView zoomScale="75" zoomScaleNormal="75" workbookViewId="0" topLeftCell="A4">
      <pane xSplit="1" ySplit="11" topLeftCell="C15" activePane="bottomRight" state="frozen"/>
      <selection pane="topLeft" activeCell="A4" sqref="A4"/>
      <selection pane="topRight" activeCell="B4" sqref="B4"/>
      <selection pane="bottomLeft" activeCell="A15" sqref="A15"/>
      <selection pane="bottomRight" activeCell="A10" sqref="A10:A13"/>
    </sheetView>
  </sheetViews>
  <sheetFormatPr defaultColWidth="9.00390625" defaultRowHeight="12.75"/>
  <cols>
    <col min="1" max="1" width="14.125" style="13" customWidth="1"/>
    <col min="2" max="2" width="102.875" style="13" customWidth="1"/>
    <col min="3" max="3" width="13.875" style="13" customWidth="1"/>
    <col min="4" max="4" width="12.25390625" style="13" hidden="1" customWidth="1"/>
    <col min="5" max="5" width="11.625" style="13" customWidth="1"/>
    <col min="6" max="6" width="17.625" style="13" customWidth="1"/>
    <col min="7" max="7" width="10.75390625" style="13" hidden="1" customWidth="1"/>
    <col min="8" max="8" width="13.25390625" style="13" customWidth="1"/>
    <col min="9" max="9" width="15.625" style="13" customWidth="1"/>
    <col min="10" max="10" width="12.00390625" style="13" customWidth="1"/>
    <col min="11" max="11" width="9.375" style="13" hidden="1" customWidth="1"/>
    <col min="12" max="12" width="13.375" style="13" hidden="1" customWidth="1"/>
    <col min="13" max="13" width="16.625" style="13" customWidth="1"/>
    <col min="14" max="15" width="11.875" style="13" customWidth="1"/>
    <col min="16" max="16" width="18.00390625" style="13" customWidth="1"/>
    <col min="17" max="17" width="15.125" style="13" customWidth="1"/>
    <col min="18" max="16384" width="9.125" style="13" customWidth="1"/>
  </cols>
  <sheetData>
    <row r="1" ht="15.75" hidden="1"/>
    <row r="2" ht="15.75" hidden="1">
      <c r="K2" s="13" t="s">
        <v>526</v>
      </c>
    </row>
    <row r="3" spans="10:15" ht="15.75" hidden="1">
      <c r="J3" s="28"/>
      <c r="K3" s="28" t="s">
        <v>499</v>
      </c>
      <c r="L3" s="28"/>
      <c r="M3" s="28"/>
      <c r="N3" s="28"/>
      <c r="O3" s="28"/>
    </row>
    <row r="4" spans="9:16" ht="18.75">
      <c r="I4" s="343" t="s">
        <v>41</v>
      </c>
      <c r="J4" s="343"/>
      <c r="K4" s="343"/>
      <c r="L4" s="343"/>
      <c r="M4" s="343"/>
      <c r="N4" s="343"/>
      <c r="O4" s="343"/>
      <c r="P4" s="343"/>
    </row>
    <row r="5" spans="9:16" ht="18.75">
      <c r="I5" s="5" t="s">
        <v>442</v>
      </c>
      <c r="J5" s="5"/>
      <c r="K5" s="5"/>
      <c r="L5" s="5"/>
      <c r="M5" s="5"/>
      <c r="N5" s="5"/>
      <c r="O5" s="5"/>
      <c r="P5" s="5"/>
    </row>
    <row r="6" spans="9:16" ht="18.75">
      <c r="I6" s="343" t="s">
        <v>59</v>
      </c>
      <c r="J6" s="343"/>
      <c r="K6" s="343"/>
      <c r="L6" s="343"/>
      <c r="M6" s="343"/>
      <c r="N6" s="343"/>
      <c r="O6" s="343"/>
      <c r="P6" s="343"/>
    </row>
    <row r="7" spans="10:15" ht="15.75" hidden="1">
      <c r="J7" s="28"/>
      <c r="K7" s="28"/>
      <c r="L7" s="28"/>
      <c r="M7" s="28"/>
      <c r="N7" s="28"/>
      <c r="O7" s="28"/>
    </row>
    <row r="8" spans="1:17" ht="84.75" customHeight="1">
      <c r="A8" s="344" t="s">
        <v>60</v>
      </c>
      <c r="B8" s="344"/>
      <c r="C8" s="344"/>
      <c r="D8" s="344"/>
      <c r="E8" s="344"/>
      <c r="F8" s="344"/>
      <c r="G8" s="344"/>
      <c r="H8" s="344"/>
      <c r="I8" s="344"/>
      <c r="J8" s="344"/>
      <c r="K8" s="344"/>
      <c r="L8" s="344"/>
      <c r="M8" s="344"/>
      <c r="N8" s="344"/>
      <c r="O8" s="344"/>
      <c r="P8" s="344"/>
      <c r="Q8" s="344"/>
    </row>
    <row r="9" spans="12:14" ht="15.75">
      <c r="L9" s="20" t="s">
        <v>500</v>
      </c>
      <c r="N9" s="13" t="s">
        <v>667</v>
      </c>
    </row>
    <row r="10" spans="1:17" ht="26.25" customHeight="1">
      <c r="A10" s="341" t="s">
        <v>459</v>
      </c>
      <c r="B10" s="342" t="s">
        <v>460</v>
      </c>
      <c r="C10" s="342" t="s">
        <v>501</v>
      </c>
      <c r="D10" s="342"/>
      <c r="E10" s="342"/>
      <c r="F10" s="342"/>
      <c r="G10" s="342"/>
      <c r="H10" s="342" t="s">
        <v>502</v>
      </c>
      <c r="I10" s="342"/>
      <c r="J10" s="342"/>
      <c r="K10" s="342"/>
      <c r="L10" s="342"/>
      <c r="M10" s="342"/>
      <c r="N10" s="342"/>
      <c r="O10" s="342"/>
      <c r="P10" s="342"/>
      <c r="Q10" s="345" t="s">
        <v>504</v>
      </c>
    </row>
    <row r="11" spans="1:17" ht="12.75" customHeight="1">
      <c r="A11" s="341"/>
      <c r="B11" s="342"/>
      <c r="C11" s="342" t="s">
        <v>492</v>
      </c>
      <c r="D11" s="342" t="s">
        <v>493</v>
      </c>
      <c r="E11" s="342" t="s">
        <v>503</v>
      </c>
      <c r="F11" s="342"/>
      <c r="G11" s="342"/>
      <c r="H11" s="342" t="s">
        <v>492</v>
      </c>
      <c r="I11" s="342" t="s">
        <v>680</v>
      </c>
      <c r="J11" s="347" t="s">
        <v>503</v>
      </c>
      <c r="K11" s="347"/>
      <c r="L11" s="347"/>
      <c r="M11" s="347"/>
      <c r="N11" s="342" t="s">
        <v>681</v>
      </c>
      <c r="O11" s="342" t="s">
        <v>471</v>
      </c>
      <c r="P11" s="342"/>
      <c r="Q11" s="346"/>
    </row>
    <row r="12" spans="1:17" ht="51" customHeight="1">
      <c r="A12" s="341"/>
      <c r="B12" s="342"/>
      <c r="C12" s="342"/>
      <c r="D12" s="342"/>
      <c r="E12" s="342" t="s">
        <v>132</v>
      </c>
      <c r="F12" s="342" t="s">
        <v>683</v>
      </c>
      <c r="G12" s="342"/>
      <c r="H12" s="342"/>
      <c r="I12" s="342"/>
      <c r="J12" s="342" t="s">
        <v>132</v>
      </c>
      <c r="K12" s="183" t="s">
        <v>505</v>
      </c>
      <c r="L12" s="183" t="s">
        <v>527</v>
      </c>
      <c r="M12" s="342" t="s">
        <v>683</v>
      </c>
      <c r="N12" s="342"/>
      <c r="O12" s="342" t="s">
        <v>472</v>
      </c>
      <c r="P12" s="183" t="s">
        <v>471</v>
      </c>
      <c r="Q12" s="346"/>
    </row>
    <row r="13" spans="1:17" ht="210" customHeight="1">
      <c r="A13" s="341"/>
      <c r="B13" s="342"/>
      <c r="C13" s="342"/>
      <c r="D13" s="342"/>
      <c r="E13" s="342"/>
      <c r="F13" s="342"/>
      <c r="G13" s="342"/>
      <c r="H13" s="342"/>
      <c r="I13" s="342"/>
      <c r="J13" s="342"/>
      <c r="K13" s="183" t="s">
        <v>528</v>
      </c>
      <c r="L13" s="209">
        <v>2000</v>
      </c>
      <c r="M13" s="342"/>
      <c r="N13" s="342"/>
      <c r="O13" s="342"/>
      <c r="P13" s="183" t="s">
        <v>473</v>
      </c>
      <c r="Q13" s="346"/>
    </row>
    <row r="14" spans="1:17" s="48" customFormat="1" ht="10.5" customHeight="1" hidden="1">
      <c r="A14" s="11">
        <v>1</v>
      </c>
      <c r="B14" s="183">
        <v>2</v>
      </c>
      <c r="C14" s="342"/>
      <c r="D14" s="342"/>
      <c r="E14" s="342"/>
      <c r="F14" s="342"/>
      <c r="G14" s="342"/>
      <c r="H14" s="183">
        <v>8</v>
      </c>
      <c r="I14" s="183">
        <v>9</v>
      </c>
      <c r="J14" s="183">
        <v>10</v>
      </c>
      <c r="K14" s="183"/>
      <c r="L14" s="183"/>
      <c r="M14" s="183">
        <v>11</v>
      </c>
      <c r="N14" s="183">
        <v>12</v>
      </c>
      <c r="O14" s="183"/>
      <c r="P14" s="183">
        <v>13</v>
      </c>
      <c r="Q14" s="183" t="s">
        <v>494</v>
      </c>
    </row>
    <row r="15" spans="1:17" ht="18.75">
      <c r="A15" s="155" t="s">
        <v>547</v>
      </c>
      <c r="B15" s="156" t="s">
        <v>548</v>
      </c>
      <c r="C15" s="157">
        <f>C16</f>
        <v>0</v>
      </c>
      <c r="D15" s="157"/>
      <c r="E15" s="157">
        <f>E16</f>
        <v>0</v>
      </c>
      <c r="F15" s="157">
        <f>F16</f>
        <v>-10</v>
      </c>
      <c r="G15" s="157"/>
      <c r="H15" s="157">
        <f aca="true" t="shared" si="0" ref="H15:P15">H16</f>
        <v>0</v>
      </c>
      <c r="I15" s="157">
        <f t="shared" si="0"/>
        <v>0</v>
      </c>
      <c r="J15" s="157">
        <f t="shared" si="0"/>
        <v>0</v>
      </c>
      <c r="K15" s="157">
        <f t="shared" si="0"/>
        <v>0</v>
      </c>
      <c r="L15" s="157">
        <f t="shared" si="0"/>
        <v>0</v>
      </c>
      <c r="M15" s="157">
        <f t="shared" si="0"/>
        <v>0</v>
      </c>
      <c r="N15" s="157">
        <f t="shared" si="0"/>
        <v>0</v>
      </c>
      <c r="O15" s="157">
        <f t="shared" si="0"/>
        <v>0</v>
      </c>
      <c r="P15" s="157">
        <f t="shared" si="0"/>
        <v>0</v>
      </c>
      <c r="Q15" s="158">
        <f aca="true" t="shared" si="1" ref="Q15:Q83">H15+C15</f>
        <v>0</v>
      </c>
    </row>
    <row r="16" spans="1:17" ht="18.75">
      <c r="A16" s="159" t="s">
        <v>507</v>
      </c>
      <c r="B16" s="160" t="s">
        <v>508</v>
      </c>
      <c r="C16" s="161">
        <v>0</v>
      </c>
      <c r="D16" s="161"/>
      <c r="E16" s="161"/>
      <c r="F16" s="161">
        <v>-10</v>
      </c>
      <c r="G16" s="161"/>
      <c r="H16" s="162"/>
      <c r="I16" s="162"/>
      <c r="J16" s="162"/>
      <c r="K16" s="162"/>
      <c r="L16" s="162"/>
      <c r="M16" s="162"/>
      <c r="N16" s="162"/>
      <c r="O16" s="162"/>
      <c r="P16" s="162"/>
      <c r="Q16" s="158">
        <f t="shared" si="1"/>
        <v>0</v>
      </c>
    </row>
    <row r="17" spans="1:17" ht="18.75" hidden="1">
      <c r="A17" s="165"/>
      <c r="B17" s="160"/>
      <c r="C17" s="162"/>
      <c r="D17" s="162"/>
      <c r="E17" s="162"/>
      <c r="F17" s="162"/>
      <c r="G17" s="162"/>
      <c r="H17" s="162"/>
      <c r="I17" s="162"/>
      <c r="J17" s="162"/>
      <c r="K17" s="162"/>
      <c r="L17" s="162"/>
      <c r="M17" s="162"/>
      <c r="N17" s="162"/>
      <c r="O17" s="162"/>
      <c r="P17" s="162"/>
      <c r="Q17" s="158">
        <f t="shared" si="1"/>
        <v>0</v>
      </c>
    </row>
    <row r="18" spans="1:17" ht="75" hidden="1">
      <c r="A18" s="165"/>
      <c r="B18" s="160" t="s">
        <v>670</v>
      </c>
      <c r="C18" s="166"/>
      <c r="D18" s="166"/>
      <c r="E18" s="166"/>
      <c r="F18" s="166"/>
      <c r="G18" s="166"/>
      <c r="H18" s="162"/>
      <c r="I18" s="162"/>
      <c r="J18" s="162"/>
      <c r="K18" s="162"/>
      <c r="L18" s="162"/>
      <c r="M18" s="162"/>
      <c r="N18" s="162"/>
      <c r="O18" s="162"/>
      <c r="P18" s="162"/>
      <c r="Q18" s="158">
        <f t="shared" si="1"/>
        <v>0</v>
      </c>
    </row>
    <row r="19" spans="1:17" ht="37.5" hidden="1">
      <c r="A19" s="165"/>
      <c r="B19" s="167" t="s">
        <v>443</v>
      </c>
      <c r="C19" s="168"/>
      <c r="D19" s="166"/>
      <c r="E19" s="166"/>
      <c r="F19" s="166"/>
      <c r="G19" s="166"/>
      <c r="H19" s="162"/>
      <c r="I19" s="162"/>
      <c r="J19" s="162"/>
      <c r="K19" s="162"/>
      <c r="L19" s="162"/>
      <c r="M19" s="162"/>
      <c r="N19" s="162"/>
      <c r="O19" s="162"/>
      <c r="P19" s="162"/>
      <c r="Q19" s="158">
        <f t="shared" si="1"/>
        <v>0</v>
      </c>
    </row>
    <row r="20" spans="1:17" ht="18.75" hidden="1">
      <c r="A20" s="155" t="s">
        <v>545</v>
      </c>
      <c r="B20" s="156" t="s">
        <v>461</v>
      </c>
      <c r="C20" s="157">
        <f>C21</f>
        <v>0</v>
      </c>
      <c r="D20" s="157"/>
      <c r="E20" s="157">
        <f>E21</f>
        <v>0</v>
      </c>
      <c r="F20" s="157">
        <f>F21</f>
        <v>0</v>
      </c>
      <c r="G20" s="157"/>
      <c r="H20" s="157">
        <f aca="true" t="shared" si="2" ref="H20:P20">H21</f>
        <v>0</v>
      </c>
      <c r="I20" s="157">
        <f t="shared" si="2"/>
        <v>0</v>
      </c>
      <c r="J20" s="157">
        <f t="shared" si="2"/>
        <v>0</v>
      </c>
      <c r="K20" s="157">
        <f t="shared" si="2"/>
        <v>0</v>
      </c>
      <c r="L20" s="157">
        <f t="shared" si="2"/>
        <v>0</v>
      </c>
      <c r="M20" s="157">
        <f t="shared" si="2"/>
        <v>0</v>
      </c>
      <c r="N20" s="157">
        <f t="shared" si="2"/>
        <v>0</v>
      </c>
      <c r="O20" s="157">
        <f t="shared" si="2"/>
        <v>0</v>
      </c>
      <c r="P20" s="157">
        <f t="shared" si="2"/>
        <v>0</v>
      </c>
      <c r="Q20" s="158">
        <f t="shared" si="1"/>
        <v>0</v>
      </c>
    </row>
    <row r="21" spans="1:17" ht="18.75" hidden="1">
      <c r="A21" s="165" t="s">
        <v>535</v>
      </c>
      <c r="B21" s="160" t="s">
        <v>560</v>
      </c>
      <c r="C21" s="161"/>
      <c r="D21" s="161"/>
      <c r="E21" s="161"/>
      <c r="F21" s="161"/>
      <c r="G21" s="162"/>
      <c r="H21" s="162"/>
      <c r="I21" s="162"/>
      <c r="J21" s="162"/>
      <c r="K21" s="162"/>
      <c r="L21" s="162"/>
      <c r="M21" s="162"/>
      <c r="N21" s="162"/>
      <c r="O21" s="162"/>
      <c r="P21" s="162"/>
      <c r="Q21" s="158">
        <f t="shared" si="1"/>
        <v>0</v>
      </c>
    </row>
    <row r="22" spans="1:17" ht="18.75" hidden="1">
      <c r="A22" s="165"/>
      <c r="B22" s="167" t="s">
        <v>295</v>
      </c>
      <c r="C22" s="168">
        <v>0.0331</v>
      </c>
      <c r="D22" s="168"/>
      <c r="E22" s="168"/>
      <c r="F22" s="168"/>
      <c r="G22" s="166"/>
      <c r="H22" s="166"/>
      <c r="I22" s="166"/>
      <c r="J22" s="166"/>
      <c r="K22" s="166"/>
      <c r="L22" s="166"/>
      <c r="M22" s="166"/>
      <c r="N22" s="166"/>
      <c r="O22" s="166"/>
      <c r="P22" s="166"/>
      <c r="Q22" s="158">
        <f t="shared" si="1"/>
        <v>0.0331</v>
      </c>
    </row>
    <row r="23" spans="1:17" ht="37.5" hidden="1">
      <c r="A23" s="165"/>
      <c r="B23" s="167" t="s">
        <v>443</v>
      </c>
      <c r="C23" s="168"/>
      <c r="D23" s="168"/>
      <c r="E23" s="168"/>
      <c r="F23" s="168"/>
      <c r="G23" s="166"/>
      <c r="H23" s="166"/>
      <c r="I23" s="166"/>
      <c r="J23" s="166"/>
      <c r="K23" s="166"/>
      <c r="L23" s="166"/>
      <c r="M23" s="166"/>
      <c r="N23" s="166"/>
      <c r="O23" s="166"/>
      <c r="P23" s="166"/>
      <c r="Q23" s="158">
        <f t="shared" si="1"/>
        <v>0</v>
      </c>
    </row>
    <row r="24" spans="1:17" ht="18.75">
      <c r="A24" s="165" t="s">
        <v>44</v>
      </c>
      <c r="B24" s="156" t="s">
        <v>45</v>
      </c>
      <c r="C24" s="157">
        <f>SUM(C25+C46)</f>
        <v>67.17999999999999</v>
      </c>
      <c r="D24" s="158"/>
      <c r="E24" s="157">
        <f aca="true" t="shared" si="3" ref="E24:P24">SUM(E25+E46)</f>
        <v>0</v>
      </c>
      <c r="F24" s="157">
        <f t="shared" si="3"/>
        <v>17.799999999999997</v>
      </c>
      <c r="G24" s="157">
        <f t="shared" si="3"/>
        <v>0</v>
      </c>
      <c r="H24" s="157">
        <f t="shared" si="3"/>
        <v>0</v>
      </c>
      <c r="I24" s="157">
        <f t="shared" si="3"/>
        <v>0</v>
      </c>
      <c r="J24" s="157">
        <f t="shared" si="3"/>
        <v>0</v>
      </c>
      <c r="K24" s="157">
        <f t="shared" si="3"/>
        <v>0</v>
      </c>
      <c r="L24" s="157">
        <f t="shared" si="3"/>
        <v>0</v>
      </c>
      <c r="M24" s="157">
        <f t="shared" si="3"/>
        <v>0</v>
      </c>
      <c r="N24" s="157">
        <f t="shared" si="3"/>
        <v>0</v>
      </c>
      <c r="O24" s="157">
        <f t="shared" si="3"/>
        <v>0</v>
      </c>
      <c r="P24" s="157">
        <f t="shared" si="3"/>
        <v>0</v>
      </c>
      <c r="Q24" s="158">
        <f t="shared" si="1"/>
        <v>67.17999999999999</v>
      </c>
    </row>
    <row r="25" spans="1:17" ht="18.75">
      <c r="A25" s="165" t="s">
        <v>509</v>
      </c>
      <c r="B25" s="160" t="s">
        <v>42</v>
      </c>
      <c r="C25" s="162">
        <v>58.98</v>
      </c>
      <c r="D25" s="158"/>
      <c r="E25" s="158"/>
      <c r="F25" s="161">
        <v>9.6</v>
      </c>
      <c r="G25" s="158"/>
      <c r="H25" s="158"/>
      <c r="I25" s="158"/>
      <c r="J25" s="158"/>
      <c r="K25" s="158"/>
      <c r="L25" s="158"/>
      <c r="M25" s="158"/>
      <c r="N25" s="158"/>
      <c r="O25" s="158"/>
      <c r="P25" s="158"/>
      <c r="Q25" s="158">
        <f t="shared" si="1"/>
        <v>58.98</v>
      </c>
    </row>
    <row r="26" spans="1:17" ht="18.75">
      <c r="A26" s="165"/>
      <c r="B26" s="167" t="s">
        <v>61</v>
      </c>
      <c r="C26" s="166">
        <v>42.38</v>
      </c>
      <c r="D26" s="158"/>
      <c r="E26" s="158"/>
      <c r="F26" s="158"/>
      <c r="G26" s="158"/>
      <c r="H26" s="158"/>
      <c r="I26" s="158"/>
      <c r="J26" s="158"/>
      <c r="K26" s="158"/>
      <c r="L26" s="158"/>
      <c r="M26" s="158"/>
      <c r="N26" s="158"/>
      <c r="O26" s="158"/>
      <c r="P26" s="158"/>
      <c r="Q26" s="158">
        <f t="shared" si="1"/>
        <v>42.38</v>
      </c>
    </row>
    <row r="27" spans="1:17" ht="18.75" hidden="1">
      <c r="A27" s="165"/>
      <c r="B27" s="167"/>
      <c r="C27" s="166"/>
      <c r="D27" s="158"/>
      <c r="E27" s="158"/>
      <c r="F27" s="158"/>
      <c r="G27" s="158"/>
      <c r="H27" s="158"/>
      <c r="I27" s="158"/>
      <c r="J27" s="158"/>
      <c r="K27" s="158"/>
      <c r="L27" s="158"/>
      <c r="M27" s="158"/>
      <c r="N27" s="158"/>
      <c r="O27" s="158"/>
      <c r="P27" s="158"/>
      <c r="Q27" s="158">
        <f t="shared" si="1"/>
        <v>0</v>
      </c>
    </row>
    <row r="28" spans="1:17" ht="18.75" hidden="1">
      <c r="A28" s="165"/>
      <c r="B28" s="167"/>
      <c r="C28" s="166"/>
      <c r="D28" s="158"/>
      <c r="E28" s="158"/>
      <c r="F28" s="158"/>
      <c r="G28" s="158"/>
      <c r="H28" s="158"/>
      <c r="I28" s="158"/>
      <c r="J28" s="158"/>
      <c r="K28" s="158"/>
      <c r="L28" s="158"/>
      <c r="M28" s="158"/>
      <c r="N28" s="158"/>
      <c r="O28" s="158"/>
      <c r="P28" s="158"/>
      <c r="Q28" s="158">
        <f t="shared" si="1"/>
        <v>0</v>
      </c>
    </row>
    <row r="29" spans="1:17" ht="18.75" hidden="1">
      <c r="A29" s="169" t="s">
        <v>533</v>
      </c>
      <c r="B29" s="156" t="s">
        <v>534</v>
      </c>
      <c r="C29" s="157">
        <v>0</v>
      </c>
      <c r="D29" s="158"/>
      <c r="E29" s="158">
        <v>0</v>
      </c>
      <c r="F29" s="158">
        <v>0</v>
      </c>
      <c r="G29" s="158"/>
      <c r="H29" s="158"/>
      <c r="I29" s="158"/>
      <c r="J29" s="158"/>
      <c r="K29" s="158"/>
      <c r="L29" s="158"/>
      <c r="M29" s="158"/>
      <c r="N29" s="158"/>
      <c r="O29" s="158"/>
      <c r="P29" s="158">
        <v>0</v>
      </c>
      <c r="Q29" s="158">
        <f t="shared" si="1"/>
        <v>0</v>
      </c>
    </row>
    <row r="30" spans="1:17" ht="37.5" hidden="1">
      <c r="A30" s="165" t="s">
        <v>582</v>
      </c>
      <c r="B30" s="160" t="s">
        <v>643</v>
      </c>
      <c r="C30" s="162"/>
      <c r="D30" s="161"/>
      <c r="E30" s="161"/>
      <c r="F30" s="161"/>
      <c r="G30" s="161"/>
      <c r="H30" s="161"/>
      <c r="I30" s="161"/>
      <c r="J30" s="161"/>
      <c r="K30" s="161"/>
      <c r="L30" s="161"/>
      <c r="M30" s="161"/>
      <c r="N30" s="161"/>
      <c r="O30" s="161"/>
      <c r="P30" s="162"/>
      <c r="Q30" s="158">
        <f t="shared" si="1"/>
        <v>0</v>
      </c>
    </row>
    <row r="31" spans="1:17" ht="18.75" hidden="1">
      <c r="A31" s="165"/>
      <c r="B31" s="160" t="s">
        <v>309</v>
      </c>
      <c r="C31" s="161"/>
      <c r="D31" s="161"/>
      <c r="E31" s="161"/>
      <c r="F31" s="161"/>
      <c r="G31" s="161"/>
      <c r="H31" s="158"/>
      <c r="I31" s="158"/>
      <c r="J31" s="158"/>
      <c r="K31" s="158"/>
      <c r="L31" s="158"/>
      <c r="M31" s="158"/>
      <c r="N31" s="158"/>
      <c r="O31" s="158"/>
      <c r="P31" s="157"/>
      <c r="Q31" s="158">
        <f t="shared" si="1"/>
        <v>0</v>
      </c>
    </row>
    <row r="32" spans="1:17" ht="18.75" hidden="1">
      <c r="A32" s="165"/>
      <c r="B32" s="167" t="s">
        <v>453</v>
      </c>
      <c r="C32" s="161"/>
      <c r="D32" s="161"/>
      <c r="E32" s="161"/>
      <c r="F32" s="161"/>
      <c r="G32" s="161"/>
      <c r="H32" s="161"/>
      <c r="I32" s="161"/>
      <c r="J32" s="161"/>
      <c r="K32" s="161"/>
      <c r="L32" s="161"/>
      <c r="M32" s="161"/>
      <c r="N32" s="161"/>
      <c r="O32" s="161"/>
      <c r="P32" s="157"/>
      <c r="Q32" s="158">
        <f t="shared" si="1"/>
        <v>0</v>
      </c>
    </row>
    <row r="33" spans="1:17" ht="56.25" hidden="1">
      <c r="A33" s="165"/>
      <c r="B33" s="167" t="s">
        <v>454</v>
      </c>
      <c r="C33" s="168"/>
      <c r="D33" s="168"/>
      <c r="E33" s="168"/>
      <c r="F33" s="168"/>
      <c r="G33" s="168"/>
      <c r="H33" s="158"/>
      <c r="I33" s="158"/>
      <c r="J33" s="158"/>
      <c r="K33" s="158"/>
      <c r="L33" s="158"/>
      <c r="M33" s="158"/>
      <c r="N33" s="158"/>
      <c r="O33" s="158"/>
      <c r="P33" s="157"/>
      <c r="Q33" s="158">
        <f t="shared" si="1"/>
        <v>0</v>
      </c>
    </row>
    <row r="34" spans="1:17" ht="37.5" hidden="1">
      <c r="A34" s="165"/>
      <c r="B34" s="170" t="s">
        <v>457</v>
      </c>
      <c r="C34" s="168"/>
      <c r="D34" s="168"/>
      <c r="E34" s="168"/>
      <c r="F34" s="168"/>
      <c r="G34" s="168"/>
      <c r="H34" s="158"/>
      <c r="I34" s="158"/>
      <c r="J34" s="158"/>
      <c r="K34" s="158"/>
      <c r="L34" s="158"/>
      <c r="M34" s="158"/>
      <c r="N34" s="158"/>
      <c r="O34" s="158"/>
      <c r="P34" s="157"/>
      <c r="Q34" s="158">
        <f t="shared" si="1"/>
        <v>0</v>
      </c>
    </row>
    <row r="35" spans="1:17" ht="37.5" hidden="1">
      <c r="A35" s="165"/>
      <c r="B35" s="170" t="s">
        <v>457</v>
      </c>
      <c r="C35" s="168"/>
      <c r="D35" s="168"/>
      <c r="E35" s="168"/>
      <c r="F35" s="168"/>
      <c r="G35" s="168"/>
      <c r="H35" s="158"/>
      <c r="I35" s="158"/>
      <c r="J35" s="158"/>
      <c r="K35" s="158"/>
      <c r="L35" s="158"/>
      <c r="M35" s="158"/>
      <c r="N35" s="158"/>
      <c r="O35" s="158"/>
      <c r="P35" s="157"/>
      <c r="Q35" s="158">
        <f t="shared" si="1"/>
        <v>0</v>
      </c>
    </row>
    <row r="36" spans="1:17" ht="18.75" hidden="1">
      <c r="A36" s="165" t="s">
        <v>630</v>
      </c>
      <c r="B36" s="160" t="s">
        <v>631</v>
      </c>
      <c r="C36" s="161"/>
      <c r="D36" s="161"/>
      <c r="E36" s="158"/>
      <c r="F36" s="158"/>
      <c r="G36" s="158"/>
      <c r="H36" s="158"/>
      <c r="I36" s="158"/>
      <c r="J36" s="158"/>
      <c r="K36" s="158"/>
      <c r="L36" s="158"/>
      <c r="M36" s="158"/>
      <c r="N36" s="158"/>
      <c r="O36" s="158"/>
      <c r="P36" s="157"/>
      <c r="Q36" s="158">
        <f t="shared" si="1"/>
        <v>0</v>
      </c>
    </row>
    <row r="37" spans="1:17" ht="18.75" hidden="1">
      <c r="A37" s="165"/>
      <c r="B37" s="160" t="s">
        <v>668</v>
      </c>
      <c r="C37" s="161"/>
      <c r="D37" s="161"/>
      <c r="E37" s="158"/>
      <c r="F37" s="158"/>
      <c r="G37" s="158"/>
      <c r="H37" s="158"/>
      <c r="I37" s="158"/>
      <c r="J37" s="158"/>
      <c r="K37" s="158"/>
      <c r="L37" s="158"/>
      <c r="M37" s="158"/>
      <c r="N37" s="158"/>
      <c r="O37" s="158"/>
      <c r="P37" s="157"/>
      <c r="Q37" s="158">
        <f t="shared" si="1"/>
        <v>0</v>
      </c>
    </row>
    <row r="38" spans="1:17" ht="18.75" hidden="1">
      <c r="A38" s="165" t="s">
        <v>587</v>
      </c>
      <c r="B38" s="160" t="s">
        <v>646</v>
      </c>
      <c r="C38" s="161"/>
      <c r="D38" s="161"/>
      <c r="E38" s="161"/>
      <c r="F38" s="161"/>
      <c r="G38" s="161"/>
      <c r="H38" s="161"/>
      <c r="I38" s="161"/>
      <c r="J38" s="158"/>
      <c r="K38" s="158"/>
      <c r="L38" s="158"/>
      <c r="M38" s="158"/>
      <c r="N38" s="161"/>
      <c r="O38" s="161"/>
      <c r="P38" s="157"/>
      <c r="Q38" s="158">
        <f t="shared" si="1"/>
        <v>0</v>
      </c>
    </row>
    <row r="39" spans="1:17" ht="37.5" hidden="1">
      <c r="A39" s="165"/>
      <c r="B39" s="167" t="s">
        <v>443</v>
      </c>
      <c r="C39" s="166"/>
      <c r="D39" s="161"/>
      <c r="E39" s="161"/>
      <c r="F39" s="161"/>
      <c r="G39" s="161"/>
      <c r="H39" s="161"/>
      <c r="I39" s="161"/>
      <c r="J39" s="161"/>
      <c r="K39" s="161"/>
      <c r="L39" s="161"/>
      <c r="M39" s="161"/>
      <c r="N39" s="161"/>
      <c r="O39" s="161"/>
      <c r="P39" s="157"/>
      <c r="Q39" s="158">
        <f t="shared" si="1"/>
        <v>0</v>
      </c>
    </row>
    <row r="40" spans="1:17" ht="18.75" hidden="1">
      <c r="A40" s="165"/>
      <c r="B40" s="167" t="s">
        <v>39</v>
      </c>
      <c r="C40" s="166"/>
      <c r="D40" s="168"/>
      <c r="E40" s="168"/>
      <c r="F40" s="161"/>
      <c r="G40" s="161"/>
      <c r="H40" s="161"/>
      <c r="I40" s="161"/>
      <c r="J40" s="161"/>
      <c r="K40" s="161"/>
      <c r="L40" s="161"/>
      <c r="M40" s="161"/>
      <c r="N40" s="161"/>
      <c r="O40" s="161"/>
      <c r="P40" s="157"/>
      <c r="Q40" s="158">
        <f t="shared" si="1"/>
        <v>0</v>
      </c>
    </row>
    <row r="41" spans="1:17" ht="19.5" hidden="1">
      <c r="A41" s="165"/>
      <c r="B41" s="167" t="s">
        <v>561</v>
      </c>
      <c r="C41" s="168"/>
      <c r="D41" s="168"/>
      <c r="E41" s="168"/>
      <c r="F41" s="161"/>
      <c r="G41" s="161"/>
      <c r="H41" s="168"/>
      <c r="I41" s="168"/>
      <c r="J41" s="171"/>
      <c r="K41" s="171"/>
      <c r="L41" s="171"/>
      <c r="M41" s="171"/>
      <c r="N41" s="168"/>
      <c r="O41" s="168"/>
      <c r="P41" s="157"/>
      <c r="Q41" s="158">
        <f t="shared" si="1"/>
        <v>0</v>
      </c>
    </row>
    <row r="42" spans="1:17" ht="18.75" hidden="1">
      <c r="A42" s="165" t="s">
        <v>510</v>
      </c>
      <c r="B42" s="160" t="s">
        <v>647</v>
      </c>
      <c r="C42" s="161"/>
      <c r="D42" s="161"/>
      <c r="E42" s="161"/>
      <c r="F42" s="161"/>
      <c r="G42" s="161"/>
      <c r="H42" s="161"/>
      <c r="I42" s="161"/>
      <c r="J42" s="158"/>
      <c r="K42" s="158"/>
      <c r="L42" s="158"/>
      <c r="M42" s="158"/>
      <c r="N42" s="157"/>
      <c r="O42" s="157"/>
      <c r="P42" s="157"/>
      <c r="Q42" s="158">
        <f t="shared" si="1"/>
        <v>0</v>
      </c>
    </row>
    <row r="43" spans="1:17" ht="37.5" hidden="1">
      <c r="A43" s="165"/>
      <c r="B43" s="167" t="s">
        <v>443</v>
      </c>
      <c r="C43" s="168"/>
      <c r="D43" s="161"/>
      <c r="E43" s="161"/>
      <c r="F43" s="161"/>
      <c r="G43" s="161"/>
      <c r="H43" s="161"/>
      <c r="I43" s="161"/>
      <c r="J43" s="158"/>
      <c r="K43" s="158"/>
      <c r="L43" s="158"/>
      <c r="M43" s="158"/>
      <c r="N43" s="157"/>
      <c r="O43" s="157"/>
      <c r="P43" s="157"/>
      <c r="Q43" s="158">
        <f t="shared" si="1"/>
        <v>0</v>
      </c>
    </row>
    <row r="44" spans="1:17" ht="18.75" hidden="1">
      <c r="A44" s="165" t="s">
        <v>511</v>
      </c>
      <c r="B44" s="160" t="s">
        <v>592</v>
      </c>
      <c r="C44" s="161"/>
      <c r="D44" s="161"/>
      <c r="E44" s="161"/>
      <c r="F44" s="161"/>
      <c r="G44" s="161"/>
      <c r="H44" s="161"/>
      <c r="I44" s="161"/>
      <c r="J44" s="158"/>
      <c r="K44" s="158"/>
      <c r="L44" s="158"/>
      <c r="M44" s="158"/>
      <c r="N44" s="157"/>
      <c r="O44" s="157"/>
      <c r="P44" s="157"/>
      <c r="Q44" s="158">
        <f t="shared" si="1"/>
        <v>0</v>
      </c>
    </row>
    <row r="45" spans="1:17" ht="37.5" hidden="1">
      <c r="A45" s="165"/>
      <c r="B45" s="167" t="s">
        <v>443</v>
      </c>
      <c r="C45" s="168"/>
      <c r="D45" s="161"/>
      <c r="E45" s="161"/>
      <c r="F45" s="161"/>
      <c r="G45" s="161"/>
      <c r="H45" s="161"/>
      <c r="I45" s="161"/>
      <c r="J45" s="158"/>
      <c r="K45" s="158"/>
      <c r="L45" s="158"/>
      <c r="M45" s="158"/>
      <c r="N45" s="157"/>
      <c r="O45" s="157"/>
      <c r="P45" s="157"/>
      <c r="Q45" s="158">
        <f t="shared" si="1"/>
        <v>0</v>
      </c>
    </row>
    <row r="46" spans="1:17" ht="24.75" customHeight="1">
      <c r="A46" s="165" t="s">
        <v>543</v>
      </c>
      <c r="B46" s="160" t="s">
        <v>648</v>
      </c>
      <c r="C46" s="161">
        <v>8.2</v>
      </c>
      <c r="D46" s="161"/>
      <c r="E46" s="162"/>
      <c r="F46" s="162">
        <v>8.2</v>
      </c>
      <c r="G46" s="162"/>
      <c r="H46" s="162"/>
      <c r="I46" s="162"/>
      <c r="J46" s="162"/>
      <c r="K46" s="162"/>
      <c r="L46" s="162"/>
      <c r="M46" s="162"/>
      <c r="N46" s="162"/>
      <c r="O46" s="162"/>
      <c r="P46" s="162"/>
      <c r="Q46" s="158">
        <f t="shared" si="1"/>
        <v>8.2</v>
      </c>
    </row>
    <row r="47" spans="1:17" ht="24.75" customHeight="1" hidden="1">
      <c r="A47" s="165" t="s">
        <v>615</v>
      </c>
      <c r="B47" s="160" t="s">
        <v>616</v>
      </c>
      <c r="C47" s="161"/>
      <c r="D47" s="161"/>
      <c r="E47" s="162"/>
      <c r="F47" s="162"/>
      <c r="G47" s="162"/>
      <c r="H47" s="162"/>
      <c r="I47" s="162"/>
      <c r="J47" s="162"/>
      <c r="K47" s="162"/>
      <c r="L47" s="162"/>
      <c r="M47" s="162"/>
      <c r="N47" s="162"/>
      <c r="O47" s="162"/>
      <c r="P47" s="162"/>
      <c r="Q47" s="158">
        <f t="shared" si="1"/>
        <v>0</v>
      </c>
    </row>
    <row r="48" spans="1:17" ht="24.75" customHeight="1" hidden="1">
      <c r="A48" s="165"/>
      <c r="B48" s="167" t="s">
        <v>443</v>
      </c>
      <c r="C48" s="168"/>
      <c r="D48" s="161"/>
      <c r="E48" s="162"/>
      <c r="F48" s="162"/>
      <c r="G48" s="162"/>
      <c r="H48" s="162"/>
      <c r="I48" s="162"/>
      <c r="J48" s="162"/>
      <c r="K48" s="162"/>
      <c r="L48" s="162"/>
      <c r="M48" s="162"/>
      <c r="N48" s="162"/>
      <c r="O48" s="162"/>
      <c r="P48" s="162"/>
      <c r="Q48" s="158">
        <f t="shared" si="1"/>
        <v>0</v>
      </c>
    </row>
    <row r="49" spans="1:17" ht="24.75" customHeight="1" hidden="1">
      <c r="A49" s="165" t="s">
        <v>615</v>
      </c>
      <c r="B49" s="160" t="s">
        <v>616</v>
      </c>
      <c r="C49" s="161"/>
      <c r="D49" s="161"/>
      <c r="E49" s="162"/>
      <c r="F49" s="162"/>
      <c r="G49" s="162"/>
      <c r="H49" s="162"/>
      <c r="I49" s="162"/>
      <c r="J49" s="162"/>
      <c r="K49" s="162"/>
      <c r="L49" s="162"/>
      <c r="M49" s="162"/>
      <c r="N49" s="162"/>
      <c r="O49" s="162"/>
      <c r="P49" s="162"/>
      <c r="Q49" s="158">
        <f t="shared" si="1"/>
        <v>0</v>
      </c>
    </row>
    <row r="50" spans="1:17" ht="31.5" customHeight="1" hidden="1">
      <c r="A50" s="165" t="s">
        <v>601</v>
      </c>
      <c r="B50" s="160" t="s">
        <v>602</v>
      </c>
      <c r="C50" s="161"/>
      <c r="D50" s="161"/>
      <c r="E50" s="162"/>
      <c r="F50" s="162"/>
      <c r="G50" s="162"/>
      <c r="H50" s="162"/>
      <c r="I50" s="162"/>
      <c r="J50" s="162"/>
      <c r="K50" s="162"/>
      <c r="L50" s="162"/>
      <c r="M50" s="162"/>
      <c r="N50" s="162"/>
      <c r="O50" s="162"/>
      <c r="P50" s="162"/>
      <c r="Q50" s="158">
        <f t="shared" si="1"/>
        <v>0</v>
      </c>
    </row>
    <row r="51" spans="1:17" ht="31.5" customHeight="1" hidden="1">
      <c r="A51" s="165"/>
      <c r="B51" s="167" t="s">
        <v>443</v>
      </c>
      <c r="C51" s="168"/>
      <c r="D51" s="161"/>
      <c r="E51" s="162"/>
      <c r="F51" s="162"/>
      <c r="G51" s="162"/>
      <c r="H51" s="162"/>
      <c r="I51" s="162"/>
      <c r="J51" s="162"/>
      <c r="K51" s="162"/>
      <c r="L51" s="162"/>
      <c r="M51" s="162"/>
      <c r="N51" s="162"/>
      <c r="O51" s="162"/>
      <c r="P51" s="162"/>
      <c r="Q51" s="158">
        <f t="shared" si="1"/>
        <v>0</v>
      </c>
    </row>
    <row r="52" spans="1:17" ht="18.75">
      <c r="A52" s="193" t="s">
        <v>586</v>
      </c>
      <c r="B52" s="156" t="s">
        <v>529</v>
      </c>
      <c r="C52" s="157">
        <f>SUM(C53+C54+C57+C60)</f>
        <v>25</v>
      </c>
      <c r="D52" s="158"/>
      <c r="E52" s="157">
        <f aca="true" t="shared" si="4" ref="E52:P52">SUM(E53+E54+E57+E60)</f>
        <v>0</v>
      </c>
      <c r="F52" s="157">
        <f t="shared" si="4"/>
        <v>0</v>
      </c>
      <c r="G52" s="157">
        <f t="shared" si="4"/>
        <v>0</v>
      </c>
      <c r="H52" s="157">
        <f t="shared" si="4"/>
        <v>30</v>
      </c>
      <c r="I52" s="157">
        <f t="shared" si="4"/>
        <v>0</v>
      </c>
      <c r="J52" s="157">
        <f t="shared" si="4"/>
        <v>0</v>
      </c>
      <c r="K52" s="157">
        <f t="shared" si="4"/>
        <v>0</v>
      </c>
      <c r="L52" s="157">
        <f t="shared" si="4"/>
        <v>0</v>
      </c>
      <c r="M52" s="157">
        <f t="shared" si="4"/>
        <v>0</v>
      </c>
      <c r="N52" s="157">
        <f t="shared" si="4"/>
        <v>30</v>
      </c>
      <c r="O52" s="157">
        <f t="shared" si="4"/>
        <v>30</v>
      </c>
      <c r="P52" s="157">
        <f t="shared" si="4"/>
        <v>30</v>
      </c>
      <c r="Q52" s="158">
        <f t="shared" si="1"/>
        <v>55</v>
      </c>
    </row>
    <row r="53" spans="1:17" ht="18.75">
      <c r="A53" s="165" t="s">
        <v>512</v>
      </c>
      <c r="B53" s="160" t="s">
        <v>585</v>
      </c>
      <c r="C53" s="161">
        <v>25</v>
      </c>
      <c r="D53" s="161"/>
      <c r="E53" s="161"/>
      <c r="F53" s="161"/>
      <c r="G53" s="161"/>
      <c r="H53" s="161">
        <v>30</v>
      </c>
      <c r="I53" s="161"/>
      <c r="J53" s="161"/>
      <c r="K53" s="161"/>
      <c r="L53" s="161"/>
      <c r="M53" s="161"/>
      <c r="N53" s="161">
        <v>30</v>
      </c>
      <c r="O53" s="161">
        <v>30</v>
      </c>
      <c r="P53" s="162">
        <v>30</v>
      </c>
      <c r="Q53" s="158">
        <f t="shared" si="1"/>
        <v>55</v>
      </c>
    </row>
    <row r="54" spans="1:17" ht="18.75" hidden="1">
      <c r="A54" s="165" t="s">
        <v>512</v>
      </c>
      <c r="B54" s="160" t="s">
        <v>671</v>
      </c>
      <c r="C54" s="161"/>
      <c r="D54" s="161"/>
      <c r="E54" s="161"/>
      <c r="F54" s="161"/>
      <c r="G54" s="161"/>
      <c r="H54" s="161"/>
      <c r="I54" s="161"/>
      <c r="J54" s="161"/>
      <c r="K54" s="161"/>
      <c r="L54" s="161"/>
      <c r="M54" s="161"/>
      <c r="N54" s="162"/>
      <c r="O54" s="162"/>
      <c r="P54" s="162"/>
      <c r="Q54" s="158">
        <f t="shared" si="1"/>
        <v>0</v>
      </c>
    </row>
    <row r="55" spans="1:17" ht="56.25" hidden="1">
      <c r="A55" s="165"/>
      <c r="B55" s="172" t="s">
        <v>139</v>
      </c>
      <c r="C55" s="161"/>
      <c r="D55" s="161"/>
      <c r="E55" s="161"/>
      <c r="F55" s="161"/>
      <c r="G55" s="161"/>
      <c r="H55" s="161"/>
      <c r="I55" s="161"/>
      <c r="J55" s="161"/>
      <c r="K55" s="161"/>
      <c r="L55" s="161"/>
      <c r="M55" s="161"/>
      <c r="N55" s="162"/>
      <c r="O55" s="162"/>
      <c r="P55" s="162"/>
      <c r="Q55" s="158">
        <f t="shared" si="1"/>
        <v>0</v>
      </c>
    </row>
    <row r="56" spans="1:17" ht="37.5" hidden="1">
      <c r="A56" s="165"/>
      <c r="B56" s="167" t="s">
        <v>443</v>
      </c>
      <c r="C56" s="168"/>
      <c r="D56" s="161"/>
      <c r="E56" s="161"/>
      <c r="F56" s="161"/>
      <c r="G56" s="161"/>
      <c r="H56" s="168"/>
      <c r="I56" s="168"/>
      <c r="J56" s="168"/>
      <c r="K56" s="168"/>
      <c r="L56" s="168"/>
      <c r="M56" s="168"/>
      <c r="N56" s="168"/>
      <c r="O56" s="168"/>
      <c r="P56" s="162"/>
      <c r="Q56" s="158">
        <f t="shared" si="1"/>
        <v>0</v>
      </c>
    </row>
    <row r="57" spans="1:17" ht="18.75" hidden="1">
      <c r="A57" s="165" t="s">
        <v>467</v>
      </c>
      <c r="B57" s="160" t="s">
        <v>468</v>
      </c>
      <c r="C57" s="161"/>
      <c r="D57" s="161"/>
      <c r="E57" s="161"/>
      <c r="F57" s="161"/>
      <c r="G57" s="161"/>
      <c r="H57" s="161"/>
      <c r="I57" s="161"/>
      <c r="J57" s="161"/>
      <c r="K57" s="161"/>
      <c r="L57" s="161"/>
      <c r="M57" s="161"/>
      <c r="N57" s="162"/>
      <c r="O57" s="162"/>
      <c r="P57" s="162"/>
      <c r="Q57" s="158">
        <f t="shared" si="1"/>
        <v>0</v>
      </c>
    </row>
    <row r="58" spans="1:17" ht="37.5" hidden="1">
      <c r="A58" s="165"/>
      <c r="B58" s="167" t="s">
        <v>443</v>
      </c>
      <c r="C58" s="168"/>
      <c r="D58" s="161"/>
      <c r="E58" s="161"/>
      <c r="F58" s="161"/>
      <c r="G58" s="161"/>
      <c r="H58" s="161"/>
      <c r="I58" s="161"/>
      <c r="J58" s="161"/>
      <c r="K58" s="161"/>
      <c r="L58" s="161"/>
      <c r="M58" s="161"/>
      <c r="N58" s="162"/>
      <c r="O58" s="162"/>
      <c r="P58" s="162"/>
      <c r="Q58" s="158">
        <f t="shared" si="1"/>
        <v>0</v>
      </c>
    </row>
    <row r="59" spans="1:17" ht="18.75" hidden="1">
      <c r="A59" s="165"/>
      <c r="B59" s="167" t="s">
        <v>278</v>
      </c>
      <c r="C59" s="168"/>
      <c r="D59" s="161"/>
      <c r="E59" s="161"/>
      <c r="F59" s="168"/>
      <c r="G59" s="168"/>
      <c r="H59" s="168"/>
      <c r="I59" s="168"/>
      <c r="J59" s="168"/>
      <c r="K59" s="168"/>
      <c r="L59" s="168"/>
      <c r="M59" s="168"/>
      <c r="N59" s="166"/>
      <c r="O59" s="166"/>
      <c r="P59" s="162"/>
      <c r="Q59" s="158">
        <f t="shared" si="1"/>
        <v>0</v>
      </c>
    </row>
    <row r="60" spans="1:17" ht="18.75" hidden="1">
      <c r="A60" s="165" t="s">
        <v>469</v>
      </c>
      <c r="B60" s="160" t="s">
        <v>470</v>
      </c>
      <c r="C60" s="161"/>
      <c r="D60" s="161"/>
      <c r="E60" s="161"/>
      <c r="F60" s="161"/>
      <c r="G60" s="161"/>
      <c r="H60" s="161"/>
      <c r="I60" s="161"/>
      <c r="J60" s="161"/>
      <c r="K60" s="161"/>
      <c r="L60" s="161"/>
      <c r="M60" s="161"/>
      <c r="N60" s="162"/>
      <c r="O60" s="162"/>
      <c r="P60" s="162"/>
      <c r="Q60" s="158">
        <f t="shared" si="1"/>
        <v>0</v>
      </c>
    </row>
    <row r="61" spans="1:17" ht="37.5" hidden="1">
      <c r="A61" s="165"/>
      <c r="B61" s="167" t="s">
        <v>443</v>
      </c>
      <c r="C61" s="168"/>
      <c r="D61" s="161"/>
      <c r="E61" s="161"/>
      <c r="F61" s="161"/>
      <c r="G61" s="161"/>
      <c r="H61" s="168"/>
      <c r="I61" s="168"/>
      <c r="J61" s="168"/>
      <c r="K61" s="168"/>
      <c r="L61" s="168"/>
      <c r="M61" s="168"/>
      <c r="N61" s="166"/>
      <c r="O61" s="166"/>
      <c r="P61" s="162"/>
      <c r="Q61" s="158">
        <f t="shared" si="1"/>
        <v>0</v>
      </c>
    </row>
    <row r="62" spans="1:17" ht="34.5" customHeight="1">
      <c r="A62" s="193" t="s">
        <v>530</v>
      </c>
      <c r="B62" s="156" t="s">
        <v>531</v>
      </c>
      <c r="C62" s="157">
        <f>SUM(C122:C127)</f>
        <v>40</v>
      </c>
      <c r="D62" s="157"/>
      <c r="E62" s="157">
        <f aca="true" t="shared" si="5" ref="E62:Q62">SUM(E122:E127)</f>
        <v>0</v>
      </c>
      <c r="F62" s="157">
        <f t="shared" si="5"/>
        <v>0</v>
      </c>
      <c r="G62" s="157">
        <f t="shared" si="5"/>
        <v>0</v>
      </c>
      <c r="H62" s="157">
        <f t="shared" si="5"/>
        <v>0</v>
      </c>
      <c r="I62" s="157">
        <f t="shared" si="5"/>
        <v>0</v>
      </c>
      <c r="J62" s="157">
        <f t="shared" si="5"/>
        <v>0</v>
      </c>
      <c r="K62" s="157">
        <f t="shared" si="5"/>
        <v>0</v>
      </c>
      <c r="L62" s="157">
        <f t="shared" si="5"/>
        <v>0</v>
      </c>
      <c r="M62" s="157">
        <f t="shared" si="5"/>
        <v>0</v>
      </c>
      <c r="N62" s="157">
        <f t="shared" si="5"/>
        <v>0</v>
      </c>
      <c r="O62" s="157">
        <f t="shared" si="5"/>
        <v>0</v>
      </c>
      <c r="P62" s="157">
        <f t="shared" si="5"/>
        <v>0</v>
      </c>
      <c r="Q62" s="157">
        <f t="shared" si="5"/>
        <v>40</v>
      </c>
    </row>
    <row r="63" spans="1:17" ht="125.25" customHeight="1" hidden="1">
      <c r="A63" s="165" t="s">
        <v>568</v>
      </c>
      <c r="B63" s="173" t="s">
        <v>135</v>
      </c>
      <c r="C63" s="162"/>
      <c r="D63" s="162"/>
      <c r="E63" s="161"/>
      <c r="F63" s="161"/>
      <c r="G63" s="161"/>
      <c r="H63" s="161"/>
      <c r="I63" s="161"/>
      <c r="J63" s="162"/>
      <c r="K63" s="162"/>
      <c r="L63" s="162"/>
      <c r="M63" s="162"/>
      <c r="N63" s="162"/>
      <c r="O63" s="162"/>
      <c r="P63" s="162"/>
      <c r="Q63" s="158">
        <f t="shared" si="1"/>
        <v>0</v>
      </c>
    </row>
    <row r="64" spans="1:17" ht="18.75" hidden="1">
      <c r="A64" s="165"/>
      <c r="B64" s="160" t="s">
        <v>668</v>
      </c>
      <c r="C64" s="162"/>
      <c r="D64" s="162"/>
      <c r="E64" s="161"/>
      <c r="F64" s="161"/>
      <c r="G64" s="161"/>
      <c r="H64" s="161"/>
      <c r="I64" s="161"/>
      <c r="J64" s="162"/>
      <c r="K64" s="162"/>
      <c r="L64" s="162"/>
      <c r="M64" s="162"/>
      <c r="N64" s="162"/>
      <c r="O64" s="162"/>
      <c r="P64" s="162"/>
      <c r="Q64" s="158">
        <f t="shared" si="1"/>
        <v>0</v>
      </c>
    </row>
    <row r="65" spans="1:17" ht="102.75" customHeight="1" hidden="1">
      <c r="A65" s="165" t="s">
        <v>569</v>
      </c>
      <c r="B65" s="173" t="s">
        <v>136</v>
      </c>
      <c r="C65" s="162"/>
      <c r="D65" s="162"/>
      <c r="E65" s="162"/>
      <c r="F65" s="162"/>
      <c r="G65" s="162"/>
      <c r="H65" s="162"/>
      <c r="I65" s="162"/>
      <c r="J65" s="162"/>
      <c r="K65" s="162"/>
      <c r="L65" s="162"/>
      <c r="M65" s="162"/>
      <c r="N65" s="162"/>
      <c r="O65" s="162"/>
      <c r="P65" s="162"/>
      <c r="Q65" s="158">
        <f t="shared" si="1"/>
        <v>0</v>
      </c>
    </row>
    <row r="66" spans="1:17" ht="18.75" hidden="1">
      <c r="A66" s="165"/>
      <c r="B66" s="160" t="s">
        <v>668</v>
      </c>
      <c r="C66" s="162"/>
      <c r="D66" s="162"/>
      <c r="E66" s="162"/>
      <c r="F66" s="162"/>
      <c r="G66" s="162"/>
      <c r="H66" s="162"/>
      <c r="I66" s="162"/>
      <c r="J66" s="162"/>
      <c r="K66" s="162"/>
      <c r="L66" s="162"/>
      <c r="M66" s="162"/>
      <c r="N66" s="162"/>
      <c r="O66" s="162"/>
      <c r="P66" s="162"/>
      <c r="Q66" s="158">
        <f t="shared" si="1"/>
        <v>0</v>
      </c>
    </row>
    <row r="67" spans="1:17" ht="120.75" customHeight="1" hidden="1">
      <c r="A67" s="165" t="s">
        <v>450</v>
      </c>
      <c r="B67" s="160" t="s">
        <v>37</v>
      </c>
      <c r="C67" s="162"/>
      <c r="D67" s="162"/>
      <c r="E67" s="161"/>
      <c r="F67" s="161"/>
      <c r="G67" s="161"/>
      <c r="H67" s="161"/>
      <c r="I67" s="161"/>
      <c r="J67" s="162"/>
      <c r="K67" s="162"/>
      <c r="L67" s="162"/>
      <c r="M67" s="162"/>
      <c r="N67" s="162"/>
      <c r="O67" s="162"/>
      <c r="P67" s="162"/>
      <c r="Q67" s="158">
        <f t="shared" si="1"/>
        <v>0</v>
      </c>
    </row>
    <row r="68" spans="1:17" ht="18.75" hidden="1">
      <c r="A68" s="165"/>
      <c r="B68" s="160"/>
      <c r="C68" s="162"/>
      <c r="D68" s="162"/>
      <c r="E68" s="161"/>
      <c r="F68" s="161"/>
      <c r="G68" s="161"/>
      <c r="H68" s="161"/>
      <c r="I68" s="161"/>
      <c r="J68" s="162"/>
      <c r="K68" s="162"/>
      <c r="L68" s="162"/>
      <c r="M68" s="162"/>
      <c r="N68" s="162"/>
      <c r="O68" s="162"/>
      <c r="P68" s="162"/>
      <c r="Q68" s="158">
        <f t="shared" si="1"/>
        <v>0</v>
      </c>
    </row>
    <row r="69" spans="1:17" ht="354.75" customHeight="1" hidden="1">
      <c r="A69" s="165" t="s">
        <v>570</v>
      </c>
      <c r="B69" s="176" t="s">
        <v>133</v>
      </c>
      <c r="C69" s="162"/>
      <c r="D69" s="162"/>
      <c r="E69" s="161"/>
      <c r="F69" s="161"/>
      <c r="G69" s="161"/>
      <c r="H69" s="161"/>
      <c r="I69" s="161"/>
      <c r="J69" s="162"/>
      <c r="K69" s="162"/>
      <c r="L69" s="162"/>
      <c r="M69" s="162"/>
      <c r="N69" s="162"/>
      <c r="O69" s="162"/>
      <c r="P69" s="162"/>
      <c r="Q69" s="158">
        <f t="shared" si="1"/>
        <v>0</v>
      </c>
    </row>
    <row r="70" spans="1:17" ht="18.75" hidden="1">
      <c r="A70" s="165"/>
      <c r="B70" s="160" t="s">
        <v>668</v>
      </c>
      <c r="C70" s="161"/>
      <c r="D70" s="161"/>
      <c r="E70" s="162"/>
      <c r="F70" s="162"/>
      <c r="G70" s="162"/>
      <c r="H70" s="162"/>
      <c r="I70" s="162"/>
      <c r="J70" s="162"/>
      <c r="K70" s="162"/>
      <c r="L70" s="162"/>
      <c r="M70" s="162"/>
      <c r="N70" s="162"/>
      <c r="O70" s="162"/>
      <c r="P70" s="162"/>
      <c r="Q70" s="158">
        <f t="shared" si="1"/>
        <v>0</v>
      </c>
    </row>
    <row r="71" spans="1:17" ht="210" customHeight="1" hidden="1">
      <c r="A71" s="165" t="s">
        <v>571</v>
      </c>
      <c r="B71" s="173" t="s">
        <v>8</v>
      </c>
      <c r="C71" s="162"/>
      <c r="D71" s="162"/>
      <c r="E71" s="162"/>
      <c r="F71" s="162"/>
      <c r="G71" s="162"/>
      <c r="H71" s="162"/>
      <c r="I71" s="162"/>
      <c r="J71" s="162"/>
      <c r="K71" s="162"/>
      <c r="L71" s="162"/>
      <c r="M71" s="162"/>
      <c r="N71" s="162"/>
      <c r="O71" s="162"/>
      <c r="P71" s="162"/>
      <c r="Q71" s="158">
        <f t="shared" si="1"/>
        <v>0</v>
      </c>
    </row>
    <row r="72" spans="1:17" ht="18.75" hidden="1">
      <c r="A72" s="165"/>
      <c r="B72" s="160" t="s">
        <v>668</v>
      </c>
      <c r="C72" s="162"/>
      <c r="D72" s="162"/>
      <c r="E72" s="162"/>
      <c r="F72" s="162"/>
      <c r="G72" s="162"/>
      <c r="H72" s="161"/>
      <c r="I72" s="161"/>
      <c r="J72" s="162"/>
      <c r="K72" s="162"/>
      <c r="L72" s="162"/>
      <c r="M72" s="162"/>
      <c r="N72" s="162"/>
      <c r="O72" s="162"/>
      <c r="P72" s="162"/>
      <c r="Q72" s="158">
        <f t="shared" si="1"/>
        <v>0</v>
      </c>
    </row>
    <row r="73" spans="1:17" ht="51.75" customHeight="1" hidden="1">
      <c r="A73" s="165" t="s">
        <v>572</v>
      </c>
      <c r="B73" s="173" t="s">
        <v>445</v>
      </c>
      <c r="C73" s="162"/>
      <c r="D73" s="162"/>
      <c r="E73" s="162"/>
      <c r="F73" s="162"/>
      <c r="G73" s="162"/>
      <c r="H73" s="161"/>
      <c r="I73" s="161"/>
      <c r="J73" s="162"/>
      <c r="K73" s="162"/>
      <c r="L73" s="162"/>
      <c r="M73" s="162"/>
      <c r="N73" s="162"/>
      <c r="O73" s="162"/>
      <c r="P73" s="162"/>
      <c r="Q73" s="158">
        <f t="shared" si="1"/>
        <v>0</v>
      </c>
    </row>
    <row r="74" spans="1:17" ht="18.75" hidden="1">
      <c r="A74" s="165"/>
      <c r="B74" s="160" t="s">
        <v>668</v>
      </c>
      <c r="C74" s="162"/>
      <c r="D74" s="162"/>
      <c r="E74" s="162"/>
      <c r="F74" s="162"/>
      <c r="G74" s="162"/>
      <c r="H74" s="177"/>
      <c r="I74" s="162"/>
      <c r="J74" s="162"/>
      <c r="K74" s="162"/>
      <c r="L74" s="162"/>
      <c r="M74" s="162"/>
      <c r="N74" s="162"/>
      <c r="O74" s="162"/>
      <c r="P74" s="162"/>
      <c r="Q74" s="158">
        <f t="shared" si="1"/>
        <v>0</v>
      </c>
    </row>
    <row r="75" spans="1:17" ht="58.5" customHeight="1" hidden="1">
      <c r="A75" s="165" t="s">
        <v>573</v>
      </c>
      <c r="B75" s="173" t="s">
        <v>308</v>
      </c>
      <c r="C75" s="162"/>
      <c r="D75" s="162"/>
      <c r="E75" s="162"/>
      <c r="F75" s="162"/>
      <c r="G75" s="162"/>
      <c r="H75" s="177"/>
      <c r="I75" s="162"/>
      <c r="J75" s="162"/>
      <c r="K75" s="162"/>
      <c r="L75" s="162"/>
      <c r="M75" s="162"/>
      <c r="N75" s="162"/>
      <c r="O75" s="162"/>
      <c r="P75" s="162"/>
      <c r="Q75" s="158">
        <f t="shared" si="1"/>
        <v>0</v>
      </c>
    </row>
    <row r="76" spans="1:17" ht="18.75" hidden="1">
      <c r="A76" s="165"/>
      <c r="B76" s="160" t="s">
        <v>668</v>
      </c>
      <c r="C76" s="162"/>
      <c r="D76" s="161"/>
      <c r="E76" s="162"/>
      <c r="F76" s="162"/>
      <c r="G76" s="162"/>
      <c r="H76" s="162"/>
      <c r="I76" s="162"/>
      <c r="J76" s="162"/>
      <c r="K76" s="162"/>
      <c r="L76" s="162"/>
      <c r="M76" s="162"/>
      <c r="N76" s="162"/>
      <c r="O76" s="162"/>
      <c r="P76" s="162"/>
      <c r="Q76" s="158">
        <f t="shared" si="1"/>
        <v>0</v>
      </c>
    </row>
    <row r="77" spans="1:17" ht="52.5" customHeight="1" hidden="1">
      <c r="A77" s="165" t="s">
        <v>575</v>
      </c>
      <c r="B77" s="160" t="s">
        <v>446</v>
      </c>
      <c r="C77" s="161"/>
      <c r="D77" s="161"/>
      <c r="E77" s="162"/>
      <c r="F77" s="162"/>
      <c r="G77" s="162"/>
      <c r="H77" s="162"/>
      <c r="I77" s="162"/>
      <c r="J77" s="162"/>
      <c r="K77" s="162"/>
      <c r="L77" s="162"/>
      <c r="M77" s="162"/>
      <c r="N77" s="162"/>
      <c r="O77" s="162"/>
      <c r="P77" s="162"/>
      <c r="Q77" s="158">
        <f t="shared" si="1"/>
        <v>0</v>
      </c>
    </row>
    <row r="78" spans="1:17" ht="18.75" hidden="1">
      <c r="A78" s="165"/>
      <c r="B78" s="160" t="s">
        <v>668</v>
      </c>
      <c r="C78" s="161"/>
      <c r="D78" s="162"/>
      <c r="E78" s="162"/>
      <c r="F78" s="162"/>
      <c r="G78" s="162"/>
      <c r="H78" s="161"/>
      <c r="I78" s="161"/>
      <c r="J78" s="162"/>
      <c r="K78" s="162"/>
      <c r="L78" s="162"/>
      <c r="M78" s="162"/>
      <c r="N78" s="162"/>
      <c r="O78" s="162"/>
      <c r="P78" s="162"/>
      <c r="Q78" s="158">
        <f t="shared" si="1"/>
        <v>0</v>
      </c>
    </row>
    <row r="79" spans="1:17" ht="93.75" customHeight="1" hidden="1">
      <c r="A79" s="169" t="s">
        <v>605</v>
      </c>
      <c r="B79" s="160" t="s">
        <v>475</v>
      </c>
      <c r="C79" s="162"/>
      <c r="D79" s="162"/>
      <c r="E79" s="162"/>
      <c r="F79" s="162"/>
      <c r="G79" s="162"/>
      <c r="H79" s="162"/>
      <c r="I79" s="162"/>
      <c r="J79" s="162"/>
      <c r="K79" s="162"/>
      <c r="L79" s="162"/>
      <c r="M79" s="162"/>
      <c r="N79" s="162"/>
      <c r="O79" s="162"/>
      <c r="P79" s="162"/>
      <c r="Q79" s="158">
        <f t="shared" si="1"/>
        <v>0</v>
      </c>
    </row>
    <row r="80" spans="1:17" ht="18.75" hidden="1">
      <c r="A80" s="165"/>
      <c r="B80" s="160" t="s">
        <v>668</v>
      </c>
      <c r="C80" s="162"/>
      <c r="D80" s="161"/>
      <c r="E80" s="162"/>
      <c r="F80" s="162"/>
      <c r="G80" s="162"/>
      <c r="H80" s="162"/>
      <c r="I80" s="162"/>
      <c r="J80" s="162"/>
      <c r="K80" s="162"/>
      <c r="L80" s="162"/>
      <c r="M80" s="162"/>
      <c r="N80" s="162"/>
      <c r="O80" s="162"/>
      <c r="P80" s="162"/>
      <c r="Q80" s="158">
        <f t="shared" si="1"/>
        <v>0</v>
      </c>
    </row>
    <row r="81" spans="1:17" ht="105.75" customHeight="1" hidden="1">
      <c r="A81" s="169" t="s">
        <v>606</v>
      </c>
      <c r="B81" s="178" t="s">
        <v>476</v>
      </c>
      <c r="C81" s="162"/>
      <c r="D81" s="161"/>
      <c r="E81" s="162"/>
      <c r="F81" s="162"/>
      <c r="G81" s="162"/>
      <c r="H81" s="162"/>
      <c r="I81" s="162"/>
      <c r="J81" s="162"/>
      <c r="K81" s="162"/>
      <c r="L81" s="162"/>
      <c r="M81" s="162"/>
      <c r="N81" s="162"/>
      <c r="O81" s="162"/>
      <c r="P81" s="162"/>
      <c r="Q81" s="158">
        <f t="shared" si="1"/>
        <v>0</v>
      </c>
    </row>
    <row r="82" spans="1:17" ht="18.75" hidden="1">
      <c r="A82" s="165"/>
      <c r="B82" s="160" t="s">
        <v>668</v>
      </c>
      <c r="C82" s="162"/>
      <c r="D82" s="161"/>
      <c r="E82" s="162"/>
      <c r="F82" s="162"/>
      <c r="G82" s="162"/>
      <c r="H82" s="162"/>
      <c r="I82" s="162"/>
      <c r="J82" s="162"/>
      <c r="K82" s="162"/>
      <c r="L82" s="162"/>
      <c r="M82" s="162"/>
      <c r="N82" s="162"/>
      <c r="O82" s="162"/>
      <c r="P82" s="162"/>
      <c r="Q82" s="158">
        <f t="shared" si="1"/>
        <v>0</v>
      </c>
    </row>
    <row r="83" spans="1:17" ht="18.75" hidden="1">
      <c r="A83" s="165" t="s">
        <v>658</v>
      </c>
      <c r="B83" s="160" t="s">
        <v>659</v>
      </c>
      <c r="C83" s="161"/>
      <c r="D83" s="161"/>
      <c r="E83" s="162"/>
      <c r="F83" s="157"/>
      <c r="G83" s="157"/>
      <c r="H83" s="157"/>
      <c r="I83" s="157"/>
      <c r="J83" s="157"/>
      <c r="K83" s="157"/>
      <c r="L83" s="157"/>
      <c r="M83" s="157"/>
      <c r="N83" s="157"/>
      <c r="O83" s="157"/>
      <c r="P83" s="157"/>
      <c r="Q83" s="158">
        <f t="shared" si="1"/>
        <v>0</v>
      </c>
    </row>
    <row r="84" spans="1:17" ht="18.75" hidden="1">
      <c r="A84" s="165"/>
      <c r="B84" s="160" t="s">
        <v>668</v>
      </c>
      <c r="C84" s="161"/>
      <c r="D84" s="161"/>
      <c r="E84" s="162"/>
      <c r="F84" s="162"/>
      <c r="G84" s="162"/>
      <c r="H84" s="162"/>
      <c r="I84" s="162"/>
      <c r="J84" s="162"/>
      <c r="K84" s="162"/>
      <c r="L84" s="162"/>
      <c r="M84" s="162"/>
      <c r="N84" s="162"/>
      <c r="O84" s="162"/>
      <c r="P84" s="162"/>
      <c r="Q84" s="158">
        <f aca="true" t="shared" si="6" ref="Q84:Q126">H84+C84</f>
        <v>0</v>
      </c>
    </row>
    <row r="85" spans="1:17" ht="18.75" hidden="1">
      <c r="A85" s="165" t="s">
        <v>451</v>
      </c>
      <c r="B85" s="160" t="s">
        <v>447</v>
      </c>
      <c r="C85" s="161"/>
      <c r="D85" s="161"/>
      <c r="E85" s="162"/>
      <c r="F85" s="162"/>
      <c r="G85" s="162"/>
      <c r="H85" s="162"/>
      <c r="I85" s="162"/>
      <c r="J85" s="162"/>
      <c r="K85" s="162"/>
      <c r="L85" s="162"/>
      <c r="M85" s="162"/>
      <c r="N85" s="162"/>
      <c r="O85" s="162"/>
      <c r="P85" s="162"/>
      <c r="Q85" s="158">
        <f t="shared" si="6"/>
        <v>0</v>
      </c>
    </row>
    <row r="86" spans="1:17" ht="18.75" hidden="1">
      <c r="A86" s="165"/>
      <c r="B86" s="160" t="s">
        <v>668</v>
      </c>
      <c r="C86" s="161"/>
      <c r="D86" s="162"/>
      <c r="E86" s="162"/>
      <c r="F86" s="162"/>
      <c r="G86" s="162"/>
      <c r="H86" s="162"/>
      <c r="I86" s="162"/>
      <c r="J86" s="162"/>
      <c r="K86" s="162"/>
      <c r="L86" s="162"/>
      <c r="M86" s="162"/>
      <c r="N86" s="162"/>
      <c r="O86" s="162"/>
      <c r="P86" s="162"/>
      <c r="Q86" s="158">
        <f t="shared" si="6"/>
        <v>0</v>
      </c>
    </row>
    <row r="87" spans="1:17" ht="18.75" hidden="1">
      <c r="A87" s="165" t="s">
        <v>452</v>
      </c>
      <c r="B87" s="160" t="s">
        <v>448</v>
      </c>
      <c r="C87" s="161"/>
      <c r="D87" s="161"/>
      <c r="E87" s="162"/>
      <c r="F87" s="162"/>
      <c r="G87" s="162"/>
      <c r="H87" s="162"/>
      <c r="I87" s="162"/>
      <c r="J87" s="162"/>
      <c r="K87" s="162"/>
      <c r="L87" s="162"/>
      <c r="M87" s="162"/>
      <c r="N87" s="162"/>
      <c r="O87" s="162"/>
      <c r="P87" s="162"/>
      <c r="Q87" s="158">
        <f t="shared" si="6"/>
        <v>0</v>
      </c>
    </row>
    <row r="88" spans="1:17" ht="18.75" hidden="1">
      <c r="A88" s="165"/>
      <c r="B88" s="160" t="s">
        <v>668</v>
      </c>
      <c r="C88" s="161"/>
      <c r="D88" s="161"/>
      <c r="E88" s="162"/>
      <c r="F88" s="162"/>
      <c r="G88" s="162"/>
      <c r="H88" s="162"/>
      <c r="I88" s="162"/>
      <c r="J88" s="162"/>
      <c r="K88" s="162"/>
      <c r="L88" s="162"/>
      <c r="M88" s="162"/>
      <c r="N88" s="162"/>
      <c r="O88" s="162"/>
      <c r="P88" s="162"/>
      <c r="Q88" s="158">
        <f t="shared" si="6"/>
        <v>0</v>
      </c>
    </row>
    <row r="89" spans="1:17" ht="18.75" hidden="1">
      <c r="A89" s="169" t="s">
        <v>627</v>
      </c>
      <c r="B89" s="160" t="s">
        <v>477</v>
      </c>
      <c r="C89" s="162"/>
      <c r="D89" s="162"/>
      <c r="E89" s="162"/>
      <c r="F89" s="162"/>
      <c r="G89" s="162"/>
      <c r="H89" s="162"/>
      <c r="I89" s="162"/>
      <c r="J89" s="162"/>
      <c r="K89" s="162"/>
      <c r="L89" s="162"/>
      <c r="M89" s="162"/>
      <c r="N89" s="162"/>
      <c r="O89" s="162"/>
      <c r="P89" s="162"/>
      <c r="Q89" s="158">
        <f t="shared" si="6"/>
        <v>0</v>
      </c>
    </row>
    <row r="90" spans="1:17" ht="18.75" hidden="1">
      <c r="A90" s="165"/>
      <c r="B90" s="160" t="s">
        <v>668</v>
      </c>
      <c r="C90" s="162"/>
      <c r="D90" s="162"/>
      <c r="E90" s="162"/>
      <c r="F90" s="162"/>
      <c r="G90" s="162"/>
      <c r="H90" s="162"/>
      <c r="I90" s="162"/>
      <c r="J90" s="162"/>
      <c r="K90" s="162"/>
      <c r="L90" s="162"/>
      <c r="M90" s="162"/>
      <c r="N90" s="162"/>
      <c r="O90" s="162"/>
      <c r="P90" s="162"/>
      <c r="Q90" s="158">
        <f t="shared" si="6"/>
        <v>0</v>
      </c>
    </row>
    <row r="91" spans="1:17" ht="18.75" hidden="1">
      <c r="A91" s="169" t="s">
        <v>550</v>
      </c>
      <c r="B91" s="160" t="s">
        <v>478</v>
      </c>
      <c r="C91" s="162"/>
      <c r="D91" s="162"/>
      <c r="E91" s="162"/>
      <c r="F91" s="162"/>
      <c r="G91" s="162"/>
      <c r="H91" s="162"/>
      <c r="I91" s="162"/>
      <c r="J91" s="162"/>
      <c r="K91" s="162"/>
      <c r="L91" s="162"/>
      <c r="M91" s="162"/>
      <c r="N91" s="162"/>
      <c r="O91" s="162"/>
      <c r="P91" s="162"/>
      <c r="Q91" s="158">
        <f t="shared" si="6"/>
        <v>0</v>
      </c>
    </row>
    <row r="92" spans="1:17" ht="18.75" hidden="1">
      <c r="A92" s="165"/>
      <c r="B92" s="160" t="s">
        <v>668</v>
      </c>
      <c r="C92" s="162"/>
      <c r="D92" s="162"/>
      <c r="E92" s="162"/>
      <c r="F92" s="162"/>
      <c r="G92" s="162"/>
      <c r="H92" s="162"/>
      <c r="I92" s="162"/>
      <c r="J92" s="162"/>
      <c r="K92" s="162"/>
      <c r="L92" s="162"/>
      <c r="M92" s="162"/>
      <c r="N92" s="162"/>
      <c r="O92" s="162"/>
      <c r="P92" s="162"/>
      <c r="Q92" s="158">
        <f t="shared" si="6"/>
        <v>0</v>
      </c>
    </row>
    <row r="93" spans="1:17" ht="18.75" hidden="1">
      <c r="A93" s="169" t="s">
        <v>551</v>
      </c>
      <c r="B93" s="173" t="s">
        <v>449</v>
      </c>
      <c r="C93" s="162"/>
      <c r="D93" s="162"/>
      <c r="E93" s="162"/>
      <c r="F93" s="162"/>
      <c r="G93" s="162"/>
      <c r="H93" s="162"/>
      <c r="I93" s="162"/>
      <c r="J93" s="162"/>
      <c r="K93" s="162"/>
      <c r="L93" s="162"/>
      <c r="M93" s="162"/>
      <c r="N93" s="162"/>
      <c r="O93" s="162"/>
      <c r="P93" s="162"/>
      <c r="Q93" s="158">
        <f t="shared" si="6"/>
        <v>0</v>
      </c>
    </row>
    <row r="94" spans="1:17" ht="18.75" hidden="1">
      <c r="A94" s="165"/>
      <c r="B94" s="160" t="s">
        <v>668</v>
      </c>
      <c r="C94" s="162"/>
      <c r="D94" s="162"/>
      <c r="E94" s="162"/>
      <c r="F94" s="162"/>
      <c r="G94" s="162"/>
      <c r="H94" s="162"/>
      <c r="I94" s="162"/>
      <c r="J94" s="162"/>
      <c r="K94" s="162"/>
      <c r="L94" s="162"/>
      <c r="M94" s="162"/>
      <c r="N94" s="162"/>
      <c r="O94" s="162"/>
      <c r="P94" s="162"/>
      <c r="Q94" s="158">
        <f t="shared" si="6"/>
        <v>0</v>
      </c>
    </row>
    <row r="95" spans="1:17" ht="18.75" hidden="1">
      <c r="A95" s="169" t="s">
        <v>552</v>
      </c>
      <c r="B95" s="173" t="s">
        <v>479</v>
      </c>
      <c r="C95" s="162"/>
      <c r="D95" s="162"/>
      <c r="E95" s="161"/>
      <c r="F95" s="162"/>
      <c r="G95" s="162"/>
      <c r="H95" s="162"/>
      <c r="I95" s="162"/>
      <c r="J95" s="162"/>
      <c r="K95" s="162"/>
      <c r="L95" s="162"/>
      <c r="M95" s="162"/>
      <c r="N95" s="162"/>
      <c r="O95" s="162"/>
      <c r="P95" s="162"/>
      <c r="Q95" s="158">
        <f t="shared" si="6"/>
        <v>0</v>
      </c>
    </row>
    <row r="96" spans="1:17" ht="18.75" hidden="1">
      <c r="A96" s="165"/>
      <c r="B96" s="160" t="s">
        <v>668</v>
      </c>
      <c r="C96" s="162"/>
      <c r="D96" s="162"/>
      <c r="E96" s="162"/>
      <c r="F96" s="162"/>
      <c r="G96" s="162"/>
      <c r="H96" s="162"/>
      <c r="I96" s="162"/>
      <c r="J96" s="162"/>
      <c r="K96" s="162"/>
      <c r="L96" s="162"/>
      <c r="M96" s="162"/>
      <c r="N96" s="162"/>
      <c r="O96" s="162"/>
      <c r="P96" s="162"/>
      <c r="Q96" s="158">
        <f t="shared" si="6"/>
        <v>0</v>
      </c>
    </row>
    <row r="97" spans="1:17" ht="18.75" hidden="1">
      <c r="A97" s="169" t="s">
        <v>553</v>
      </c>
      <c r="B97" s="173" t="s">
        <v>583</v>
      </c>
      <c r="C97" s="162"/>
      <c r="D97" s="162"/>
      <c r="E97" s="162"/>
      <c r="F97" s="162"/>
      <c r="G97" s="162"/>
      <c r="H97" s="162"/>
      <c r="I97" s="162"/>
      <c r="J97" s="162"/>
      <c r="K97" s="162"/>
      <c r="L97" s="162"/>
      <c r="M97" s="162"/>
      <c r="N97" s="162"/>
      <c r="O97" s="162"/>
      <c r="P97" s="162"/>
      <c r="Q97" s="158">
        <f t="shared" si="6"/>
        <v>0</v>
      </c>
    </row>
    <row r="98" spans="1:17" ht="18.75" hidden="1">
      <c r="A98" s="165"/>
      <c r="B98" s="160" t="s">
        <v>668</v>
      </c>
      <c r="C98" s="162"/>
      <c r="D98" s="162"/>
      <c r="E98" s="162"/>
      <c r="F98" s="162"/>
      <c r="G98" s="162"/>
      <c r="H98" s="162"/>
      <c r="I98" s="162"/>
      <c r="J98" s="162"/>
      <c r="K98" s="162"/>
      <c r="L98" s="162"/>
      <c r="M98" s="162"/>
      <c r="N98" s="162"/>
      <c r="O98" s="162"/>
      <c r="P98" s="162"/>
      <c r="Q98" s="158">
        <f t="shared" si="6"/>
        <v>0</v>
      </c>
    </row>
    <row r="99" spans="1:17" ht="18.75" hidden="1">
      <c r="A99" s="169" t="s">
        <v>628</v>
      </c>
      <c r="B99" s="173" t="s">
        <v>629</v>
      </c>
      <c r="C99" s="162"/>
      <c r="D99" s="162"/>
      <c r="E99" s="162"/>
      <c r="F99" s="162"/>
      <c r="G99" s="162"/>
      <c r="H99" s="162"/>
      <c r="I99" s="162"/>
      <c r="J99" s="162"/>
      <c r="K99" s="162"/>
      <c r="L99" s="162"/>
      <c r="M99" s="162"/>
      <c r="N99" s="162"/>
      <c r="O99" s="162"/>
      <c r="P99" s="162"/>
      <c r="Q99" s="158">
        <f t="shared" si="6"/>
        <v>0</v>
      </c>
    </row>
    <row r="100" spans="1:17" ht="18.75" hidden="1">
      <c r="A100" s="165"/>
      <c r="B100" s="160" t="s">
        <v>668</v>
      </c>
      <c r="C100" s="162"/>
      <c r="D100" s="162"/>
      <c r="E100" s="162"/>
      <c r="F100" s="162"/>
      <c r="G100" s="162"/>
      <c r="H100" s="162"/>
      <c r="I100" s="162"/>
      <c r="J100" s="162"/>
      <c r="K100" s="162"/>
      <c r="L100" s="162"/>
      <c r="M100" s="162"/>
      <c r="N100" s="162"/>
      <c r="O100" s="162"/>
      <c r="P100" s="162"/>
      <c r="Q100" s="158">
        <f t="shared" si="6"/>
        <v>0</v>
      </c>
    </row>
    <row r="101" spans="1:17" ht="18.75" hidden="1">
      <c r="A101" s="169" t="s">
        <v>480</v>
      </c>
      <c r="B101" s="173" t="s">
        <v>481</v>
      </c>
      <c r="C101" s="162"/>
      <c r="D101" s="162"/>
      <c r="E101" s="162"/>
      <c r="F101" s="162"/>
      <c r="G101" s="162"/>
      <c r="H101" s="162"/>
      <c r="I101" s="162"/>
      <c r="J101" s="162"/>
      <c r="K101" s="162"/>
      <c r="L101" s="162"/>
      <c r="M101" s="162"/>
      <c r="N101" s="162"/>
      <c r="O101" s="162"/>
      <c r="P101" s="162"/>
      <c r="Q101" s="158">
        <f t="shared" si="6"/>
        <v>0</v>
      </c>
    </row>
    <row r="102" spans="1:17" ht="18.75" hidden="1">
      <c r="A102" s="165"/>
      <c r="B102" s="160" t="s">
        <v>668</v>
      </c>
      <c r="C102" s="162"/>
      <c r="D102" s="162"/>
      <c r="E102" s="162"/>
      <c r="F102" s="162"/>
      <c r="G102" s="162"/>
      <c r="H102" s="162"/>
      <c r="I102" s="162"/>
      <c r="J102" s="162"/>
      <c r="K102" s="162"/>
      <c r="L102" s="162"/>
      <c r="M102" s="162"/>
      <c r="N102" s="162"/>
      <c r="O102" s="162"/>
      <c r="P102" s="162"/>
      <c r="Q102" s="158">
        <f t="shared" si="6"/>
        <v>0</v>
      </c>
    </row>
    <row r="103" spans="1:17" ht="18.75" hidden="1">
      <c r="A103" s="169" t="s">
        <v>579</v>
      </c>
      <c r="B103" s="173" t="s">
        <v>584</v>
      </c>
      <c r="C103" s="162"/>
      <c r="D103" s="162"/>
      <c r="E103" s="162"/>
      <c r="F103" s="162"/>
      <c r="G103" s="162"/>
      <c r="H103" s="162"/>
      <c r="I103" s="162"/>
      <c r="J103" s="162"/>
      <c r="K103" s="162"/>
      <c r="L103" s="162"/>
      <c r="M103" s="162"/>
      <c r="N103" s="162"/>
      <c r="O103" s="162"/>
      <c r="P103" s="162"/>
      <c r="Q103" s="158">
        <f t="shared" si="6"/>
        <v>0</v>
      </c>
    </row>
    <row r="104" spans="1:17" ht="18.75" hidden="1">
      <c r="A104" s="165"/>
      <c r="B104" s="160" t="s">
        <v>668</v>
      </c>
      <c r="C104" s="162"/>
      <c r="D104" s="162"/>
      <c r="E104" s="162"/>
      <c r="F104" s="162"/>
      <c r="G104" s="162"/>
      <c r="H104" s="162"/>
      <c r="I104" s="162"/>
      <c r="J104" s="162"/>
      <c r="K104" s="162"/>
      <c r="L104" s="162"/>
      <c r="M104" s="162"/>
      <c r="N104" s="162"/>
      <c r="O104" s="162"/>
      <c r="P104" s="162"/>
      <c r="Q104" s="158">
        <f t="shared" si="6"/>
        <v>0</v>
      </c>
    </row>
    <row r="105" spans="1:17" ht="37.5" hidden="1">
      <c r="A105" s="169" t="s">
        <v>513</v>
      </c>
      <c r="B105" s="173" t="s">
        <v>482</v>
      </c>
      <c r="C105" s="162"/>
      <c r="D105" s="162"/>
      <c r="E105" s="161"/>
      <c r="F105" s="161"/>
      <c r="G105" s="161"/>
      <c r="H105" s="161"/>
      <c r="I105" s="161"/>
      <c r="J105" s="162"/>
      <c r="K105" s="162"/>
      <c r="L105" s="162"/>
      <c r="M105" s="162"/>
      <c r="N105" s="162"/>
      <c r="O105" s="162"/>
      <c r="P105" s="162"/>
      <c r="Q105" s="158">
        <f t="shared" si="6"/>
        <v>0</v>
      </c>
    </row>
    <row r="106" spans="1:17" ht="18.75" hidden="1">
      <c r="A106" s="165"/>
      <c r="B106" s="160" t="s">
        <v>668</v>
      </c>
      <c r="C106" s="162"/>
      <c r="D106" s="162"/>
      <c r="E106" s="161"/>
      <c r="F106" s="161"/>
      <c r="G106" s="161"/>
      <c r="H106" s="161"/>
      <c r="I106" s="161"/>
      <c r="J106" s="162"/>
      <c r="K106" s="162"/>
      <c r="L106" s="162"/>
      <c r="M106" s="162"/>
      <c r="N106" s="162"/>
      <c r="O106" s="162"/>
      <c r="P106" s="162"/>
      <c r="Q106" s="158">
        <f t="shared" si="6"/>
        <v>0</v>
      </c>
    </row>
    <row r="107" spans="1:17" ht="37.5" hidden="1">
      <c r="A107" s="169" t="s">
        <v>483</v>
      </c>
      <c r="B107" s="173" t="s">
        <v>484</v>
      </c>
      <c r="C107" s="162"/>
      <c r="D107" s="162"/>
      <c r="E107" s="161"/>
      <c r="F107" s="161"/>
      <c r="G107" s="161"/>
      <c r="H107" s="161"/>
      <c r="I107" s="161"/>
      <c r="J107" s="162"/>
      <c r="K107" s="162"/>
      <c r="L107" s="162"/>
      <c r="M107" s="162"/>
      <c r="N107" s="162"/>
      <c r="O107" s="162"/>
      <c r="P107" s="162"/>
      <c r="Q107" s="158">
        <f t="shared" si="6"/>
        <v>0</v>
      </c>
    </row>
    <row r="108" spans="1:17" ht="18.75" hidden="1">
      <c r="A108" s="165"/>
      <c r="B108" s="160" t="s">
        <v>668</v>
      </c>
      <c r="C108" s="162"/>
      <c r="D108" s="162"/>
      <c r="E108" s="161"/>
      <c r="F108" s="161"/>
      <c r="G108" s="161"/>
      <c r="H108" s="161"/>
      <c r="I108" s="161"/>
      <c r="J108" s="162"/>
      <c r="K108" s="162"/>
      <c r="L108" s="162"/>
      <c r="M108" s="162"/>
      <c r="N108" s="162"/>
      <c r="O108" s="162"/>
      <c r="P108" s="162"/>
      <c r="Q108" s="158">
        <f t="shared" si="6"/>
        <v>0</v>
      </c>
    </row>
    <row r="109" spans="1:17" ht="18.75" hidden="1">
      <c r="A109" s="165" t="s">
        <v>538</v>
      </c>
      <c r="B109" s="179" t="s">
        <v>485</v>
      </c>
      <c r="C109" s="162"/>
      <c r="D109" s="161"/>
      <c r="E109" s="162"/>
      <c r="F109" s="162"/>
      <c r="G109" s="162"/>
      <c r="H109" s="162"/>
      <c r="I109" s="162"/>
      <c r="J109" s="162"/>
      <c r="K109" s="162"/>
      <c r="L109" s="162"/>
      <c r="M109" s="162"/>
      <c r="N109" s="162"/>
      <c r="O109" s="162"/>
      <c r="P109" s="162"/>
      <c r="Q109" s="158">
        <f t="shared" si="6"/>
        <v>0</v>
      </c>
    </row>
    <row r="110" spans="1:17" ht="18.75" hidden="1">
      <c r="A110" s="165"/>
      <c r="B110" s="160" t="s">
        <v>668</v>
      </c>
      <c r="C110" s="162"/>
      <c r="D110" s="161"/>
      <c r="E110" s="161"/>
      <c r="F110" s="161"/>
      <c r="G110" s="161"/>
      <c r="H110" s="162"/>
      <c r="I110" s="162"/>
      <c r="J110" s="162"/>
      <c r="K110" s="162"/>
      <c r="L110" s="162"/>
      <c r="M110" s="162"/>
      <c r="N110" s="162"/>
      <c r="O110" s="162"/>
      <c r="P110" s="162"/>
      <c r="Q110" s="158">
        <f t="shared" si="6"/>
        <v>0</v>
      </c>
    </row>
    <row r="111" spans="1:17" ht="18.75" hidden="1">
      <c r="A111" s="165" t="s">
        <v>555</v>
      </c>
      <c r="B111" s="160" t="s">
        <v>600</v>
      </c>
      <c r="C111" s="162"/>
      <c r="D111" s="161"/>
      <c r="E111" s="162"/>
      <c r="F111" s="162"/>
      <c r="G111" s="162"/>
      <c r="H111" s="162"/>
      <c r="I111" s="162"/>
      <c r="J111" s="162"/>
      <c r="K111" s="162"/>
      <c r="L111" s="162"/>
      <c r="M111" s="162"/>
      <c r="N111" s="162"/>
      <c r="O111" s="162"/>
      <c r="P111" s="162"/>
      <c r="Q111" s="158">
        <f t="shared" si="6"/>
        <v>0</v>
      </c>
    </row>
    <row r="112" spans="1:17" ht="37.5" hidden="1">
      <c r="A112" s="165"/>
      <c r="B112" s="167" t="s">
        <v>138</v>
      </c>
      <c r="C112" s="166"/>
      <c r="D112" s="168"/>
      <c r="E112" s="166"/>
      <c r="F112" s="166"/>
      <c r="G112" s="166"/>
      <c r="H112" s="166"/>
      <c r="I112" s="166"/>
      <c r="J112" s="166"/>
      <c r="K112" s="166"/>
      <c r="L112" s="166"/>
      <c r="M112" s="166"/>
      <c r="N112" s="166"/>
      <c r="O112" s="162"/>
      <c r="P112" s="162"/>
      <c r="Q112" s="158">
        <f t="shared" si="6"/>
        <v>0</v>
      </c>
    </row>
    <row r="113" spans="1:17" ht="18.75" hidden="1">
      <c r="A113" s="165" t="s">
        <v>576</v>
      </c>
      <c r="B113" s="160" t="s">
        <v>298</v>
      </c>
      <c r="C113" s="161"/>
      <c r="D113" s="161"/>
      <c r="E113" s="162"/>
      <c r="F113" s="162"/>
      <c r="G113" s="162"/>
      <c r="H113" s="162"/>
      <c r="I113" s="162"/>
      <c r="J113" s="162"/>
      <c r="K113" s="162"/>
      <c r="L113" s="162"/>
      <c r="M113" s="162"/>
      <c r="N113" s="162"/>
      <c r="O113" s="162"/>
      <c r="P113" s="162"/>
      <c r="Q113" s="158">
        <f t="shared" si="6"/>
        <v>0</v>
      </c>
    </row>
    <row r="114" spans="1:17" ht="37.5" hidden="1">
      <c r="A114" s="165"/>
      <c r="B114" s="167" t="s">
        <v>443</v>
      </c>
      <c r="C114" s="166"/>
      <c r="D114" s="168"/>
      <c r="E114" s="166"/>
      <c r="F114" s="162"/>
      <c r="G114" s="162"/>
      <c r="H114" s="162"/>
      <c r="I114" s="162"/>
      <c r="J114" s="162"/>
      <c r="K114" s="162"/>
      <c r="L114" s="162"/>
      <c r="M114" s="162"/>
      <c r="N114" s="162"/>
      <c r="O114" s="162"/>
      <c r="P114" s="162"/>
      <c r="Q114" s="158">
        <f t="shared" si="6"/>
        <v>0</v>
      </c>
    </row>
    <row r="115" spans="1:17" ht="18.75" hidden="1">
      <c r="A115" s="165"/>
      <c r="B115" s="167" t="s">
        <v>277</v>
      </c>
      <c r="C115" s="168"/>
      <c r="D115" s="168"/>
      <c r="E115" s="166"/>
      <c r="F115" s="162"/>
      <c r="G115" s="162"/>
      <c r="H115" s="162"/>
      <c r="I115" s="162"/>
      <c r="J115" s="162"/>
      <c r="K115" s="162"/>
      <c r="L115" s="162"/>
      <c r="M115" s="162"/>
      <c r="N115" s="162"/>
      <c r="O115" s="162"/>
      <c r="P115" s="162"/>
      <c r="Q115" s="158">
        <f t="shared" si="6"/>
        <v>0</v>
      </c>
    </row>
    <row r="116" spans="1:17" ht="18.75" hidden="1">
      <c r="A116" s="165" t="s">
        <v>514</v>
      </c>
      <c r="B116" s="160" t="s">
        <v>134</v>
      </c>
      <c r="C116" s="161"/>
      <c r="D116" s="162"/>
      <c r="E116" s="162"/>
      <c r="F116" s="162"/>
      <c r="G116" s="162"/>
      <c r="H116" s="162"/>
      <c r="I116" s="162"/>
      <c r="J116" s="162"/>
      <c r="K116" s="162"/>
      <c r="L116" s="162"/>
      <c r="M116" s="162"/>
      <c r="N116" s="162"/>
      <c r="O116" s="162"/>
      <c r="P116" s="162"/>
      <c r="Q116" s="158">
        <f t="shared" si="6"/>
        <v>0</v>
      </c>
    </row>
    <row r="117" spans="1:17" ht="18.75" hidden="1">
      <c r="A117" s="165" t="s">
        <v>580</v>
      </c>
      <c r="B117" s="160" t="s">
        <v>581</v>
      </c>
      <c r="C117" s="161"/>
      <c r="D117" s="162"/>
      <c r="E117" s="162"/>
      <c r="F117" s="162"/>
      <c r="G117" s="162"/>
      <c r="H117" s="162"/>
      <c r="I117" s="162"/>
      <c r="J117" s="162"/>
      <c r="K117" s="162"/>
      <c r="L117" s="162"/>
      <c r="M117" s="162"/>
      <c r="N117" s="162"/>
      <c r="O117" s="162"/>
      <c r="P117" s="162"/>
      <c r="Q117" s="158">
        <f t="shared" si="6"/>
        <v>0</v>
      </c>
    </row>
    <row r="118" spans="1:17" ht="56.25" hidden="1">
      <c r="A118" s="165" t="s">
        <v>632</v>
      </c>
      <c r="B118" s="160" t="s">
        <v>662</v>
      </c>
      <c r="C118" s="161"/>
      <c r="D118" s="162"/>
      <c r="E118" s="162"/>
      <c r="F118" s="162"/>
      <c r="G118" s="162"/>
      <c r="H118" s="162"/>
      <c r="I118" s="162"/>
      <c r="J118" s="162"/>
      <c r="K118" s="162"/>
      <c r="L118" s="162"/>
      <c r="M118" s="162"/>
      <c r="N118" s="162"/>
      <c r="O118" s="162"/>
      <c r="P118" s="162"/>
      <c r="Q118" s="158">
        <f t="shared" si="6"/>
        <v>0</v>
      </c>
    </row>
    <row r="119" spans="1:17" ht="18.75" hidden="1">
      <c r="A119" s="165" t="s">
        <v>554</v>
      </c>
      <c r="B119" s="160" t="s">
        <v>591</v>
      </c>
      <c r="C119" s="161"/>
      <c r="D119" s="162"/>
      <c r="E119" s="162"/>
      <c r="F119" s="162"/>
      <c r="G119" s="162"/>
      <c r="H119" s="162"/>
      <c r="I119" s="162"/>
      <c r="J119" s="162"/>
      <c r="K119" s="162"/>
      <c r="L119" s="162"/>
      <c r="M119" s="162"/>
      <c r="N119" s="162"/>
      <c r="O119" s="162"/>
      <c r="P119" s="162"/>
      <c r="Q119" s="158">
        <f t="shared" si="6"/>
        <v>0</v>
      </c>
    </row>
    <row r="120" spans="1:17" ht="18.75" hidden="1">
      <c r="A120" s="165" t="s">
        <v>486</v>
      </c>
      <c r="B120" s="160" t="s">
        <v>487</v>
      </c>
      <c r="C120" s="161"/>
      <c r="D120" s="161"/>
      <c r="E120" s="161"/>
      <c r="F120" s="161"/>
      <c r="G120" s="162"/>
      <c r="H120" s="162"/>
      <c r="I120" s="162"/>
      <c r="J120" s="162"/>
      <c r="K120" s="162"/>
      <c r="L120" s="162"/>
      <c r="M120" s="162"/>
      <c r="N120" s="162"/>
      <c r="O120" s="162"/>
      <c r="P120" s="162"/>
      <c r="Q120" s="158">
        <f t="shared" si="6"/>
        <v>0</v>
      </c>
    </row>
    <row r="121" spans="1:17" ht="56.25" hidden="1">
      <c r="A121" s="165" t="s">
        <v>303</v>
      </c>
      <c r="B121" s="160" t="s">
        <v>305</v>
      </c>
      <c r="C121" s="161"/>
      <c r="D121" s="161"/>
      <c r="E121" s="161"/>
      <c r="F121" s="161"/>
      <c r="G121" s="162"/>
      <c r="H121" s="162"/>
      <c r="I121" s="162"/>
      <c r="J121" s="162"/>
      <c r="K121" s="162"/>
      <c r="L121" s="162"/>
      <c r="M121" s="162"/>
      <c r="N121" s="162"/>
      <c r="O121" s="162"/>
      <c r="P121" s="162"/>
      <c r="Q121" s="158">
        <f t="shared" si="6"/>
        <v>0</v>
      </c>
    </row>
    <row r="122" spans="1:17" ht="18.75">
      <c r="A122" s="165" t="s">
        <v>551</v>
      </c>
      <c r="B122" s="160" t="s">
        <v>449</v>
      </c>
      <c r="C122" s="162">
        <v>-60</v>
      </c>
      <c r="D122" s="161"/>
      <c r="E122" s="161"/>
      <c r="F122" s="161"/>
      <c r="G122" s="162"/>
      <c r="H122" s="162"/>
      <c r="I122" s="162"/>
      <c r="J122" s="162"/>
      <c r="K122" s="162"/>
      <c r="L122" s="162"/>
      <c r="M122" s="162"/>
      <c r="N122" s="162"/>
      <c r="O122" s="162"/>
      <c r="P122" s="162"/>
      <c r="Q122" s="158">
        <f t="shared" si="6"/>
        <v>-60</v>
      </c>
    </row>
    <row r="123" spans="1:17" ht="18.75">
      <c r="A123" s="165"/>
      <c r="B123" s="167" t="s">
        <v>668</v>
      </c>
      <c r="C123" s="196">
        <v>-60</v>
      </c>
      <c r="D123" s="161"/>
      <c r="E123" s="161"/>
      <c r="F123" s="161"/>
      <c r="G123" s="162"/>
      <c r="H123" s="162"/>
      <c r="I123" s="162"/>
      <c r="J123" s="162"/>
      <c r="K123" s="162"/>
      <c r="L123" s="162"/>
      <c r="M123" s="162"/>
      <c r="N123" s="162"/>
      <c r="O123" s="162"/>
      <c r="P123" s="162"/>
      <c r="Q123" s="158">
        <f t="shared" si="6"/>
        <v>-60</v>
      </c>
    </row>
    <row r="124" spans="1:17" ht="18.75">
      <c r="A124" s="165" t="s">
        <v>480</v>
      </c>
      <c r="B124" s="173" t="s">
        <v>481</v>
      </c>
      <c r="C124" s="162">
        <v>60</v>
      </c>
      <c r="D124" s="161"/>
      <c r="E124" s="161"/>
      <c r="F124" s="161"/>
      <c r="G124" s="162"/>
      <c r="H124" s="162"/>
      <c r="I124" s="162"/>
      <c r="J124" s="162"/>
      <c r="K124" s="162"/>
      <c r="L124" s="162"/>
      <c r="M124" s="162"/>
      <c r="N124" s="162"/>
      <c r="O124" s="162"/>
      <c r="P124" s="162"/>
      <c r="Q124" s="158">
        <f t="shared" si="6"/>
        <v>60</v>
      </c>
    </row>
    <row r="125" spans="1:17" ht="18.75">
      <c r="A125" s="165"/>
      <c r="B125" s="167" t="s">
        <v>668</v>
      </c>
      <c r="C125" s="196">
        <v>60</v>
      </c>
      <c r="D125" s="161"/>
      <c r="E125" s="161"/>
      <c r="F125" s="161"/>
      <c r="G125" s="162"/>
      <c r="H125" s="162"/>
      <c r="I125" s="162"/>
      <c r="J125" s="162"/>
      <c r="K125" s="162"/>
      <c r="L125" s="162"/>
      <c r="M125" s="162"/>
      <c r="N125" s="162"/>
      <c r="O125" s="162"/>
      <c r="P125" s="162"/>
      <c r="Q125" s="158">
        <f t="shared" si="6"/>
        <v>60</v>
      </c>
    </row>
    <row r="126" spans="1:17" ht="56.25">
      <c r="A126" s="165" t="s">
        <v>632</v>
      </c>
      <c r="B126" s="160" t="s">
        <v>662</v>
      </c>
      <c r="C126" s="161">
        <v>15</v>
      </c>
      <c r="D126" s="161"/>
      <c r="E126" s="161"/>
      <c r="F126" s="161"/>
      <c r="G126" s="162"/>
      <c r="H126" s="162"/>
      <c r="I126" s="162"/>
      <c r="J126" s="162"/>
      <c r="K126" s="162"/>
      <c r="L126" s="162"/>
      <c r="M126" s="162"/>
      <c r="N126" s="162"/>
      <c r="O126" s="162"/>
      <c r="P126" s="162"/>
      <c r="Q126" s="158">
        <f t="shared" si="6"/>
        <v>15</v>
      </c>
    </row>
    <row r="127" spans="1:17" ht="18.75">
      <c r="A127" s="165" t="s">
        <v>515</v>
      </c>
      <c r="B127" s="160" t="s">
        <v>598</v>
      </c>
      <c r="C127" s="161">
        <v>25</v>
      </c>
      <c r="D127" s="161"/>
      <c r="E127" s="161"/>
      <c r="F127" s="161"/>
      <c r="G127" s="162"/>
      <c r="H127" s="162"/>
      <c r="I127" s="162"/>
      <c r="J127" s="162"/>
      <c r="K127" s="162"/>
      <c r="L127" s="162"/>
      <c r="M127" s="162"/>
      <c r="N127" s="162"/>
      <c r="O127" s="162"/>
      <c r="P127" s="162"/>
      <c r="Q127" s="158">
        <f aca="true" t="shared" si="7" ref="Q127:Q152">H127+C127</f>
        <v>25</v>
      </c>
    </row>
    <row r="128" spans="1:17" ht="18.75" hidden="1">
      <c r="A128" s="165"/>
      <c r="B128" s="160"/>
      <c r="C128" s="161"/>
      <c r="D128" s="161"/>
      <c r="E128" s="161"/>
      <c r="F128" s="161"/>
      <c r="G128" s="162"/>
      <c r="H128" s="162"/>
      <c r="I128" s="162"/>
      <c r="J128" s="162"/>
      <c r="K128" s="162"/>
      <c r="L128" s="162"/>
      <c r="M128" s="162"/>
      <c r="N128" s="162"/>
      <c r="O128" s="162"/>
      <c r="P128" s="162"/>
      <c r="Q128" s="158">
        <f t="shared" si="7"/>
        <v>0</v>
      </c>
    </row>
    <row r="129" spans="1:17" ht="18.75" hidden="1">
      <c r="A129" s="165"/>
      <c r="B129" s="160"/>
      <c r="C129" s="162"/>
      <c r="D129" s="162"/>
      <c r="E129" s="162"/>
      <c r="F129" s="162"/>
      <c r="G129" s="162"/>
      <c r="H129" s="162"/>
      <c r="I129" s="162"/>
      <c r="J129" s="162"/>
      <c r="K129" s="162"/>
      <c r="L129" s="162"/>
      <c r="M129" s="162"/>
      <c r="N129" s="162"/>
      <c r="O129" s="162"/>
      <c r="P129" s="162"/>
      <c r="Q129" s="158">
        <f t="shared" si="7"/>
        <v>0</v>
      </c>
    </row>
    <row r="130" spans="1:17" ht="18.75" hidden="1">
      <c r="A130" s="165"/>
      <c r="B130" s="160"/>
      <c r="C130" s="161"/>
      <c r="D130" s="161"/>
      <c r="E130" s="161"/>
      <c r="F130" s="161"/>
      <c r="G130" s="161"/>
      <c r="H130" s="161"/>
      <c r="I130" s="161"/>
      <c r="J130" s="161"/>
      <c r="K130" s="161"/>
      <c r="L130" s="161"/>
      <c r="M130" s="161"/>
      <c r="N130" s="161"/>
      <c r="O130" s="161"/>
      <c r="P130" s="162"/>
      <c r="Q130" s="158">
        <f t="shared" si="7"/>
        <v>0</v>
      </c>
    </row>
    <row r="131" spans="1:17" ht="18.75" hidden="1">
      <c r="A131" s="165"/>
      <c r="B131" s="160"/>
      <c r="C131" s="161"/>
      <c r="D131" s="161"/>
      <c r="E131" s="162"/>
      <c r="F131" s="162"/>
      <c r="G131" s="162"/>
      <c r="H131" s="162"/>
      <c r="I131" s="162"/>
      <c r="J131" s="162"/>
      <c r="K131" s="162"/>
      <c r="L131" s="162"/>
      <c r="M131" s="162"/>
      <c r="N131" s="162"/>
      <c r="O131" s="162"/>
      <c r="P131" s="162"/>
      <c r="Q131" s="158">
        <f t="shared" si="7"/>
        <v>0</v>
      </c>
    </row>
    <row r="132" spans="1:17" ht="18.75" hidden="1">
      <c r="A132" s="165"/>
      <c r="B132" s="179"/>
      <c r="C132" s="162"/>
      <c r="D132" s="162"/>
      <c r="E132" s="162"/>
      <c r="F132" s="162"/>
      <c r="G132" s="162"/>
      <c r="H132" s="162"/>
      <c r="I132" s="162"/>
      <c r="J132" s="162"/>
      <c r="K132" s="162"/>
      <c r="L132" s="162"/>
      <c r="M132" s="162"/>
      <c r="N132" s="162"/>
      <c r="O132" s="162"/>
      <c r="P132" s="162"/>
      <c r="Q132" s="158">
        <f t="shared" si="7"/>
        <v>0</v>
      </c>
    </row>
    <row r="133" spans="1:17" ht="18.75" hidden="1">
      <c r="A133" s="165"/>
      <c r="B133" s="160"/>
      <c r="C133" s="162"/>
      <c r="D133" s="162"/>
      <c r="E133" s="162"/>
      <c r="F133" s="162"/>
      <c r="G133" s="162"/>
      <c r="H133" s="162"/>
      <c r="I133" s="162"/>
      <c r="J133" s="162"/>
      <c r="K133" s="162"/>
      <c r="L133" s="162"/>
      <c r="M133" s="162"/>
      <c r="N133" s="162"/>
      <c r="O133" s="162"/>
      <c r="P133" s="162"/>
      <c r="Q133" s="158">
        <f t="shared" si="7"/>
        <v>0</v>
      </c>
    </row>
    <row r="134" spans="1:17" ht="37.5" hidden="1">
      <c r="A134" s="165"/>
      <c r="B134" s="160" t="s">
        <v>443</v>
      </c>
      <c r="C134" s="161"/>
      <c r="D134" s="162"/>
      <c r="E134" s="162"/>
      <c r="F134" s="162"/>
      <c r="G134" s="162"/>
      <c r="H134" s="162"/>
      <c r="I134" s="162"/>
      <c r="J134" s="162"/>
      <c r="K134" s="162"/>
      <c r="L134" s="162"/>
      <c r="M134" s="162"/>
      <c r="N134" s="162"/>
      <c r="O134" s="162"/>
      <c r="P134" s="162"/>
      <c r="Q134" s="158">
        <f t="shared" si="7"/>
        <v>0</v>
      </c>
    </row>
    <row r="135" spans="1:17" ht="18.75" hidden="1">
      <c r="A135" s="165" t="s">
        <v>515</v>
      </c>
      <c r="B135" s="160" t="s">
        <v>598</v>
      </c>
      <c r="C135" s="161"/>
      <c r="D135" s="162"/>
      <c r="E135" s="162"/>
      <c r="F135" s="162"/>
      <c r="G135" s="162"/>
      <c r="H135" s="162"/>
      <c r="I135" s="162"/>
      <c r="J135" s="162"/>
      <c r="K135" s="162"/>
      <c r="L135" s="162"/>
      <c r="M135" s="162"/>
      <c r="N135" s="162"/>
      <c r="O135" s="162"/>
      <c r="P135" s="162"/>
      <c r="Q135" s="158">
        <f t="shared" si="7"/>
        <v>0</v>
      </c>
    </row>
    <row r="136" spans="1:17" ht="18.75" hidden="1">
      <c r="A136" s="165"/>
      <c r="B136" s="160" t="s">
        <v>280</v>
      </c>
      <c r="C136" s="161"/>
      <c r="D136" s="162"/>
      <c r="E136" s="162"/>
      <c r="F136" s="162"/>
      <c r="G136" s="162"/>
      <c r="H136" s="162"/>
      <c r="I136" s="162"/>
      <c r="J136" s="162"/>
      <c r="K136" s="162"/>
      <c r="L136" s="162"/>
      <c r="M136" s="162"/>
      <c r="N136" s="162"/>
      <c r="O136" s="162"/>
      <c r="P136" s="162"/>
      <c r="Q136" s="158">
        <f t="shared" si="7"/>
        <v>0</v>
      </c>
    </row>
    <row r="137" spans="1:17" ht="18.75" hidden="1">
      <c r="A137" s="180">
        <v>110000</v>
      </c>
      <c r="B137" s="156" t="s">
        <v>532</v>
      </c>
      <c r="C137" s="158">
        <f>SUM(C139+C141+C143+C146)</f>
        <v>0</v>
      </c>
      <c r="D137" s="158"/>
      <c r="E137" s="158">
        <f aca="true" t="shared" si="8" ref="E137:P137">SUM(E139:E146)</f>
        <v>0</v>
      </c>
      <c r="F137" s="158">
        <f t="shared" si="8"/>
        <v>0</v>
      </c>
      <c r="G137" s="158"/>
      <c r="H137" s="158">
        <f t="shared" si="8"/>
        <v>0</v>
      </c>
      <c r="I137" s="158">
        <f t="shared" si="8"/>
        <v>0</v>
      </c>
      <c r="J137" s="158">
        <f t="shared" si="8"/>
        <v>0</v>
      </c>
      <c r="K137" s="158">
        <f t="shared" si="8"/>
        <v>0</v>
      </c>
      <c r="L137" s="158">
        <f t="shared" si="8"/>
        <v>0</v>
      </c>
      <c r="M137" s="158">
        <f t="shared" si="8"/>
        <v>0</v>
      </c>
      <c r="N137" s="158">
        <f t="shared" si="8"/>
        <v>0</v>
      </c>
      <c r="O137" s="158">
        <f t="shared" si="8"/>
        <v>0</v>
      </c>
      <c r="P137" s="158">
        <f t="shared" si="8"/>
        <v>0</v>
      </c>
      <c r="Q137" s="158">
        <f t="shared" si="7"/>
        <v>0</v>
      </c>
    </row>
    <row r="138" spans="1:17" ht="18.75" hidden="1">
      <c r="A138" s="181">
        <v>1</v>
      </c>
      <c r="B138" s="181">
        <v>2</v>
      </c>
      <c r="C138" s="177"/>
      <c r="D138" s="162"/>
      <c r="E138" s="162"/>
      <c r="F138" s="162"/>
      <c r="G138" s="162"/>
      <c r="H138" s="177"/>
      <c r="I138" s="162"/>
      <c r="J138" s="162"/>
      <c r="K138" s="162"/>
      <c r="L138" s="162"/>
      <c r="M138" s="162"/>
      <c r="N138" s="162"/>
      <c r="O138" s="162"/>
      <c r="P138" s="162"/>
      <c r="Q138" s="158">
        <f t="shared" si="7"/>
        <v>0</v>
      </c>
    </row>
    <row r="139" spans="1:17" ht="18.75" hidden="1">
      <c r="A139" s="165" t="s">
        <v>516</v>
      </c>
      <c r="B139" s="160" t="s">
        <v>517</v>
      </c>
      <c r="C139" s="177"/>
      <c r="D139" s="162"/>
      <c r="E139" s="162"/>
      <c r="F139" s="162"/>
      <c r="G139" s="162"/>
      <c r="H139" s="177"/>
      <c r="I139" s="162"/>
      <c r="J139" s="162"/>
      <c r="K139" s="162"/>
      <c r="L139" s="162"/>
      <c r="M139" s="162"/>
      <c r="N139" s="162"/>
      <c r="O139" s="162"/>
      <c r="P139" s="162"/>
      <c r="Q139" s="158">
        <f t="shared" si="7"/>
        <v>0</v>
      </c>
    </row>
    <row r="140" spans="1:17" ht="37.5" hidden="1">
      <c r="A140" s="165"/>
      <c r="B140" s="167" t="s">
        <v>443</v>
      </c>
      <c r="C140" s="182"/>
      <c r="D140" s="162"/>
      <c r="E140" s="162"/>
      <c r="F140" s="162"/>
      <c r="G140" s="162"/>
      <c r="H140" s="177"/>
      <c r="I140" s="162"/>
      <c r="J140" s="162"/>
      <c r="K140" s="162"/>
      <c r="L140" s="162"/>
      <c r="M140" s="162"/>
      <c r="N140" s="162"/>
      <c r="O140" s="162"/>
      <c r="P140" s="162"/>
      <c r="Q140" s="158">
        <f t="shared" si="7"/>
        <v>0</v>
      </c>
    </row>
    <row r="141" spans="1:17" ht="18.75" hidden="1">
      <c r="A141" s="165" t="s">
        <v>518</v>
      </c>
      <c r="B141" s="160" t="s">
        <v>652</v>
      </c>
      <c r="C141" s="177"/>
      <c r="D141" s="162"/>
      <c r="E141" s="162"/>
      <c r="F141" s="162"/>
      <c r="G141" s="162"/>
      <c r="H141" s="177"/>
      <c r="I141" s="162"/>
      <c r="J141" s="162"/>
      <c r="K141" s="162"/>
      <c r="L141" s="162"/>
      <c r="M141" s="162"/>
      <c r="N141" s="162"/>
      <c r="O141" s="162"/>
      <c r="P141" s="162"/>
      <c r="Q141" s="158">
        <f t="shared" si="7"/>
        <v>0</v>
      </c>
    </row>
    <row r="142" spans="1:17" ht="37.5" hidden="1">
      <c r="A142" s="165"/>
      <c r="B142" s="167" t="s">
        <v>443</v>
      </c>
      <c r="C142" s="182"/>
      <c r="D142" s="162"/>
      <c r="E142" s="162"/>
      <c r="F142" s="162"/>
      <c r="G142" s="162"/>
      <c r="H142" s="177"/>
      <c r="I142" s="162"/>
      <c r="J142" s="162"/>
      <c r="K142" s="162"/>
      <c r="L142" s="162"/>
      <c r="M142" s="162"/>
      <c r="N142" s="162"/>
      <c r="O142" s="162"/>
      <c r="P142" s="162"/>
      <c r="Q142" s="158">
        <f t="shared" si="7"/>
        <v>0</v>
      </c>
    </row>
    <row r="143" spans="1:17" ht="18.75" hidden="1">
      <c r="A143" s="165" t="s">
        <v>519</v>
      </c>
      <c r="B143" s="160" t="s">
        <v>653</v>
      </c>
      <c r="C143" s="177"/>
      <c r="D143" s="162"/>
      <c r="E143" s="162"/>
      <c r="F143" s="162"/>
      <c r="G143" s="162"/>
      <c r="H143" s="177"/>
      <c r="I143" s="162"/>
      <c r="J143" s="162"/>
      <c r="K143" s="162"/>
      <c r="L143" s="162"/>
      <c r="M143" s="162"/>
      <c r="N143" s="162"/>
      <c r="O143" s="162"/>
      <c r="P143" s="162"/>
      <c r="Q143" s="158">
        <f t="shared" si="7"/>
        <v>0</v>
      </c>
    </row>
    <row r="144" spans="1:17" ht="18.75" hidden="1">
      <c r="A144" s="165" t="s">
        <v>520</v>
      </c>
      <c r="B144" s="160" t="s">
        <v>594</v>
      </c>
      <c r="C144" s="177"/>
      <c r="D144" s="162"/>
      <c r="E144" s="162"/>
      <c r="F144" s="162"/>
      <c r="G144" s="162"/>
      <c r="H144" s="177"/>
      <c r="I144" s="162"/>
      <c r="J144" s="162"/>
      <c r="K144" s="162"/>
      <c r="L144" s="162"/>
      <c r="M144" s="162"/>
      <c r="N144" s="162"/>
      <c r="O144" s="162"/>
      <c r="P144" s="162"/>
      <c r="Q144" s="158">
        <f t="shared" si="7"/>
        <v>0</v>
      </c>
    </row>
    <row r="145" spans="1:17" ht="37.5" hidden="1">
      <c r="A145" s="165"/>
      <c r="B145" s="167" t="s">
        <v>443</v>
      </c>
      <c r="C145" s="182"/>
      <c r="D145" s="162"/>
      <c r="E145" s="162"/>
      <c r="F145" s="162"/>
      <c r="G145" s="162"/>
      <c r="H145" s="177"/>
      <c r="I145" s="162"/>
      <c r="J145" s="162"/>
      <c r="K145" s="162"/>
      <c r="L145" s="162"/>
      <c r="M145" s="162"/>
      <c r="N145" s="162"/>
      <c r="O145" s="162"/>
      <c r="P145" s="162"/>
      <c r="Q145" s="158">
        <f t="shared" si="7"/>
        <v>0</v>
      </c>
    </row>
    <row r="146" spans="1:17" ht="18.75" hidden="1">
      <c r="A146" s="165" t="s">
        <v>544</v>
      </c>
      <c r="B146" s="160" t="s">
        <v>279</v>
      </c>
      <c r="C146" s="177"/>
      <c r="D146" s="162"/>
      <c r="E146" s="162"/>
      <c r="F146" s="162"/>
      <c r="G146" s="162"/>
      <c r="H146" s="177"/>
      <c r="I146" s="162"/>
      <c r="J146" s="162"/>
      <c r="K146" s="162"/>
      <c r="L146" s="162"/>
      <c r="M146" s="162"/>
      <c r="N146" s="162"/>
      <c r="O146" s="162"/>
      <c r="P146" s="162"/>
      <c r="Q146" s="158">
        <f t="shared" si="7"/>
        <v>0</v>
      </c>
    </row>
    <row r="147" spans="1:17" ht="18.75" hidden="1">
      <c r="A147" s="181"/>
      <c r="B147" s="181"/>
      <c r="C147" s="177"/>
      <c r="D147" s="162"/>
      <c r="E147" s="162"/>
      <c r="F147" s="162"/>
      <c r="G147" s="162"/>
      <c r="H147" s="177"/>
      <c r="I147" s="162"/>
      <c r="J147" s="162"/>
      <c r="K147" s="162"/>
      <c r="L147" s="162"/>
      <c r="M147" s="162"/>
      <c r="N147" s="162"/>
      <c r="O147" s="162"/>
      <c r="P147" s="162"/>
      <c r="Q147" s="158">
        <f t="shared" si="7"/>
        <v>0</v>
      </c>
    </row>
    <row r="148" spans="1:17" ht="18.75" hidden="1">
      <c r="A148" s="183">
        <v>120000</v>
      </c>
      <c r="B148" s="156" t="s">
        <v>546</v>
      </c>
      <c r="C148" s="157"/>
      <c r="D148" s="157"/>
      <c r="E148" s="157"/>
      <c r="F148" s="157"/>
      <c r="G148" s="157"/>
      <c r="H148" s="157"/>
      <c r="I148" s="157"/>
      <c r="J148" s="157"/>
      <c r="K148" s="157"/>
      <c r="L148" s="157"/>
      <c r="M148" s="157"/>
      <c r="N148" s="157"/>
      <c r="O148" s="157"/>
      <c r="P148" s="157"/>
      <c r="Q148" s="158">
        <f t="shared" si="7"/>
        <v>0</v>
      </c>
    </row>
    <row r="149" spans="1:17" ht="18.75" hidden="1">
      <c r="A149" s="169" t="s">
        <v>540</v>
      </c>
      <c r="B149" s="184" t="s">
        <v>638</v>
      </c>
      <c r="C149" s="162"/>
      <c r="D149" s="162"/>
      <c r="E149" s="162"/>
      <c r="F149" s="162"/>
      <c r="G149" s="162"/>
      <c r="H149" s="162"/>
      <c r="I149" s="162"/>
      <c r="J149" s="162"/>
      <c r="K149" s="162"/>
      <c r="L149" s="162"/>
      <c r="M149" s="162"/>
      <c r="N149" s="162"/>
      <c r="O149" s="162"/>
      <c r="P149" s="162"/>
      <c r="Q149" s="158">
        <f t="shared" si="7"/>
        <v>0</v>
      </c>
    </row>
    <row r="150" spans="1:17" ht="37.5" hidden="1">
      <c r="A150" s="169"/>
      <c r="B150" s="167" t="s">
        <v>443</v>
      </c>
      <c r="C150" s="182"/>
      <c r="D150" s="162"/>
      <c r="E150" s="162"/>
      <c r="F150" s="162"/>
      <c r="G150" s="162"/>
      <c r="H150" s="162"/>
      <c r="I150" s="162"/>
      <c r="J150" s="162"/>
      <c r="K150" s="162"/>
      <c r="L150" s="162"/>
      <c r="M150" s="162"/>
      <c r="N150" s="162"/>
      <c r="O150" s="162"/>
      <c r="P150" s="162"/>
      <c r="Q150" s="158">
        <f t="shared" si="7"/>
        <v>0</v>
      </c>
    </row>
    <row r="151" spans="1:17" ht="18.75">
      <c r="A151" s="185" t="s">
        <v>533</v>
      </c>
      <c r="B151" s="156" t="s">
        <v>534</v>
      </c>
      <c r="C151" s="157">
        <f>C155+C158+C161+C162+C163+C164+C160+C156</f>
        <v>64.80499999999999</v>
      </c>
      <c r="D151" s="157"/>
      <c r="E151" s="157">
        <f aca="true" t="shared" si="9" ref="E151:M151">E155+E158+E161+E162+E163+E164+E160+E156</f>
        <v>3.9</v>
      </c>
      <c r="F151" s="157">
        <f t="shared" si="9"/>
        <v>2.2</v>
      </c>
      <c r="G151" s="157">
        <f t="shared" si="9"/>
        <v>0</v>
      </c>
      <c r="H151" s="157">
        <f t="shared" si="9"/>
        <v>650</v>
      </c>
      <c r="I151" s="157">
        <f t="shared" si="9"/>
        <v>0</v>
      </c>
      <c r="J151" s="157">
        <f t="shared" si="9"/>
        <v>0</v>
      </c>
      <c r="K151" s="157">
        <f t="shared" si="9"/>
        <v>0</v>
      </c>
      <c r="L151" s="157">
        <f t="shared" si="9"/>
        <v>0</v>
      </c>
      <c r="M151" s="157">
        <f t="shared" si="9"/>
        <v>0</v>
      </c>
      <c r="N151" s="157">
        <f>N155+N158+N161+N162+N163+N164+N160</f>
        <v>650</v>
      </c>
      <c r="O151" s="157">
        <f>O155+O158+O161+O162+O163+O164+O160</f>
        <v>650</v>
      </c>
      <c r="P151" s="157">
        <f>P155+P158+P161+P162+P163+P164+P160</f>
        <v>0</v>
      </c>
      <c r="Q151" s="158">
        <f t="shared" si="7"/>
        <v>714.805</v>
      </c>
    </row>
    <row r="152" spans="1:17" ht="18.75" hidden="1">
      <c r="A152" s="169" t="s">
        <v>565</v>
      </c>
      <c r="B152" s="156" t="s">
        <v>566</v>
      </c>
      <c r="C152" s="157"/>
      <c r="D152" s="157"/>
      <c r="E152" s="157"/>
      <c r="F152" s="157"/>
      <c r="G152" s="157"/>
      <c r="H152" s="162"/>
      <c r="I152" s="162"/>
      <c r="J152" s="162"/>
      <c r="K152" s="162"/>
      <c r="L152" s="162"/>
      <c r="M152" s="162"/>
      <c r="N152" s="162"/>
      <c r="O152" s="162"/>
      <c r="P152" s="162"/>
      <c r="Q152" s="158">
        <f t="shared" si="7"/>
        <v>0</v>
      </c>
    </row>
    <row r="153" spans="1:17" ht="18.75" hidden="1">
      <c r="A153" s="169" t="s">
        <v>523</v>
      </c>
      <c r="B153" s="160" t="s">
        <v>549</v>
      </c>
      <c r="C153" s="162"/>
      <c r="D153" s="162"/>
      <c r="E153" s="162"/>
      <c r="F153" s="162"/>
      <c r="G153" s="162"/>
      <c r="H153" s="162"/>
      <c r="I153" s="162"/>
      <c r="J153" s="162"/>
      <c r="K153" s="162"/>
      <c r="L153" s="162"/>
      <c r="M153" s="162"/>
      <c r="N153" s="162"/>
      <c r="O153" s="162"/>
      <c r="P153" s="162"/>
      <c r="Q153" s="158">
        <f aca="true" t="shared" si="10" ref="Q153:Q204">H153+C153</f>
        <v>0</v>
      </c>
    </row>
    <row r="154" spans="1:17" ht="18.75" hidden="1">
      <c r="A154" s="169" t="s">
        <v>556</v>
      </c>
      <c r="B154" s="160" t="s">
        <v>557</v>
      </c>
      <c r="C154" s="162"/>
      <c r="D154" s="162"/>
      <c r="E154" s="162"/>
      <c r="F154" s="162"/>
      <c r="G154" s="162"/>
      <c r="H154" s="162"/>
      <c r="I154" s="162"/>
      <c r="J154" s="162"/>
      <c r="K154" s="162"/>
      <c r="L154" s="162"/>
      <c r="M154" s="162"/>
      <c r="N154" s="162"/>
      <c r="O154" s="162"/>
      <c r="P154" s="162"/>
      <c r="Q154" s="158">
        <f t="shared" si="10"/>
        <v>0</v>
      </c>
    </row>
    <row r="155" spans="1:17" ht="18.75" hidden="1">
      <c r="A155" s="165" t="s">
        <v>521</v>
      </c>
      <c r="B155" s="160" t="s">
        <v>542</v>
      </c>
      <c r="C155" s="161"/>
      <c r="D155" s="161"/>
      <c r="E155" s="161"/>
      <c r="F155" s="161"/>
      <c r="G155" s="162"/>
      <c r="H155" s="162"/>
      <c r="I155" s="162"/>
      <c r="J155" s="162"/>
      <c r="K155" s="162"/>
      <c r="L155" s="162"/>
      <c r="M155" s="162"/>
      <c r="N155" s="162"/>
      <c r="O155" s="162"/>
      <c r="P155" s="162"/>
      <c r="Q155" s="158">
        <f t="shared" si="10"/>
        <v>0</v>
      </c>
    </row>
    <row r="156" spans="1:17" ht="18.75" hidden="1">
      <c r="A156" s="165" t="s">
        <v>137</v>
      </c>
      <c r="B156" s="186" t="s">
        <v>525</v>
      </c>
      <c r="C156" s="161"/>
      <c r="D156" s="161"/>
      <c r="E156" s="161"/>
      <c r="F156" s="161"/>
      <c r="G156" s="162"/>
      <c r="H156" s="162"/>
      <c r="I156" s="162"/>
      <c r="J156" s="162"/>
      <c r="K156" s="162"/>
      <c r="L156" s="162"/>
      <c r="M156" s="162"/>
      <c r="N156" s="162"/>
      <c r="O156" s="162"/>
      <c r="P156" s="162"/>
      <c r="Q156" s="158">
        <f t="shared" si="10"/>
        <v>0</v>
      </c>
    </row>
    <row r="157" spans="1:17" ht="18.75" hidden="1">
      <c r="A157" s="165" t="s">
        <v>521</v>
      </c>
      <c r="B157" s="160" t="s">
        <v>542</v>
      </c>
      <c r="C157" s="161"/>
      <c r="D157" s="161"/>
      <c r="E157" s="161"/>
      <c r="F157" s="161"/>
      <c r="G157" s="162"/>
      <c r="H157" s="162"/>
      <c r="I157" s="162"/>
      <c r="J157" s="162"/>
      <c r="K157" s="162"/>
      <c r="L157" s="162"/>
      <c r="M157" s="162"/>
      <c r="N157" s="162"/>
      <c r="O157" s="162"/>
      <c r="P157" s="162"/>
      <c r="Q157" s="158">
        <f t="shared" si="10"/>
        <v>0</v>
      </c>
    </row>
    <row r="158" spans="1:17" ht="18.75">
      <c r="A158" s="165" t="s">
        <v>577</v>
      </c>
      <c r="B158" s="160" t="s">
        <v>650</v>
      </c>
      <c r="C158" s="161">
        <v>2.2</v>
      </c>
      <c r="D158" s="161"/>
      <c r="E158" s="161"/>
      <c r="F158" s="161">
        <v>2.2</v>
      </c>
      <c r="G158" s="162"/>
      <c r="H158" s="162"/>
      <c r="I158" s="162"/>
      <c r="J158" s="162"/>
      <c r="K158" s="162"/>
      <c r="L158" s="162"/>
      <c r="M158" s="162"/>
      <c r="N158" s="162"/>
      <c r="O158" s="162"/>
      <c r="P158" s="162"/>
      <c r="Q158" s="158">
        <f t="shared" si="10"/>
        <v>2.2</v>
      </c>
    </row>
    <row r="159" spans="1:17" ht="18.75" hidden="1">
      <c r="A159" s="165" t="s">
        <v>296</v>
      </c>
      <c r="B159" s="160" t="s">
        <v>297</v>
      </c>
      <c r="C159" s="161"/>
      <c r="D159" s="161"/>
      <c r="E159" s="161"/>
      <c r="F159" s="161"/>
      <c r="G159" s="162"/>
      <c r="H159" s="162"/>
      <c r="I159" s="162"/>
      <c r="J159" s="162"/>
      <c r="K159" s="162"/>
      <c r="L159" s="162"/>
      <c r="M159" s="162"/>
      <c r="N159" s="162"/>
      <c r="O159" s="162"/>
      <c r="P159" s="162"/>
      <c r="Q159" s="158"/>
    </row>
    <row r="160" spans="1:17" ht="18.75">
      <c r="A160" s="165" t="s">
        <v>296</v>
      </c>
      <c r="B160" s="160" t="s">
        <v>297</v>
      </c>
      <c r="C160" s="161">
        <v>5.2</v>
      </c>
      <c r="D160" s="161"/>
      <c r="E160" s="161">
        <v>3.9</v>
      </c>
      <c r="F160" s="161"/>
      <c r="G160" s="162"/>
      <c r="H160" s="162"/>
      <c r="I160" s="162"/>
      <c r="J160" s="162"/>
      <c r="K160" s="162"/>
      <c r="L160" s="162"/>
      <c r="M160" s="162"/>
      <c r="N160" s="162"/>
      <c r="O160" s="162"/>
      <c r="P160" s="162"/>
      <c r="Q160" s="158">
        <f t="shared" si="10"/>
        <v>5.2</v>
      </c>
    </row>
    <row r="161" spans="1:17" ht="56.25">
      <c r="A161" s="165" t="s">
        <v>597</v>
      </c>
      <c r="B161" s="160" t="s">
        <v>642</v>
      </c>
      <c r="C161" s="161">
        <v>20.65</v>
      </c>
      <c r="D161" s="161"/>
      <c r="E161" s="161"/>
      <c r="F161" s="161"/>
      <c r="G161" s="162"/>
      <c r="H161" s="162"/>
      <c r="I161" s="162"/>
      <c r="J161" s="162"/>
      <c r="K161" s="162"/>
      <c r="L161" s="162"/>
      <c r="M161" s="162"/>
      <c r="N161" s="162"/>
      <c r="O161" s="162"/>
      <c r="P161" s="162"/>
      <c r="Q161" s="158">
        <f t="shared" si="10"/>
        <v>20.65</v>
      </c>
    </row>
    <row r="162" spans="1:17" ht="37.5">
      <c r="A162" s="165" t="s">
        <v>522</v>
      </c>
      <c r="B162" s="160" t="s">
        <v>595</v>
      </c>
      <c r="C162" s="161">
        <v>4.307</v>
      </c>
      <c r="D162" s="161"/>
      <c r="E162" s="161"/>
      <c r="F162" s="161"/>
      <c r="G162" s="162"/>
      <c r="H162" s="162"/>
      <c r="I162" s="162"/>
      <c r="J162" s="162"/>
      <c r="K162" s="162"/>
      <c r="L162" s="162"/>
      <c r="M162" s="162"/>
      <c r="N162" s="162"/>
      <c r="O162" s="162"/>
      <c r="P162" s="162"/>
      <c r="Q162" s="158">
        <f t="shared" si="10"/>
        <v>4.307</v>
      </c>
    </row>
    <row r="163" spans="1:17" ht="37.5">
      <c r="A163" s="165" t="s">
        <v>582</v>
      </c>
      <c r="B163" s="160" t="s">
        <v>643</v>
      </c>
      <c r="C163" s="161">
        <v>32.448</v>
      </c>
      <c r="D163" s="161"/>
      <c r="E163" s="161"/>
      <c r="F163" s="161"/>
      <c r="G163" s="162"/>
      <c r="H163" s="161">
        <v>650</v>
      </c>
      <c r="I163" s="161"/>
      <c r="J163" s="161"/>
      <c r="K163" s="161"/>
      <c r="L163" s="161"/>
      <c r="M163" s="161"/>
      <c r="N163" s="161">
        <v>650</v>
      </c>
      <c r="O163" s="161">
        <v>650</v>
      </c>
      <c r="P163" s="162"/>
      <c r="Q163" s="158">
        <f t="shared" si="10"/>
        <v>682.448</v>
      </c>
    </row>
    <row r="164" spans="1:17" ht="18.75" hidden="1">
      <c r="A164" s="165"/>
      <c r="B164" s="160"/>
      <c r="C164" s="161"/>
      <c r="D164" s="161"/>
      <c r="E164" s="161"/>
      <c r="F164" s="161"/>
      <c r="G164" s="161"/>
      <c r="H164" s="162"/>
      <c r="I164" s="162"/>
      <c r="J164" s="162"/>
      <c r="K164" s="162"/>
      <c r="L164" s="162"/>
      <c r="M164" s="162"/>
      <c r="N164" s="162"/>
      <c r="O164" s="162"/>
      <c r="P164" s="162"/>
      <c r="Q164" s="158">
        <f t="shared" si="10"/>
        <v>0</v>
      </c>
    </row>
    <row r="165" spans="1:17" ht="18.75" hidden="1">
      <c r="A165" s="155" t="s">
        <v>664</v>
      </c>
      <c r="B165" s="156" t="s">
        <v>665</v>
      </c>
      <c r="C165" s="158"/>
      <c r="D165" s="158"/>
      <c r="E165" s="158"/>
      <c r="F165" s="158"/>
      <c r="G165" s="158"/>
      <c r="H165" s="157"/>
      <c r="I165" s="157"/>
      <c r="J165" s="157"/>
      <c r="K165" s="157"/>
      <c r="L165" s="157"/>
      <c r="M165" s="157"/>
      <c r="N165" s="157"/>
      <c r="O165" s="157"/>
      <c r="P165" s="157"/>
      <c r="Q165" s="158">
        <f t="shared" si="10"/>
        <v>0</v>
      </c>
    </row>
    <row r="166" spans="1:17" ht="18.75" hidden="1">
      <c r="A166" s="165" t="s">
        <v>489</v>
      </c>
      <c r="B166" s="160" t="s">
        <v>491</v>
      </c>
      <c r="C166" s="161"/>
      <c r="D166" s="161"/>
      <c r="E166" s="161"/>
      <c r="F166" s="161"/>
      <c r="G166" s="161"/>
      <c r="H166" s="162"/>
      <c r="I166" s="162"/>
      <c r="J166" s="162"/>
      <c r="K166" s="162"/>
      <c r="L166" s="162"/>
      <c r="M166" s="162"/>
      <c r="N166" s="162"/>
      <c r="O166" s="162"/>
      <c r="P166" s="162"/>
      <c r="Q166" s="158">
        <f t="shared" si="10"/>
        <v>0</v>
      </c>
    </row>
    <row r="167" spans="1:17" ht="18.75" hidden="1">
      <c r="A167" s="155" t="s">
        <v>565</v>
      </c>
      <c r="B167" s="156" t="s">
        <v>617</v>
      </c>
      <c r="C167" s="158"/>
      <c r="D167" s="158"/>
      <c r="E167" s="158"/>
      <c r="F167" s="158"/>
      <c r="G167" s="161"/>
      <c r="H167" s="162"/>
      <c r="I167" s="162"/>
      <c r="J167" s="162"/>
      <c r="K167" s="162"/>
      <c r="L167" s="162"/>
      <c r="M167" s="162"/>
      <c r="N167" s="162"/>
      <c r="O167" s="162"/>
      <c r="P167" s="162"/>
      <c r="Q167" s="158">
        <f t="shared" si="10"/>
        <v>0</v>
      </c>
    </row>
    <row r="168" spans="1:17" ht="23.25" customHeight="1" hidden="1">
      <c r="A168" s="165" t="s">
        <v>556</v>
      </c>
      <c r="B168" s="160" t="s">
        <v>618</v>
      </c>
      <c r="C168" s="161"/>
      <c r="D168" s="158"/>
      <c r="E168" s="158"/>
      <c r="F168" s="158"/>
      <c r="G168" s="161"/>
      <c r="H168" s="162"/>
      <c r="I168" s="162"/>
      <c r="J168" s="162"/>
      <c r="K168" s="162"/>
      <c r="L168" s="162"/>
      <c r="M168" s="162"/>
      <c r="N168" s="162"/>
      <c r="O168" s="162"/>
      <c r="P168" s="162"/>
      <c r="Q168" s="158">
        <f t="shared" si="10"/>
        <v>0</v>
      </c>
    </row>
    <row r="169" spans="1:17" ht="23.25" customHeight="1" hidden="1">
      <c r="A169" s="165"/>
      <c r="B169" s="167" t="s">
        <v>619</v>
      </c>
      <c r="C169" s="168"/>
      <c r="D169" s="158"/>
      <c r="E169" s="158"/>
      <c r="F169" s="158"/>
      <c r="G169" s="161"/>
      <c r="H169" s="162"/>
      <c r="I169" s="162"/>
      <c r="J169" s="162"/>
      <c r="K169" s="162"/>
      <c r="L169" s="162"/>
      <c r="M169" s="162"/>
      <c r="N169" s="162"/>
      <c r="O169" s="162"/>
      <c r="P169" s="162"/>
      <c r="Q169" s="158">
        <f t="shared" si="10"/>
        <v>0</v>
      </c>
    </row>
    <row r="170" spans="1:17" ht="18.75" hidden="1">
      <c r="A170" s="185" t="s">
        <v>564</v>
      </c>
      <c r="B170" s="156" t="s">
        <v>462</v>
      </c>
      <c r="C170" s="157"/>
      <c r="D170" s="157"/>
      <c r="E170" s="157">
        <f aca="true" t="shared" si="11" ref="E170:P170">E171+E173</f>
        <v>0</v>
      </c>
      <c r="F170" s="157">
        <f t="shared" si="11"/>
        <v>0</v>
      </c>
      <c r="G170" s="157"/>
      <c r="H170" s="157">
        <f t="shared" si="11"/>
        <v>0</v>
      </c>
      <c r="I170" s="157">
        <f t="shared" si="11"/>
        <v>0</v>
      </c>
      <c r="J170" s="157">
        <f t="shared" si="11"/>
        <v>0</v>
      </c>
      <c r="K170" s="157">
        <f t="shared" si="11"/>
        <v>0</v>
      </c>
      <c r="L170" s="157">
        <f t="shared" si="11"/>
        <v>0</v>
      </c>
      <c r="M170" s="157">
        <f t="shared" si="11"/>
        <v>0</v>
      </c>
      <c r="N170" s="157">
        <f t="shared" si="11"/>
        <v>0</v>
      </c>
      <c r="O170" s="157">
        <f t="shared" si="11"/>
        <v>0</v>
      </c>
      <c r="P170" s="157">
        <f t="shared" si="11"/>
        <v>0</v>
      </c>
      <c r="Q170" s="158">
        <f t="shared" si="10"/>
        <v>0</v>
      </c>
    </row>
    <row r="171" spans="1:17" ht="37.5" hidden="1">
      <c r="A171" s="169" t="s">
        <v>537</v>
      </c>
      <c r="B171" s="160" t="s">
        <v>633</v>
      </c>
      <c r="C171" s="161"/>
      <c r="D171" s="161"/>
      <c r="E171" s="162"/>
      <c r="F171" s="162"/>
      <c r="G171" s="162"/>
      <c r="H171" s="162"/>
      <c r="I171" s="162"/>
      <c r="J171" s="162"/>
      <c r="K171" s="162"/>
      <c r="L171" s="162"/>
      <c r="M171" s="162"/>
      <c r="N171" s="162"/>
      <c r="O171" s="162"/>
      <c r="P171" s="162"/>
      <c r="Q171" s="158">
        <f t="shared" si="10"/>
        <v>0</v>
      </c>
    </row>
    <row r="172" spans="1:17" ht="18.75" hidden="1">
      <c r="A172" s="169"/>
      <c r="B172" s="160" t="s">
        <v>668</v>
      </c>
      <c r="C172" s="168"/>
      <c r="D172" s="161"/>
      <c r="E172" s="162"/>
      <c r="F172" s="162"/>
      <c r="G172" s="162"/>
      <c r="H172" s="162"/>
      <c r="I172" s="162"/>
      <c r="J172" s="162"/>
      <c r="K172" s="162"/>
      <c r="L172" s="162"/>
      <c r="M172" s="162"/>
      <c r="N172" s="162"/>
      <c r="O172" s="162"/>
      <c r="P172" s="162"/>
      <c r="Q172" s="158">
        <f t="shared" si="10"/>
        <v>0</v>
      </c>
    </row>
    <row r="173" spans="1:17" ht="37.5" hidden="1">
      <c r="A173" s="169" t="s">
        <v>574</v>
      </c>
      <c r="B173" s="160" t="s">
        <v>660</v>
      </c>
      <c r="C173" s="161"/>
      <c r="D173" s="161"/>
      <c r="E173" s="162"/>
      <c r="F173" s="162"/>
      <c r="G173" s="162"/>
      <c r="H173" s="162"/>
      <c r="I173" s="162"/>
      <c r="J173" s="162"/>
      <c r="K173" s="162"/>
      <c r="L173" s="162"/>
      <c r="M173" s="162"/>
      <c r="N173" s="162"/>
      <c r="O173" s="162"/>
      <c r="P173" s="162"/>
      <c r="Q173" s="158">
        <f t="shared" si="10"/>
        <v>0</v>
      </c>
    </row>
    <row r="174" spans="1:17" ht="18.75" hidden="1">
      <c r="A174" s="169"/>
      <c r="B174" s="160" t="s">
        <v>668</v>
      </c>
      <c r="C174" s="168"/>
      <c r="D174" s="161"/>
      <c r="E174" s="162"/>
      <c r="F174" s="162"/>
      <c r="G174" s="162"/>
      <c r="H174" s="162"/>
      <c r="I174" s="162"/>
      <c r="J174" s="162"/>
      <c r="K174" s="162"/>
      <c r="L174" s="162"/>
      <c r="M174" s="162"/>
      <c r="N174" s="162"/>
      <c r="O174" s="162"/>
      <c r="P174" s="162"/>
      <c r="Q174" s="158">
        <f t="shared" si="10"/>
        <v>0</v>
      </c>
    </row>
    <row r="175" spans="1:17" ht="19.5">
      <c r="A175" s="169"/>
      <c r="B175" s="167" t="s">
        <v>561</v>
      </c>
      <c r="C175" s="168"/>
      <c r="D175" s="168"/>
      <c r="E175" s="168"/>
      <c r="F175" s="161"/>
      <c r="G175" s="161"/>
      <c r="H175" s="168">
        <v>650</v>
      </c>
      <c r="I175" s="168"/>
      <c r="J175" s="171"/>
      <c r="K175" s="171"/>
      <c r="L175" s="171"/>
      <c r="M175" s="171"/>
      <c r="N175" s="168">
        <v>650</v>
      </c>
      <c r="O175" s="168">
        <v>650</v>
      </c>
      <c r="P175" s="162"/>
      <c r="Q175" s="158">
        <f t="shared" si="10"/>
        <v>650</v>
      </c>
    </row>
    <row r="176" spans="1:17" ht="18.75">
      <c r="A176" s="185" t="s">
        <v>614</v>
      </c>
      <c r="B176" s="156" t="s">
        <v>463</v>
      </c>
      <c r="C176" s="157">
        <v>0.945</v>
      </c>
      <c r="D176" s="157"/>
      <c r="E176" s="194">
        <v>0</v>
      </c>
      <c r="F176" s="194">
        <v>0</v>
      </c>
      <c r="G176" s="194">
        <v>0</v>
      </c>
      <c r="H176" s="194">
        <v>0</v>
      </c>
      <c r="I176" s="194">
        <v>0</v>
      </c>
      <c r="J176" s="194">
        <v>0</v>
      </c>
      <c r="K176" s="194">
        <v>0</v>
      </c>
      <c r="L176" s="194">
        <v>0</v>
      </c>
      <c r="M176" s="194">
        <v>0</v>
      </c>
      <c r="N176" s="194">
        <v>0</v>
      </c>
      <c r="O176" s="194">
        <v>0</v>
      </c>
      <c r="P176" s="194">
        <v>0</v>
      </c>
      <c r="Q176" s="158">
        <f t="shared" si="10"/>
        <v>0.945</v>
      </c>
    </row>
    <row r="177" spans="1:17" ht="18.75">
      <c r="A177" s="165" t="s">
        <v>612</v>
      </c>
      <c r="B177" s="160" t="s">
        <v>613</v>
      </c>
      <c r="C177" s="161">
        <v>0.945</v>
      </c>
      <c r="D177" s="161"/>
      <c r="E177" s="162"/>
      <c r="F177" s="162"/>
      <c r="G177" s="162"/>
      <c r="H177" s="162"/>
      <c r="I177" s="162"/>
      <c r="J177" s="162"/>
      <c r="K177" s="162"/>
      <c r="L177" s="162"/>
      <c r="M177" s="162"/>
      <c r="N177" s="162"/>
      <c r="O177" s="162"/>
      <c r="P177" s="162"/>
      <c r="Q177" s="158">
        <f t="shared" si="10"/>
        <v>0.945</v>
      </c>
    </row>
    <row r="178" spans="1:17" ht="18.75" hidden="1">
      <c r="A178" s="165"/>
      <c r="B178" s="160"/>
      <c r="C178" s="161"/>
      <c r="D178" s="161"/>
      <c r="E178" s="162"/>
      <c r="F178" s="162"/>
      <c r="G178" s="162"/>
      <c r="H178" s="162"/>
      <c r="I178" s="162"/>
      <c r="J178" s="162"/>
      <c r="K178" s="162"/>
      <c r="L178" s="162"/>
      <c r="M178" s="162"/>
      <c r="N178" s="162"/>
      <c r="O178" s="162"/>
      <c r="P178" s="162"/>
      <c r="Q178" s="158">
        <f t="shared" si="10"/>
        <v>0</v>
      </c>
    </row>
    <row r="179" spans="1:17" ht="37.5" hidden="1">
      <c r="A179" s="185" t="s">
        <v>567</v>
      </c>
      <c r="B179" s="156" t="s">
        <v>464</v>
      </c>
      <c r="C179" s="157"/>
      <c r="D179" s="157"/>
      <c r="E179" s="157">
        <f aca="true" t="shared" si="12" ref="E179:P179">E180</f>
        <v>0</v>
      </c>
      <c r="F179" s="157">
        <f t="shared" si="12"/>
        <v>0</v>
      </c>
      <c r="G179" s="157"/>
      <c r="H179" s="157">
        <f t="shared" si="12"/>
        <v>0</v>
      </c>
      <c r="I179" s="157">
        <f t="shared" si="12"/>
        <v>0</v>
      </c>
      <c r="J179" s="157">
        <f t="shared" si="12"/>
        <v>0</v>
      </c>
      <c r="K179" s="157">
        <f t="shared" si="12"/>
        <v>0</v>
      </c>
      <c r="L179" s="157">
        <f t="shared" si="12"/>
        <v>0</v>
      </c>
      <c r="M179" s="157">
        <f t="shared" si="12"/>
        <v>0</v>
      </c>
      <c r="N179" s="157">
        <f t="shared" si="12"/>
        <v>0</v>
      </c>
      <c r="O179" s="157">
        <f t="shared" si="12"/>
        <v>0</v>
      </c>
      <c r="P179" s="157">
        <f t="shared" si="12"/>
        <v>0</v>
      </c>
      <c r="Q179" s="158">
        <f t="shared" si="10"/>
        <v>0</v>
      </c>
    </row>
    <row r="180" spans="1:17" ht="37.5" hidden="1">
      <c r="A180" s="169" t="s">
        <v>558</v>
      </c>
      <c r="B180" s="160" t="s">
        <v>465</v>
      </c>
      <c r="C180" s="162"/>
      <c r="D180" s="162"/>
      <c r="E180" s="162"/>
      <c r="F180" s="162"/>
      <c r="G180" s="162"/>
      <c r="H180" s="162"/>
      <c r="I180" s="162"/>
      <c r="J180" s="162"/>
      <c r="K180" s="162"/>
      <c r="L180" s="162"/>
      <c r="M180" s="162"/>
      <c r="N180" s="162"/>
      <c r="O180" s="162"/>
      <c r="P180" s="162"/>
      <c r="Q180" s="158">
        <f t="shared" si="10"/>
        <v>0</v>
      </c>
    </row>
    <row r="181" spans="1:17" ht="18.75" hidden="1">
      <c r="A181" s="185" t="s">
        <v>663</v>
      </c>
      <c r="B181" s="156" t="s">
        <v>666</v>
      </c>
      <c r="C181" s="157"/>
      <c r="D181" s="157"/>
      <c r="E181" s="157"/>
      <c r="F181" s="157"/>
      <c r="G181" s="157"/>
      <c r="H181" s="157"/>
      <c r="I181" s="157"/>
      <c r="J181" s="157"/>
      <c r="K181" s="157"/>
      <c r="L181" s="157"/>
      <c r="M181" s="157"/>
      <c r="N181" s="157"/>
      <c r="O181" s="157"/>
      <c r="P181" s="157"/>
      <c r="Q181" s="158">
        <f t="shared" si="10"/>
        <v>0</v>
      </c>
    </row>
    <row r="182" spans="1:17" ht="18.75" hidden="1">
      <c r="A182" s="183">
        <v>240601</v>
      </c>
      <c r="B182" s="160" t="s">
        <v>644</v>
      </c>
      <c r="C182" s="162"/>
      <c r="D182" s="162"/>
      <c r="E182" s="162"/>
      <c r="F182" s="162"/>
      <c r="G182" s="162"/>
      <c r="H182" s="162"/>
      <c r="I182" s="162"/>
      <c r="J182" s="162"/>
      <c r="K182" s="162"/>
      <c r="L182" s="162"/>
      <c r="M182" s="162"/>
      <c r="N182" s="162"/>
      <c r="O182" s="162"/>
      <c r="P182" s="162"/>
      <c r="Q182" s="158">
        <f t="shared" si="10"/>
        <v>0</v>
      </c>
    </row>
    <row r="183" spans="1:17" ht="37.5" hidden="1">
      <c r="A183" s="183"/>
      <c r="B183" s="167" t="s">
        <v>443</v>
      </c>
      <c r="C183" s="168"/>
      <c r="D183" s="162"/>
      <c r="E183" s="162"/>
      <c r="F183" s="162"/>
      <c r="G183" s="162"/>
      <c r="H183" s="162"/>
      <c r="I183" s="162"/>
      <c r="J183" s="162"/>
      <c r="K183" s="162"/>
      <c r="L183" s="162"/>
      <c r="M183" s="162"/>
      <c r="N183" s="162"/>
      <c r="O183" s="162"/>
      <c r="P183" s="162"/>
      <c r="Q183" s="158">
        <f t="shared" si="10"/>
        <v>0</v>
      </c>
    </row>
    <row r="184" spans="1:17" ht="37.5" hidden="1">
      <c r="A184" s="165" t="s">
        <v>522</v>
      </c>
      <c r="B184" s="160" t="s">
        <v>595</v>
      </c>
      <c r="C184" s="161"/>
      <c r="D184" s="162"/>
      <c r="E184" s="162"/>
      <c r="F184" s="162"/>
      <c r="G184" s="162"/>
      <c r="H184" s="162"/>
      <c r="I184" s="162"/>
      <c r="J184" s="162"/>
      <c r="K184" s="162"/>
      <c r="L184" s="162"/>
      <c r="M184" s="162"/>
      <c r="N184" s="162"/>
      <c r="O184" s="162"/>
      <c r="P184" s="162"/>
      <c r="Q184" s="158">
        <f t="shared" si="10"/>
        <v>0</v>
      </c>
    </row>
    <row r="185" spans="1:17" ht="18.75" hidden="1">
      <c r="A185" s="183"/>
      <c r="B185" s="167" t="s">
        <v>278</v>
      </c>
      <c r="C185" s="168"/>
      <c r="D185" s="162"/>
      <c r="E185" s="162"/>
      <c r="F185" s="162"/>
      <c r="G185" s="162"/>
      <c r="H185" s="162"/>
      <c r="I185" s="162"/>
      <c r="J185" s="162"/>
      <c r="K185" s="162"/>
      <c r="L185" s="162"/>
      <c r="M185" s="162"/>
      <c r="N185" s="162"/>
      <c r="O185" s="162"/>
      <c r="P185" s="162"/>
      <c r="Q185" s="158">
        <f t="shared" si="10"/>
        <v>0</v>
      </c>
    </row>
    <row r="186" spans="1:17" ht="37.5" hidden="1">
      <c r="A186" s="165" t="s">
        <v>582</v>
      </c>
      <c r="B186" s="160" t="s">
        <v>643</v>
      </c>
      <c r="C186" s="161"/>
      <c r="D186" s="162"/>
      <c r="E186" s="162"/>
      <c r="F186" s="162"/>
      <c r="G186" s="162"/>
      <c r="H186" s="162"/>
      <c r="I186" s="162"/>
      <c r="J186" s="162"/>
      <c r="K186" s="162"/>
      <c r="L186" s="162"/>
      <c r="M186" s="162"/>
      <c r="N186" s="162"/>
      <c r="O186" s="162"/>
      <c r="P186" s="162"/>
      <c r="Q186" s="158">
        <f t="shared" si="10"/>
        <v>0</v>
      </c>
    </row>
    <row r="187" spans="1:17" ht="18.75" hidden="1">
      <c r="A187" s="180">
        <v>250000</v>
      </c>
      <c r="B187" s="156" t="s">
        <v>466</v>
      </c>
      <c r="C187" s="157"/>
      <c r="D187" s="157"/>
      <c r="E187" s="157">
        <f>E188+E195+E196+E197+E198+E189</f>
        <v>0</v>
      </c>
      <c r="F187" s="157">
        <f>F188+F195+F196+F197+F198+F189</f>
        <v>0</v>
      </c>
      <c r="G187" s="157"/>
      <c r="H187" s="157">
        <v>37</v>
      </c>
      <c r="I187" s="157">
        <f>I188+I195+I196+I197+I198</f>
        <v>0</v>
      </c>
      <c r="J187" s="157">
        <f>J188+J195+J196+J197+J198</f>
        <v>0</v>
      </c>
      <c r="K187" s="157">
        <f>K188+K195+K196+K197+K198</f>
        <v>0</v>
      </c>
      <c r="L187" s="157">
        <f>L188+L195+L196+L197+L198</f>
        <v>0</v>
      </c>
      <c r="M187" s="157">
        <f>M188+M195+M196+M197+M198</f>
        <v>0</v>
      </c>
      <c r="N187" s="157">
        <v>37</v>
      </c>
      <c r="O187" s="157">
        <v>37</v>
      </c>
      <c r="P187" s="157">
        <v>37</v>
      </c>
      <c r="Q187" s="158">
        <f t="shared" si="10"/>
        <v>37</v>
      </c>
    </row>
    <row r="188" spans="1:17" ht="18.75" hidden="1">
      <c r="A188" s="183">
        <v>250102</v>
      </c>
      <c r="B188" s="160" t="s">
        <v>524</v>
      </c>
      <c r="C188" s="162"/>
      <c r="D188" s="162"/>
      <c r="E188" s="162"/>
      <c r="F188" s="162"/>
      <c r="G188" s="162"/>
      <c r="H188" s="162"/>
      <c r="I188" s="162"/>
      <c r="J188" s="162"/>
      <c r="K188" s="162"/>
      <c r="L188" s="162"/>
      <c r="M188" s="162"/>
      <c r="N188" s="162"/>
      <c r="O188" s="162"/>
      <c r="P188" s="162"/>
      <c r="Q188" s="158">
        <f t="shared" si="10"/>
        <v>0</v>
      </c>
    </row>
    <row r="189" spans="1:17" ht="37.5" hidden="1">
      <c r="A189" s="183">
        <v>250344</v>
      </c>
      <c r="B189" s="160" t="s">
        <v>310</v>
      </c>
      <c r="C189" s="162"/>
      <c r="D189" s="162"/>
      <c r="E189" s="162"/>
      <c r="F189" s="162"/>
      <c r="G189" s="162"/>
      <c r="H189" s="162"/>
      <c r="I189" s="162"/>
      <c r="J189" s="162"/>
      <c r="K189" s="162"/>
      <c r="L189" s="162"/>
      <c r="M189" s="162"/>
      <c r="N189" s="162"/>
      <c r="O189" s="162"/>
      <c r="P189" s="162"/>
      <c r="Q189" s="158">
        <f t="shared" si="10"/>
        <v>0</v>
      </c>
    </row>
    <row r="190" spans="1:17" ht="18.75" hidden="1">
      <c r="A190" s="183"/>
      <c r="B190" s="187" t="s">
        <v>610</v>
      </c>
      <c r="C190" s="161"/>
      <c r="D190" s="161"/>
      <c r="E190" s="162"/>
      <c r="F190" s="162"/>
      <c r="G190" s="162"/>
      <c r="H190" s="162"/>
      <c r="I190" s="162"/>
      <c r="J190" s="162"/>
      <c r="K190" s="162"/>
      <c r="L190" s="162"/>
      <c r="M190" s="162"/>
      <c r="N190" s="162"/>
      <c r="O190" s="162"/>
      <c r="P190" s="162"/>
      <c r="Q190" s="158">
        <f t="shared" si="10"/>
        <v>0</v>
      </c>
    </row>
    <row r="191" spans="1:17" ht="56.25" hidden="1">
      <c r="A191" s="183"/>
      <c r="B191" s="188" t="s">
        <v>611</v>
      </c>
      <c r="C191" s="168"/>
      <c r="D191" s="168"/>
      <c r="E191" s="162"/>
      <c r="F191" s="162"/>
      <c r="G191" s="162"/>
      <c r="H191" s="162"/>
      <c r="I191" s="162"/>
      <c r="J191" s="162"/>
      <c r="K191" s="162"/>
      <c r="L191" s="162"/>
      <c r="M191" s="162"/>
      <c r="N191" s="162"/>
      <c r="O191" s="162"/>
      <c r="P191" s="162"/>
      <c r="Q191" s="158">
        <f t="shared" si="10"/>
        <v>0</v>
      </c>
    </row>
    <row r="192" spans="1:17" ht="37.5" hidden="1">
      <c r="A192" s="183"/>
      <c r="B192" s="189" t="s">
        <v>657</v>
      </c>
      <c r="C192" s="168"/>
      <c r="D192" s="168"/>
      <c r="E192" s="162"/>
      <c r="F192" s="162"/>
      <c r="G192" s="162"/>
      <c r="H192" s="162"/>
      <c r="I192" s="162"/>
      <c r="J192" s="162"/>
      <c r="K192" s="162"/>
      <c r="L192" s="162"/>
      <c r="M192" s="162"/>
      <c r="N192" s="162"/>
      <c r="O192" s="162"/>
      <c r="P192" s="162"/>
      <c r="Q192" s="158">
        <f t="shared" si="10"/>
        <v>0</v>
      </c>
    </row>
    <row r="193" spans="1:17" ht="18.75" hidden="1">
      <c r="A193" s="183">
        <v>250404</v>
      </c>
      <c r="B193" s="190" t="s">
        <v>620</v>
      </c>
      <c r="C193" s="162"/>
      <c r="D193" s="168"/>
      <c r="E193" s="162"/>
      <c r="F193" s="162"/>
      <c r="G193" s="162"/>
      <c r="H193" s="162"/>
      <c r="I193" s="162"/>
      <c r="J193" s="162"/>
      <c r="K193" s="162"/>
      <c r="L193" s="162"/>
      <c r="M193" s="162"/>
      <c r="N193" s="162"/>
      <c r="O193" s="162"/>
      <c r="P193" s="162"/>
      <c r="Q193" s="158">
        <f t="shared" si="10"/>
        <v>0</v>
      </c>
    </row>
    <row r="194" spans="1:17" ht="18.75" hidden="1">
      <c r="A194" s="183"/>
      <c r="B194" s="190" t="s">
        <v>309</v>
      </c>
      <c r="C194" s="161"/>
      <c r="D194" s="168"/>
      <c r="E194" s="162"/>
      <c r="F194" s="162"/>
      <c r="G194" s="162"/>
      <c r="H194" s="162"/>
      <c r="I194" s="162"/>
      <c r="J194" s="162"/>
      <c r="K194" s="162"/>
      <c r="L194" s="162"/>
      <c r="M194" s="162"/>
      <c r="N194" s="162"/>
      <c r="O194" s="162"/>
      <c r="P194" s="162"/>
      <c r="Q194" s="158">
        <f t="shared" si="10"/>
        <v>0</v>
      </c>
    </row>
    <row r="195" spans="1:17" ht="18.75" hidden="1">
      <c r="A195" s="183"/>
      <c r="B195" s="160" t="s">
        <v>621</v>
      </c>
      <c r="C195" s="162"/>
      <c r="D195" s="162"/>
      <c r="E195" s="162"/>
      <c r="F195" s="162"/>
      <c r="G195" s="162"/>
      <c r="H195" s="162"/>
      <c r="I195" s="162"/>
      <c r="J195" s="162"/>
      <c r="K195" s="162"/>
      <c r="L195" s="162"/>
      <c r="M195" s="162"/>
      <c r="N195" s="162"/>
      <c r="O195" s="162"/>
      <c r="P195" s="162"/>
      <c r="Q195" s="158">
        <f t="shared" si="10"/>
        <v>0</v>
      </c>
    </row>
    <row r="196" spans="1:17" ht="20.25" customHeight="1" hidden="1">
      <c r="A196" s="183"/>
      <c r="B196" s="160" t="s">
        <v>622</v>
      </c>
      <c r="C196" s="162"/>
      <c r="D196" s="162"/>
      <c r="E196" s="162"/>
      <c r="F196" s="162"/>
      <c r="G196" s="162"/>
      <c r="H196" s="162"/>
      <c r="I196" s="162"/>
      <c r="J196" s="162"/>
      <c r="K196" s="162"/>
      <c r="L196" s="162"/>
      <c r="M196" s="162"/>
      <c r="N196" s="162"/>
      <c r="O196" s="162"/>
      <c r="P196" s="162"/>
      <c r="Q196" s="158">
        <f t="shared" si="10"/>
        <v>0</v>
      </c>
    </row>
    <row r="197" spans="1:17" ht="33.75" customHeight="1" hidden="1">
      <c r="A197" s="183">
        <v>250404</v>
      </c>
      <c r="B197" s="160" t="s">
        <v>626</v>
      </c>
      <c r="C197" s="162"/>
      <c r="D197" s="162"/>
      <c r="E197" s="162"/>
      <c r="F197" s="162"/>
      <c r="G197" s="162"/>
      <c r="H197" s="162"/>
      <c r="I197" s="162"/>
      <c r="J197" s="162"/>
      <c r="K197" s="162"/>
      <c r="L197" s="162"/>
      <c r="M197" s="162"/>
      <c r="N197" s="162"/>
      <c r="O197" s="162"/>
      <c r="P197" s="162"/>
      <c r="Q197" s="158">
        <f t="shared" si="10"/>
        <v>0</v>
      </c>
    </row>
    <row r="198" spans="1:17" ht="58.5" customHeight="1" hidden="1">
      <c r="A198" s="165" t="s">
        <v>608</v>
      </c>
      <c r="B198" s="187" t="s">
        <v>609</v>
      </c>
      <c r="C198" s="161"/>
      <c r="D198" s="161"/>
      <c r="E198" s="162"/>
      <c r="F198" s="162"/>
      <c r="G198" s="162"/>
      <c r="H198" s="162"/>
      <c r="I198" s="162"/>
      <c r="J198" s="162"/>
      <c r="K198" s="162"/>
      <c r="L198" s="162"/>
      <c r="M198" s="162"/>
      <c r="N198" s="162"/>
      <c r="O198" s="162"/>
      <c r="P198" s="162"/>
      <c r="Q198" s="158">
        <f t="shared" si="10"/>
        <v>0</v>
      </c>
    </row>
    <row r="199" spans="1:17" ht="14.25" customHeight="1" hidden="1">
      <c r="A199" s="165"/>
      <c r="B199" s="187" t="s">
        <v>610</v>
      </c>
      <c r="C199" s="161"/>
      <c r="D199" s="161"/>
      <c r="E199" s="162"/>
      <c r="F199" s="162"/>
      <c r="G199" s="162"/>
      <c r="H199" s="162"/>
      <c r="I199" s="162"/>
      <c r="J199" s="162"/>
      <c r="K199" s="162"/>
      <c r="L199" s="162"/>
      <c r="M199" s="162"/>
      <c r="N199" s="162"/>
      <c r="O199" s="162"/>
      <c r="P199" s="162"/>
      <c r="Q199" s="158">
        <f t="shared" si="10"/>
        <v>0</v>
      </c>
    </row>
    <row r="200" spans="1:17" ht="83.25" customHeight="1" hidden="1">
      <c r="A200" s="165"/>
      <c r="B200" s="187" t="s">
        <v>611</v>
      </c>
      <c r="C200" s="161"/>
      <c r="D200" s="161"/>
      <c r="E200" s="162"/>
      <c r="F200" s="162"/>
      <c r="G200" s="162"/>
      <c r="H200" s="162"/>
      <c r="I200" s="162"/>
      <c r="J200" s="162"/>
      <c r="K200" s="162"/>
      <c r="L200" s="162"/>
      <c r="M200" s="162"/>
      <c r="N200" s="162"/>
      <c r="O200" s="162"/>
      <c r="P200" s="162"/>
      <c r="Q200" s="158">
        <f t="shared" si="10"/>
        <v>0</v>
      </c>
    </row>
    <row r="201" spans="1:17" ht="23.25" customHeight="1" hidden="1">
      <c r="A201" s="191"/>
      <c r="B201" s="192" t="s">
        <v>657</v>
      </c>
      <c r="C201" s="161"/>
      <c r="D201" s="161"/>
      <c r="E201" s="162"/>
      <c r="F201" s="162"/>
      <c r="G201" s="162"/>
      <c r="H201" s="162"/>
      <c r="I201" s="162"/>
      <c r="J201" s="162"/>
      <c r="K201" s="162"/>
      <c r="L201" s="162"/>
      <c r="M201" s="162"/>
      <c r="N201" s="162"/>
      <c r="O201" s="162"/>
      <c r="P201" s="162"/>
      <c r="Q201" s="158">
        <f t="shared" si="10"/>
        <v>0</v>
      </c>
    </row>
    <row r="202" spans="1:17" ht="23.25" customHeight="1" hidden="1">
      <c r="A202" s="191"/>
      <c r="B202" s="167" t="s">
        <v>443</v>
      </c>
      <c r="C202" s="166"/>
      <c r="D202" s="168"/>
      <c r="E202" s="166"/>
      <c r="F202" s="162"/>
      <c r="G202" s="162"/>
      <c r="H202" s="162"/>
      <c r="I202" s="162"/>
      <c r="J202" s="162"/>
      <c r="K202" s="162"/>
      <c r="L202" s="162"/>
      <c r="M202" s="162"/>
      <c r="N202" s="162"/>
      <c r="O202" s="162"/>
      <c r="P202" s="162"/>
      <c r="Q202" s="158">
        <f t="shared" si="10"/>
        <v>0</v>
      </c>
    </row>
    <row r="203" spans="1:17" ht="23.25" customHeight="1" hidden="1">
      <c r="A203" s="191"/>
      <c r="B203" s="160" t="s">
        <v>621</v>
      </c>
      <c r="C203" s="166"/>
      <c r="D203" s="168"/>
      <c r="E203" s="166"/>
      <c r="F203" s="162"/>
      <c r="G203" s="162"/>
      <c r="H203" s="162"/>
      <c r="I203" s="162"/>
      <c r="J203" s="162"/>
      <c r="K203" s="162"/>
      <c r="L203" s="162"/>
      <c r="M203" s="162"/>
      <c r="N203" s="162"/>
      <c r="O203" s="162"/>
      <c r="P203" s="162"/>
      <c r="Q203" s="158">
        <f t="shared" si="10"/>
        <v>0</v>
      </c>
    </row>
    <row r="204" spans="1:17" ht="23.25" customHeight="1" hidden="1">
      <c r="A204" s="191">
        <v>250380</v>
      </c>
      <c r="B204" s="160" t="s">
        <v>588</v>
      </c>
      <c r="C204" s="166"/>
      <c r="D204" s="168"/>
      <c r="E204" s="166"/>
      <c r="F204" s="162"/>
      <c r="G204" s="162"/>
      <c r="H204" s="162">
        <v>37</v>
      </c>
      <c r="I204" s="162"/>
      <c r="J204" s="162"/>
      <c r="K204" s="162"/>
      <c r="L204" s="162"/>
      <c r="M204" s="162"/>
      <c r="N204" s="162">
        <v>37</v>
      </c>
      <c r="O204" s="162">
        <v>37</v>
      </c>
      <c r="P204" s="162">
        <v>37</v>
      </c>
      <c r="Q204" s="158">
        <f t="shared" si="10"/>
        <v>37</v>
      </c>
    </row>
    <row r="205" spans="1:17" ht="18.75">
      <c r="A205" s="180"/>
      <c r="B205" s="156" t="s">
        <v>495</v>
      </c>
      <c r="C205" s="157">
        <f>SUM(C176+C151+C62+C52+C24+C15)</f>
        <v>197.93</v>
      </c>
      <c r="D205" s="157"/>
      <c r="E205" s="157">
        <f aca="true" t="shared" si="13" ref="E205:P205">SUM(E176+E151+E62+E52+E24+E15)</f>
        <v>3.9</v>
      </c>
      <c r="F205" s="157">
        <f t="shared" si="13"/>
        <v>9.999999999999996</v>
      </c>
      <c r="G205" s="157">
        <f t="shared" si="13"/>
        <v>0</v>
      </c>
      <c r="H205" s="157">
        <f t="shared" si="13"/>
        <v>680</v>
      </c>
      <c r="I205" s="157">
        <f t="shared" si="13"/>
        <v>0</v>
      </c>
      <c r="J205" s="157">
        <f t="shared" si="13"/>
        <v>0</v>
      </c>
      <c r="K205" s="157">
        <f t="shared" si="13"/>
        <v>0</v>
      </c>
      <c r="L205" s="157">
        <f t="shared" si="13"/>
        <v>0</v>
      </c>
      <c r="M205" s="157">
        <f t="shared" si="13"/>
        <v>0</v>
      </c>
      <c r="N205" s="157">
        <f t="shared" si="13"/>
        <v>680</v>
      </c>
      <c r="O205" s="157">
        <f t="shared" si="13"/>
        <v>680</v>
      </c>
      <c r="P205" s="157">
        <f t="shared" si="13"/>
        <v>30</v>
      </c>
      <c r="Q205" s="158">
        <f aca="true" t="shared" si="14" ref="Q205:Q216">H205+C205</f>
        <v>877.9300000000001</v>
      </c>
    </row>
    <row r="206" spans="1:17" ht="15.75" hidden="1">
      <c r="A206" s="11"/>
      <c r="B206" s="11"/>
      <c r="C206" s="75"/>
      <c r="D206" s="75"/>
      <c r="E206" s="17"/>
      <c r="F206" s="17"/>
      <c r="G206" s="75"/>
      <c r="H206" s="75"/>
      <c r="I206" s="17"/>
      <c r="J206" s="17"/>
      <c r="K206" s="17"/>
      <c r="L206" s="17"/>
      <c r="M206" s="17"/>
      <c r="N206" s="75"/>
      <c r="O206" s="75"/>
      <c r="P206" s="17"/>
      <c r="Q206" s="76">
        <f t="shared" si="14"/>
        <v>0</v>
      </c>
    </row>
    <row r="207" spans="1:17" ht="15.75" hidden="1">
      <c r="A207" s="11"/>
      <c r="B207" s="10" t="s">
        <v>496</v>
      </c>
      <c r="C207" s="74">
        <f>SUM(C208+C211+C215)</f>
        <v>0</v>
      </c>
      <c r="D207" s="74"/>
      <c r="E207" s="12">
        <f aca="true" t="shared" si="15" ref="E207:P207">SUM(E208+E211+E215)</f>
        <v>0</v>
      </c>
      <c r="F207" s="12">
        <f t="shared" si="15"/>
        <v>0</v>
      </c>
      <c r="G207" s="74">
        <f t="shared" si="15"/>
        <v>0</v>
      </c>
      <c r="H207" s="74">
        <f t="shared" si="15"/>
        <v>0</v>
      </c>
      <c r="I207" s="12">
        <f t="shared" si="15"/>
        <v>0</v>
      </c>
      <c r="J207" s="12">
        <f t="shared" si="15"/>
        <v>0</v>
      </c>
      <c r="K207" s="12">
        <f t="shared" si="15"/>
        <v>0</v>
      </c>
      <c r="L207" s="12">
        <f t="shared" si="15"/>
        <v>0</v>
      </c>
      <c r="M207" s="12">
        <f t="shared" si="15"/>
        <v>0</v>
      </c>
      <c r="N207" s="74">
        <f t="shared" si="15"/>
        <v>0</v>
      </c>
      <c r="O207" s="74">
        <f t="shared" si="15"/>
        <v>0</v>
      </c>
      <c r="P207" s="12">
        <f t="shared" si="15"/>
        <v>0</v>
      </c>
      <c r="Q207" s="76">
        <f t="shared" si="14"/>
        <v>0</v>
      </c>
    </row>
    <row r="208" spans="1:17" ht="42.75" customHeight="1" hidden="1">
      <c r="A208" s="11">
        <v>250311</v>
      </c>
      <c r="B208" s="32" t="s">
        <v>599</v>
      </c>
      <c r="C208" s="75"/>
      <c r="D208" s="75"/>
      <c r="E208" s="17"/>
      <c r="F208" s="17"/>
      <c r="G208" s="75"/>
      <c r="H208" s="75"/>
      <c r="I208" s="17"/>
      <c r="J208" s="17"/>
      <c r="K208" s="17"/>
      <c r="L208" s="17"/>
      <c r="M208" s="17"/>
      <c r="N208" s="75"/>
      <c r="O208" s="75"/>
      <c r="P208" s="17"/>
      <c r="Q208" s="76">
        <f t="shared" si="14"/>
        <v>0</v>
      </c>
    </row>
    <row r="209" spans="1:17" ht="15.75" hidden="1">
      <c r="A209" s="24"/>
      <c r="B209" s="44"/>
      <c r="C209" s="77"/>
      <c r="D209" s="77"/>
      <c r="E209" s="17"/>
      <c r="F209" s="17"/>
      <c r="G209" s="75"/>
      <c r="H209" s="75"/>
      <c r="I209" s="17"/>
      <c r="J209" s="17"/>
      <c r="K209" s="17"/>
      <c r="L209" s="17"/>
      <c r="M209" s="17"/>
      <c r="N209" s="75"/>
      <c r="O209" s="75"/>
      <c r="P209" s="17"/>
      <c r="Q209" s="76">
        <f t="shared" si="14"/>
        <v>0</v>
      </c>
    </row>
    <row r="210" spans="1:17" ht="63" hidden="1">
      <c r="A210" s="24">
        <v>250343</v>
      </c>
      <c r="B210" s="45" t="s">
        <v>636</v>
      </c>
      <c r="C210" s="77"/>
      <c r="D210" s="77"/>
      <c r="E210" s="17"/>
      <c r="F210" s="17"/>
      <c r="G210" s="75"/>
      <c r="H210" s="75"/>
      <c r="I210" s="17"/>
      <c r="J210" s="17"/>
      <c r="K210" s="17"/>
      <c r="L210" s="17"/>
      <c r="M210" s="17"/>
      <c r="N210" s="75"/>
      <c r="O210" s="75"/>
      <c r="P210" s="17"/>
      <c r="Q210" s="76">
        <f t="shared" si="14"/>
        <v>0</v>
      </c>
    </row>
    <row r="211" spans="1:17" ht="31.5" hidden="1">
      <c r="A211" s="11">
        <v>250354</v>
      </c>
      <c r="B211" s="51" t="s">
        <v>9</v>
      </c>
      <c r="C211" s="77"/>
      <c r="D211" s="77"/>
      <c r="E211" s="17"/>
      <c r="F211" s="17"/>
      <c r="G211" s="75"/>
      <c r="H211" s="75"/>
      <c r="I211" s="17"/>
      <c r="J211" s="17"/>
      <c r="K211" s="17"/>
      <c r="L211" s="17"/>
      <c r="M211" s="17"/>
      <c r="N211" s="75"/>
      <c r="O211" s="75"/>
      <c r="P211" s="17"/>
      <c r="Q211" s="76">
        <f t="shared" si="14"/>
        <v>0</v>
      </c>
    </row>
    <row r="212" spans="1:17" ht="15.75" hidden="1">
      <c r="A212" s="24"/>
      <c r="B212" s="16"/>
      <c r="C212" s="77"/>
      <c r="D212" s="77"/>
      <c r="E212" s="17"/>
      <c r="F212" s="17"/>
      <c r="G212" s="75"/>
      <c r="H212" s="75"/>
      <c r="I212" s="17"/>
      <c r="J212" s="17"/>
      <c r="K212" s="17"/>
      <c r="L212" s="17"/>
      <c r="M212" s="17"/>
      <c r="N212" s="75"/>
      <c r="O212" s="75"/>
      <c r="P212" s="17"/>
      <c r="Q212" s="76">
        <f t="shared" si="14"/>
        <v>0</v>
      </c>
    </row>
    <row r="213" spans="1:17" ht="47.25" hidden="1">
      <c r="A213" s="24">
        <v>250343</v>
      </c>
      <c r="B213" s="6" t="s">
        <v>649</v>
      </c>
      <c r="C213" s="77"/>
      <c r="D213" s="77"/>
      <c r="E213" s="17"/>
      <c r="F213" s="17"/>
      <c r="G213" s="75"/>
      <c r="H213" s="75"/>
      <c r="I213" s="17"/>
      <c r="J213" s="17"/>
      <c r="K213" s="17"/>
      <c r="L213" s="17"/>
      <c r="M213" s="17"/>
      <c r="N213" s="75"/>
      <c r="O213" s="75"/>
      <c r="P213" s="17"/>
      <c r="Q213" s="76">
        <f t="shared" si="14"/>
        <v>0</v>
      </c>
    </row>
    <row r="214" spans="1:17" ht="47.25" hidden="1">
      <c r="A214" s="24"/>
      <c r="B214" s="18" t="s">
        <v>456</v>
      </c>
      <c r="C214" s="77"/>
      <c r="D214" s="77"/>
      <c r="E214" s="17"/>
      <c r="F214" s="17"/>
      <c r="G214" s="75"/>
      <c r="H214" s="75"/>
      <c r="I214" s="17"/>
      <c r="J214" s="17"/>
      <c r="K214" s="17"/>
      <c r="L214" s="17"/>
      <c r="M214" s="17"/>
      <c r="N214" s="75"/>
      <c r="O214" s="75"/>
      <c r="P214" s="17"/>
      <c r="Q214" s="76">
        <f t="shared" si="14"/>
        <v>0</v>
      </c>
    </row>
    <row r="215" spans="1:17" ht="60" customHeight="1" hidden="1">
      <c r="A215" s="24"/>
      <c r="B215" s="6" t="s">
        <v>669</v>
      </c>
      <c r="C215" s="77"/>
      <c r="D215" s="77"/>
      <c r="E215" s="17"/>
      <c r="F215" s="17"/>
      <c r="G215" s="75"/>
      <c r="H215" s="75"/>
      <c r="I215" s="17"/>
      <c r="J215" s="17"/>
      <c r="K215" s="17"/>
      <c r="L215" s="17"/>
      <c r="M215" s="17"/>
      <c r="N215" s="75"/>
      <c r="O215" s="75"/>
      <c r="P215" s="17"/>
      <c r="Q215" s="76">
        <f t="shared" si="14"/>
        <v>0</v>
      </c>
    </row>
    <row r="216" spans="1:17" ht="15.75" hidden="1">
      <c r="A216" s="11"/>
      <c r="B216" s="88"/>
      <c r="C216" s="78"/>
      <c r="D216" s="78"/>
      <c r="E216" s="79"/>
      <c r="F216" s="79"/>
      <c r="G216" s="78"/>
      <c r="H216" s="78"/>
      <c r="I216" s="79"/>
      <c r="J216" s="79"/>
      <c r="K216" s="79"/>
      <c r="L216" s="79"/>
      <c r="M216" s="79"/>
      <c r="N216" s="78"/>
      <c r="O216" s="78"/>
      <c r="P216" s="79"/>
      <c r="Q216" s="80">
        <f t="shared" si="14"/>
        <v>0</v>
      </c>
    </row>
    <row r="217" spans="1:17" ht="15.75">
      <c r="A217" s="48"/>
      <c r="B217" s="48"/>
      <c r="C217" s="49"/>
      <c r="D217" s="49"/>
      <c r="E217" s="49"/>
      <c r="F217" s="49"/>
      <c r="G217" s="49"/>
      <c r="H217" s="49"/>
      <c r="I217" s="49"/>
      <c r="J217" s="49"/>
      <c r="K217" s="49"/>
      <c r="L217" s="49"/>
      <c r="M217" s="49"/>
      <c r="N217" s="49"/>
      <c r="O217" s="49"/>
      <c r="P217" s="49"/>
      <c r="Q217" s="50"/>
    </row>
    <row r="218" spans="1:16" ht="15.75">
      <c r="A218" s="48"/>
      <c r="B218" s="48"/>
      <c r="H218" s="49"/>
      <c r="I218" s="49"/>
      <c r="J218" s="49"/>
      <c r="K218" s="49"/>
      <c r="L218" s="49"/>
      <c r="M218" s="49"/>
      <c r="N218" s="49"/>
      <c r="O218" s="49"/>
      <c r="P218" s="49"/>
    </row>
    <row r="219" spans="1:16" ht="15.75">
      <c r="A219" s="48"/>
      <c r="H219" s="49"/>
      <c r="I219" s="49"/>
      <c r="J219" s="49"/>
      <c r="K219" s="49"/>
      <c r="L219" s="49"/>
      <c r="M219" s="49"/>
      <c r="N219" s="49"/>
      <c r="O219" s="49"/>
      <c r="P219" s="49"/>
    </row>
    <row r="220" spans="1:16" ht="15.75">
      <c r="A220" s="48"/>
      <c r="B220" s="48"/>
      <c r="H220" s="49"/>
      <c r="I220" s="49"/>
      <c r="J220" s="49"/>
      <c r="K220" s="49"/>
      <c r="L220" s="49"/>
      <c r="M220" s="49"/>
      <c r="N220" s="49"/>
      <c r="O220" s="49"/>
      <c r="P220" s="49"/>
    </row>
    <row r="221" spans="1:16" ht="15.75">
      <c r="A221" s="48"/>
      <c r="B221" s="48"/>
      <c r="H221" s="49"/>
      <c r="I221" s="49"/>
      <c r="J221" s="49"/>
      <c r="K221" s="49"/>
      <c r="L221" s="49"/>
      <c r="M221" s="49"/>
      <c r="N221" s="49"/>
      <c r="O221" s="49"/>
      <c r="P221" s="49"/>
    </row>
    <row r="222" spans="1:16" ht="15.75">
      <c r="A222" s="48"/>
      <c r="B222" s="48"/>
      <c r="H222" s="49"/>
      <c r="I222" s="49"/>
      <c r="J222" s="49"/>
      <c r="K222" s="49"/>
      <c r="L222" s="49"/>
      <c r="M222" s="49"/>
      <c r="N222" s="49"/>
      <c r="O222" s="49"/>
      <c r="P222" s="49"/>
    </row>
    <row r="223" spans="1:16" ht="15.75">
      <c r="A223" s="48"/>
      <c r="B223" s="48"/>
      <c r="H223" s="49"/>
      <c r="I223" s="49"/>
      <c r="J223" s="49"/>
      <c r="K223" s="49"/>
      <c r="L223" s="49"/>
      <c r="M223" s="49"/>
      <c r="N223" s="49"/>
      <c r="O223" s="49"/>
      <c r="P223" s="49"/>
    </row>
    <row r="224" spans="1:16" ht="15.75">
      <c r="A224" s="48"/>
      <c r="B224" s="48"/>
      <c r="H224" s="49"/>
      <c r="I224" s="49"/>
      <c r="J224" s="49"/>
      <c r="K224" s="49"/>
      <c r="L224" s="49"/>
      <c r="M224" s="49"/>
      <c r="N224" s="49"/>
      <c r="O224" s="49"/>
      <c r="P224" s="49"/>
    </row>
    <row r="225" spans="1:16" ht="15.75">
      <c r="A225" s="48"/>
      <c r="B225" s="48"/>
      <c r="H225" s="49"/>
      <c r="I225" s="49"/>
      <c r="J225" s="49"/>
      <c r="K225" s="49"/>
      <c r="L225" s="49"/>
      <c r="M225" s="49"/>
      <c r="N225" s="49"/>
      <c r="O225" s="49"/>
      <c r="P225" s="49"/>
    </row>
    <row r="226" spans="8:16" ht="15.75">
      <c r="H226" s="49"/>
      <c r="I226" s="49"/>
      <c r="J226" s="49"/>
      <c r="K226" s="49"/>
      <c r="L226" s="49"/>
      <c r="M226" s="49"/>
      <c r="N226" s="49"/>
      <c r="O226" s="49"/>
      <c r="P226" s="49"/>
    </row>
    <row r="227" spans="8:16" ht="15.75">
      <c r="H227" s="49"/>
      <c r="I227" s="49"/>
      <c r="J227" s="49"/>
      <c r="K227" s="49"/>
      <c r="L227" s="49"/>
      <c r="M227" s="49"/>
      <c r="N227" s="49"/>
      <c r="O227" s="49"/>
      <c r="P227" s="49"/>
    </row>
    <row r="228" spans="8:16" ht="15.75">
      <c r="H228" s="49"/>
      <c r="I228" s="49"/>
      <c r="J228" s="49"/>
      <c r="K228" s="49"/>
      <c r="L228" s="49"/>
      <c r="M228" s="49"/>
      <c r="N228" s="49"/>
      <c r="O228" s="49"/>
      <c r="P228" s="49"/>
    </row>
    <row r="229" spans="8:16" ht="15.75">
      <c r="H229" s="49"/>
      <c r="I229" s="49"/>
      <c r="J229" s="49"/>
      <c r="K229" s="49"/>
      <c r="L229" s="49"/>
      <c r="M229" s="49"/>
      <c r="N229" s="49"/>
      <c r="O229" s="49"/>
      <c r="P229" s="49"/>
    </row>
    <row r="230" spans="8:16" ht="15.75">
      <c r="H230" s="49"/>
      <c r="I230" s="49"/>
      <c r="J230" s="49"/>
      <c r="K230" s="49"/>
      <c r="L230" s="49"/>
      <c r="M230" s="49"/>
      <c r="N230" s="49"/>
      <c r="O230" s="49"/>
      <c r="P230" s="49"/>
    </row>
    <row r="231" spans="8:16" ht="15.75">
      <c r="H231" s="49"/>
      <c r="I231" s="49"/>
      <c r="J231" s="49"/>
      <c r="K231" s="49"/>
      <c r="L231" s="49"/>
      <c r="M231" s="49"/>
      <c r="N231" s="49"/>
      <c r="O231" s="49"/>
      <c r="P231" s="49"/>
    </row>
    <row r="232" spans="8:16" ht="15.75">
      <c r="H232" s="49"/>
      <c r="I232" s="49"/>
      <c r="J232" s="49"/>
      <c r="K232" s="49"/>
      <c r="L232" s="49"/>
      <c r="M232" s="49"/>
      <c r="N232" s="49"/>
      <c r="O232" s="49"/>
      <c r="P232" s="49"/>
    </row>
    <row r="233" spans="8:16" ht="15.75">
      <c r="H233" s="49"/>
      <c r="I233" s="49"/>
      <c r="J233" s="49"/>
      <c r="K233" s="49"/>
      <c r="L233" s="49"/>
      <c r="M233" s="49"/>
      <c r="N233" s="49"/>
      <c r="O233" s="49"/>
      <c r="P233" s="49"/>
    </row>
    <row r="234" spans="8:16" ht="15.75">
      <c r="H234" s="49"/>
      <c r="I234" s="49"/>
      <c r="J234" s="49"/>
      <c r="K234" s="49"/>
      <c r="L234" s="49"/>
      <c r="M234" s="49"/>
      <c r="N234" s="49"/>
      <c r="O234" s="49"/>
      <c r="P234" s="49"/>
    </row>
    <row r="235" spans="8:16" ht="15.75">
      <c r="H235" s="49"/>
      <c r="I235" s="49"/>
      <c r="J235" s="49"/>
      <c r="K235" s="49"/>
      <c r="L235" s="49"/>
      <c r="M235" s="49"/>
      <c r="N235" s="49"/>
      <c r="O235" s="49"/>
      <c r="P235" s="49"/>
    </row>
    <row r="236" spans="8:16" ht="15.75">
      <c r="H236" s="49"/>
      <c r="I236" s="49"/>
      <c r="J236" s="49"/>
      <c r="K236" s="49"/>
      <c r="L236" s="49"/>
      <c r="M236" s="49"/>
      <c r="N236" s="49"/>
      <c r="O236" s="49"/>
      <c r="P236" s="49"/>
    </row>
    <row r="237" spans="8:16" ht="15.75">
      <c r="H237" s="49"/>
      <c r="I237" s="49"/>
      <c r="J237" s="49"/>
      <c r="K237" s="49"/>
      <c r="L237" s="49"/>
      <c r="M237" s="49"/>
      <c r="N237" s="49"/>
      <c r="O237" s="49"/>
      <c r="P237" s="49"/>
    </row>
    <row r="238" spans="8:16" ht="15.75">
      <c r="H238" s="49"/>
      <c r="I238" s="49"/>
      <c r="J238" s="49"/>
      <c r="K238" s="49"/>
      <c r="L238" s="49"/>
      <c r="M238" s="49"/>
      <c r="N238" s="49"/>
      <c r="O238" s="49"/>
      <c r="P238" s="49"/>
    </row>
    <row r="239" spans="8:16" ht="15.75">
      <c r="H239" s="49"/>
      <c r="I239" s="49"/>
      <c r="J239" s="49"/>
      <c r="K239" s="49"/>
      <c r="L239" s="49"/>
      <c r="M239" s="49"/>
      <c r="N239" s="49"/>
      <c r="O239" s="49"/>
      <c r="P239" s="49"/>
    </row>
    <row r="240" spans="8:16" ht="15.75">
      <c r="H240" s="49"/>
      <c r="I240" s="49"/>
      <c r="J240" s="49"/>
      <c r="K240" s="49"/>
      <c r="L240" s="49"/>
      <c r="M240" s="49"/>
      <c r="N240" s="49"/>
      <c r="O240" s="49"/>
      <c r="P240" s="49"/>
    </row>
    <row r="241" spans="8:16" ht="15.75">
      <c r="H241" s="49"/>
      <c r="I241" s="49"/>
      <c r="J241" s="49"/>
      <c r="K241" s="49"/>
      <c r="L241" s="49"/>
      <c r="M241" s="49"/>
      <c r="N241" s="49"/>
      <c r="O241" s="49"/>
      <c r="P241" s="49"/>
    </row>
    <row r="242" spans="8:16" ht="15.75">
      <c r="H242" s="49"/>
      <c r="I242" s="49"/>
      <c r="J242" s="49"/>
      <c r="K242" s="49"/>
      <c r="L242" s="49"/>
      <c r="M242" s="49"/>
      <c r="N242" s="49"/>
      <c r="O242" s="49"/>
      <c r="P242" s="49"/>
    </row>
    <row r="243" spans="8:16" ht="15.75">
      <c r="H243" s="49"/>
      <c r="I243" s="49"/>
      <c r="J243" s="49"/>
      <c r="K243" s="49"/>
      <c r="L243" s="49"/>
      <c r="M243" s="49"/>
      <c r="N243" s="49"/>
      <c r="O243" s="49"/>
      <c r="P243" s="49"/>
    </row>
    <row r="244" spans="8:16" ht="15.75">
      <c r="H244" s="49"/>
      <c r="I244" s="49"/>
      <c r="J244" s="49"/>
      <c r="K244" s="49"/>
      <c r="L244" s="49"/>
      <c r="M244" s="49"/>
      <c r="N244" s="49"/>
      <c r="O244" s="49"/>
      <c r="P244" s="49"/>
    </row>
    <row r="245" spans="8:16" ht="15.75">
      <c r="H245" s="49"/>
      <c r="I245" s="49"/>
      <c r="J245" s="49"/>
      <c r="K245" s="49"/>
      <c r="L245" s="49"/>
      <c r="M245" s="49"/>
      <c r="N245" s="49"/>
      <c r="O245" s="49"/>
      <c r="P245" s="49"/>
    </row>
    <row r="246" spans="8:16" ht="15.75">
      <c r="H246" s="49"/>
      <c r="I246" s="49"/>
      <c r="J246" s="49"/>
      <c r="K246" s="49"/>
      <c r="L246" s="49"/>
      <c r="M246" s="49"/>
      <c r="N246" s="49"/>
      <c r="O246" s="49"/>
      <c r="P246" s="49"/>
    </row>
    <row r="247" spans="8:16" ht="15.75">
      <c r="H247" s="49"/>
      <c r="I247" s="49"/>
      <c r="J247" s="49"/>
      <c r="K247" s="49"/>
      <c r="L247" s="49"/>
      <c r="M247" s="49"/>
      <c r="N247" s="49"/>
      <c r="O247" s="49"/>
      <c r="P247" s="49"/>
    </row>
    <row r="248" spans="8:16" ht="15.75">
      <c r="H248" s="49"/>
      <c r="I248" s="49"/>
      <c r="J248" s="49"/>
      <c r="K248" s="49"/>
      <c r="L248" s="49"/>
      <c r="M248" s="49"/>
      <c r="N248" s="49"/>
      <c r="O248" s="49"/>
      <c r="P248" s="49"/>
    </row>
    <row r="249" spans="8:16" ht="15.75">
      <c r="H249" s="49"/>
      <c r="I249" s="49"/>
      <c r="J249" s="49"/>
      <c r="K249" s="49"/>
      <c r="L249" s="49"/>
      <c r="M249" s="49"/>
      <c r="N249" s="49"/>
      <c r="O249" s="49"/>
      <c r="P249" s="49"/>
    </row>
    <row r="250" spans="8:16" ht="15.75">
      <c r="H250" s="49"/>
      <c r="I250" s="49"/>
      <c r="J250" s="49"/>
      <c r="K250" s="49"/>
      <c r="L250" s="49"/>
      <c r="M250" s="49"/>
      <c r="N250" s="49"/>
      <c r="O250" s="49"/>
      <c r="P250" s="49"/>
    </row>
    <row r="251" spans="8:16" ht="15.75">
      <c r="H251" s="49"/>
      <c r="I251" s="49"/>
      <c r="J251" s="49"/>
      <c r="K251" s="49"/>
      <c r="L251" s="49"/>
      <c r="M251" s="49"/>
      <c r="N251" s="49"/>
      <c r="O251" s="49"/>
      <c r="P251" s="49"/>
    </row>
    <row r="252" spans="8:16" ht="15.75">
      <c r="H252" s="49"/>
      <c r="I252" s="49"/>
      <c r="J252" s="49"/>
      <c r="K252" s="49"/>
      <c r="L252" s="49"/>
      <c r="M252" s="49"/>
      <c r="N252" s="49"/>
      <c r="O252" s="49"/>
      <c r="P252" s="49"/>
    </row>
    <row r="253" spans="8:16" ht="15.75">
      <c r="H253" s="49"/>
      <c r="I253" s="49"/>
      <c r="J253" s="49"/>
      <c r="K253" s="49"/>
      <c r="L253" s="49"/>
      <c r="M253" s="49"/>
      <c r="N253" s="49"/>
      <c r="O253" s="49"/>
      <c r="P253" s="49"/>
    </row>
    <row r="254" spans="8:16" ht="15.75">
      <c r="H254" s="49"/>
      <c r="I254" s="49"/>
      <c r="J254" s="49"/>
      <c r="K254" s="49"/>
      <c r="L254" s="49"/>
      <c r="M254" s="49"/>
      <c r="N254" s="49"/>
      <c r="O254" s="49"/>
      <c r="P254" s="49"/>
    </row>
    <row r="255" spans="8:16" ht="15.75">
      <c r="H255" s="49"/>
      <c r="I255" s="49"/>
      <c r="J255" s="49"/>
      <c r="K255" s="49"/>
      <c r="L255" s="49"/>
      <c r="M255" s="49"/>
      <c r="N255" s="49"/>
      <c r="O255" s="49"/>
      <c r="P255" s="49"/>
    </row>
    <row r="256" spans="8:16" ht="15.75">
      <c r="H256" s="49"/>
      <c r="I256" s="49"/>
      <c r="J256" s="49"/>
      <c r="K256" s="49"/>
      <c r="L256" s="49"/>
      <c r="M256" s="49"/>
      <c r="N256" s="49"/>
      <c r="O256" s="49"/>
      <c r="P256" s="49"/>
    </row>
    <row r="257" spans="8:16" ht="15.75">
      <c r="H257" s="49"/>
      <c r="I257" s="49"/>
      <c r="J257" s="49"/>
      <c r="K257" s="49"/>
      <c r="L257" s="49"/>
      <c r="M257" s="49"/>
      <c r="N257" s="49"/>
      <c r="O257" s="49"/>
      <c r="P257" s="49"/>
    </row>
    <row r="258" spans="8:16" ht="15.75">
      <c r="H258" s="49"/>
      <c r="I258" s="49"/>
      <c r="J258" s="49"/>
      <c r="K258" s="49"/>
      <c r="L258" s="49"/>
      <c r="M258" s="49"/>
      <c r="N258" s="49"/>
      <c r="O258" s="49"/>
      <c r="P258" s="49"/>
    </row>
    <row r="259" spans="8:16" ht="15.75">
      <c r="H259" s="49"/>
      <c r="I259" s="49"/>
      <c r="J259" s="49"/>
      <c r="K259" s="49"/>
      <c r="L259" s="49"/>
      <c r="M259" s="49"/>
      <c r="N259" s="49"/>
      <c r="O259" s="49"/>
      <c r="P259" s="49"/>
    </row>
    <row r="260" spans="8:16" ht="15.75">
      <c r="H260" s="49"/>
      <c r="I260" s="49"/>
      <c r="J260" s="49"/>
      <c r="K260" s="49"/>
      <c r="L260" s="49"/>
      <c r="M260" s="49"/>
      <c r="N260" s="49"/>
      <c r="O260" s="49"/>
      <c r="P260" s="49"/>
    </row>
    <row r="261" spans="8:16" ht="15.75">
      <c r="H261" s="49"/>
      <c r="I261" s="49"/>
      <c r="J261" s="49"/>
      <c r="K261" s="49"/>
      <c r="L261" s="49"/>
      <c r="M261" s="49"/>
      <c r="N261" s="49"/>
      <c r="O261" s="49"/>
      <c r="P261" s="49"/>
    </row>
    <row r="262" spans="8:16" ht="15.75">
      <c r="H262" s="49"/>
      <c r="I262" s="49"/>
      <c r="J262" s="49"/>
      <c r="K262" s="49"/>
      <c r="L262" s="49"/>
      <c r="M262" s="49"/>
      <c r="N262" s="49"/>
      <c r="O262" s="49"/>
      <c r="P262" s="49"/>
    </row>
    <row r="263" spans="8:16" ht="15.75">
      <c r="H263" s="49"/>
      <c r="I263" s="49"/>
      <c r="J263" s="49"/>
      <c r="K263" s="49"/>
      <c r="L263" s="49"/>
      <c r="M263" s="49"/>
      <c r="N263" s="49"/>
      <c r="O263" s="49"/>
      <c r="P263" s="49"/>
    </row>
    <row r="264" spans="8:16" ht="15.75">
      <c r="H264" s="49"/>
      <c r="I264" s="49"/>
      <c r="J264" s="49"/>
      <c r="K264" s="49"/>
      <c r="L264" s="49"/>
      <c r="M264" s="49"/>
      <c r="N264" s="49"/>
      <c r="O264" s="49"/>
      <c r="P264" s="49"/>
    </row>
  </sheetData>
  <mergeCells count="22">
    <mergeCell ref="O11:P11"/>
    <mergeCell ref="O12:O13"/>
    <mergeCell ref="A8:Q8"/>
    <mergeCell ref="G11:G14"/>
    <mergeCell ref="E11:F11"/>
    <mergeCell ref="E12:E14"/>
    <mergeCell ref="F12:F14"/>
    <mergeCell ref="Q10:Q13"/>
    <mergeCell ref="H11:H13"/>
    <mergeCell ref="J11:M11"/>
    <mergeCell ref="I4:P4"/>
    <mergeCell ref="I6:P6"/>
    <mergeCell ref="C10:G10"/>
    <mergeCell ref="H10:P10"/>
    <mergeCell ref="I11:I13"/>
    <mergeCell ref="J12:J13"/>
    <mergeCell ref="M12:M13"/>
    <mergeCell ref="N11:N13"/>
    <mergeCell ref="A10:A13"/>
    <mergeCell ref="B10:B13"/>
    <mergeCell ref="C11:C14"/>
    <mergeCell ref="D11:D14"/>
  </mergeCells>
  <printOptions/>
  <pageMargins left="0.18" right="0.13" top="0.13" bottom="0.13" header="0.13" footer="0.13"/>
  <pageSetup fitToHeight="5" fitToWidth="1" horizontalDpi="120" verticalDpi="120" orientation="landscape" paperSize="9" scale="53" r:id="rId1"/>
</worksheet>
</file>

<file path=xl/worksheets/sheet3.xml><?xml version="1.0" encoding="utf-8"?>
<worksheet xmlns="http://schemas.openxmlformats.org/spreadsheetml/2006/main" xmlns:r="http://schemas.openxmlformats.org/officeDocument/2006/relationships">
  <dimension ref="A1:Q237"/>
  <sheetViews>
    <sheetView zoomScale="75" zoomScaleNormal="75" workbookViewId="0" topLeftCell="A1">
      <pane xSplit="1" ySplit="20" topLeftCell="C112" activePane="bottomRight" state="frozen"/>
      <selection pane="topLeft" activeCell="A3" sqref="A3"/>
      <selection pane="topRight" activeCell="B3" sqref="B3"/>
      <selection pane="bottomLeft" activeCell="A18" sqref="A18"/>
      <selection pane="bottomRight" activeCell="B13" sqref="B13:B16"/>
    </sheetView>
  </sheetViews>
  <sheetFormatPr defaultColWidth="9.00390625" defaultRowHeight="12.75"/>
  <cols>
    <col min="1" max="1" width="12.00390625" style="5" customWidth="1"/>
    <col min="2" max="2" width="107.125" style="5" customWidth="1"/>
    <col min="3" max="3" width="11.125" style="5" customWidth="1"/>
    <col min="4" max="4" width="13.875" style="5" hidden="1" customWidth="1"/>
    <col min="5" max="5" width="9.875" style="5" customWidth="1"/>
    <col min="6" max="6" width="15.75390625" style="5" customWidth="1"/>
    <col min="7" max="7" width="9.375" style="5" hidden="1" customWidth="1"/>
    <col min="8" max="8" width="11.375" style="5" customWidth="1"/>
    <col min="9" max="9" width="14.875" style="5" customWidth="1"/>
    <col min="10" max="10" width="9.375" style="5" customWidth="1"/>
    <col min="11" max="11" width="15.75390625" style="5" customWidth="1"/>
    <col min="12" max="13" width="11.75390625" style="5" customWidth="1"/>
    <col min="14" max="14" width="16.875" style="5" customWidth="1"/>
    <col min="15" max="15" width="11.75390625" style="5" customWidth="1"/>
    <col min="16" max="16384" width="9.125" style="5" customWidth="1"/>
  </cols>
  <sheetData>
    <row r="1" spans="8:13" ht="18.75">
      <c r="H1" s="343" t="s">
        <v>41</v>
      </c>
      <c r="I1" s="343"/>
      <c r="J1" s="343"/>
      <c r="K1" s="343"/>
      <c r="L1" s="343"/>
      <c r="M1" s="153"/>
    </row>
    <row r="2" ht="18.75">
      <c r="H2" s="5" t="s">
        <v>444</v>
      </c>
    </row>
    <row r="3" spans="8:13" ht="20.25" customHeight="1">
      <c r="H3" s="343" t="s">
        <v>62</v>
      </c>
      <c r="I3" s="343"/>
      <c r="J3" s="343"/>
      <c r="K3" s="343"/>
      <c r="L3" s="343"/>
      <c r="M3" s="153"/>
    </row>
    <row r="4" spans="9:11" ht="18.75" hidden="1">
      <c r="I4" s="218"/>
      <c r="J4" s="218"/>
      <c r="K4" s="218"/>
    </row>
    <row r="5" ht="21.75" customHeight="1" hidden="1">
      <c r="B5" s="219"/>
    </row>
    <row r="6" ht="21.75" customHeight="1">
      <c r="B6" s="219"/>
    </row>
    <row r="7" spans="1:15" ht="65.25" customHeight="1">
      <c r="A7" s="344" t="s">
        <v>63</v>
      </c>
      <c r="B7" s="344"/>
      <c r="C7" s="344"/>
      <c r="D7" s="344"/>
      <c r="E7" s="344"/>
      <c r="F7" s="344"/>
      <c r="G7" s="344"/>
      <c r="H7" s="344"/>
      <c r="I7" s="344"/>
      <c r="J7" s="344"/>
      <c r="K7" s="344"/>
      <c r="L7" s="344"/>
      <c r="M7" s="344"/>
      <c r="N7" s="344"/>
      <c r="O7" s="344"/>
    </row>
    <row r="8" spans="1:14" ht="18.75" hidden="1">
      <c r="A8" s="9"/>
      <c r="B8" s="110"/>
      <c r="C8" s="220"/>
      <c r="D8" s="220"/>
      <c r="E8" s="220"/>
      <c r="F8" s="220"/>
      <c r="G8" s="220"/>
      <c r="H8" s="220"/>
      <c r="I8" s="220"/>
      <c r="J8" s="220"/>
      <c r="K8" s="220"/>
      <c r="L8" s="220"/>
      <c r="M8" s="220"/>
      <c r="N8" s="220"/>
    </row>
    <row r="9" spans="1:14" ht="18.75" hidden="1">
      <c r="A9" s="9"/>
      <c r="B9" s="110"/>
      <c r="C9" s="220"/>
      <c r="D9" s="220"/>
      <c r="E9" s="220"/>
      <c r="F9" s="220"/>
      <c r="G9" s="220"/>
      <c r="H9" s="220"/>
      <c r="I9" s="220"/>
      <c r="J9" s="220"/>
      <c r="K9" s="220"/>
      <c r="L9" s="220"/>
      <c r="M9" s="220"/>
      <c r="N9" s="220"/>
    </row>
    <row r="10" ht="18.75" customHeight="1">
      <c r="L10" s="5" t="s">
        <v>667</v>
      </c>
    </row>
    <row r="11" ht="12.75" customHeight="1" hidden="1"/>
    <row r="12" spans="1:15" ht="59.25" customHeight="1">
      <c r="A12" s="252" t="s">
        <v>301</v>
      </c>
      <c r="B12" s="209" t="s">
        <v>498</v>
      </c>
      <c r="C12" s="342" t="s">
        <v>501</v>
      </c>
      <c r="D12" s="342"/>
      <c r="E12" s="342"/>
      <c r="F12" s="342"/>
      <c r="G12" s="342"/>
      <c r="H12" s="342" t="s">
        <v>502</v>
      </c>
      <c r="I12" s="342"/>
      <c r="J12" s="342"/>
      <c r="K12" s="342"/>
      <c r="L12" s="342"/>
      <c r="M12" s="342"/>
      <c r="N12" s="342"/>
      <c r="O12" s="348" t="s">
        <v>504</v>
      </c>
    </row>
    <row r="13" spans="1:15" ht="20.25" customHeight="1">
      <c r="A13" s="353" t="s">
        <v>459</v>
      </c>
      <c r="B13" s="351" t="s">
        <v>460</v>
      </c>
      <c r="C13" s="342" t="s">
        <v>492</v>
      </c>
      <c r="D13" s="342" t="s">
        <v>493</v>
      </c>
      <c r="E13" s="342" t="s">
        <v>503</v>
      </c>
      <c r="F13" s="342"/>
      <c r="G13" s="342"/>
      <c r="H13" s="342" t="s">
        <v>492</v>
      </c>
      <c r="I13" s="342" t="s">
        <v>680</v>
      </c>
      <c r="J13" s="342" t="s">
        <v>503</v>
      </c>
      <c r="K13" s="342"/>
      <c r="L13" s="342" t="s">
        <v>681</v>
      </c>
      <c r="M13" s="342" t="s">
        <v>64</v>
      </c>
      <c r="N13" s="342"/>
      <c r="O13" s="348"/>
    </row>
    <row r="14" spans="1:15" ht="16.5" customHeight="1">
      <c r="A14" s="353"/>
      <c r="B14" s="351"/>
      <c r="C14" s="342"/>
      <c r="D14" s="342"/>
      <c r="E14" s="342" t="s">
        <v>132</v>
      </c>
      <c r="F14" s="342" t="s">
        <v>683</v>
      </c>
      <c r="G14" s="342"/>
      <c r="H14" s="342"/>
      <c r="I14" s="342"/>
      <c r="J14" s="342" t="s">
        <v>132</v>
      </c>
      <c r="K14" s="342" t="s">
        <v>683</v>
      </c>
      <c r="L14" s="342"/>
      <c r="M14" s="349" t="s">
        <v>472</v>
      </c>
      <c r="N14" s="183" t="s">
        <v>471</v>
      </c>
      <c r="O14" s="348"/>
    </row>
    <row r="15" spans="1:15" ht="208.5" customHeight="1">
      <c r="A15" s="353"/>
      <c r="B15" s="351"/>
      <c r="C15" s="342"/>
      <c r="D15" s="342"/>
      <c r="E15" s="342"/>
      <c r="F15" s="342"/>
      <c r="G15" s="342"/>
      <c r="H15" s="342"/>
      <c r="I15" s="342"/>
      <c r="J15" s="342"/>
      <c r="K15" s="342"/>
      <c r="L15" s="342"/>
      <c r="M15" s="350"/>
      <c r="N15" s="183" t="s">
        <v>473</v>
      </c>
      <c r="O15" s="348"/>
    </row>
    <row r="16" spans="1:15" ht="15" customHeight="1" hidden="1" thickBot="1">
      <c r="A16" s="354"/>
      <c r="B16" s="352"/>
      <c r="C16" s="342"/>
      <c r="D16" s="342"/>
      <c r="E16" s="342"/>
      <c r="F16" s="342"/>
      <c r="G16" s="342"/>
      <c r="H16" s="342"/>
      <c r="I16" s="342"/>
      <c r="J16" s="342"/>
      <c r="K16" s="342"/>
      <c r="L16" s="342"/>
      <c r="M16" s="183"/>
      <c r="N16" s="176"/>
      <c r="O16" s="348"/>
    </row>
    <row r="17" spans="1:15" ht="13.5" customHeight="1" hidden="1">
      <c r="A17" s="223"/>
      <c r="B17" s="222"/>
      <c r="C17" s="224"/>
      <c r="D17" s="224"/>
      <c r="E17" s="224"/>
      <c r="F17" s="224"/>
      <c r="G17" s="224"/>
      <c r="H17" s="224"/>
      <c r="I17" s="224"/>
      <c r="J17" s="224"/>
      <c r="K17" s="224"/>
      <c r="L17" s="224"/>
      <c r="M17" s="224"/>
      <c r="N17" s="181"/>
      <c r="O17" s="225"/>
    </row>
    <row r="18" spans="1:15" ht="14.25" customHeight="1" hidden="1">
      <c r="A18" s="226"/>
      <c r="B18" s="224"/>
      <c r="C18" s="224"/>
      <c r="D18" s="224"/>
      <c r="E18" s="224"/>
      <c r="F18" s="224"/>
      <c r="G18" s="224"/>
      <c r="H18" s="224"/>
      <c r="I18" s="224"/>
      <c r="J18" s="224"/>
      <c r="K18" s="224"/>
      <c r="L18" s="224"/>
      <c r="M18" s="224"/>
      <c r="N18" s="227"/>
      <c r="O18" s="228"/>
    </row>
    <row r="19" spans="1:15" s="231" customFormat="1" ht="14.25" customHeight="1" hidden="1">
      <c r="A19" s="183">
        <v>1</v>
      </c>
      <c r="B19" s="183">
        <v>2</v>
      </c>
      <c r="C19" s="183">
        <v>3</v>
      </c>
      <c r="D19" s="229"/>
      <c r="E19" s="230">
        <v>5</v>
      </c>
      <c r="F19" s="230">
        <v>6</v>
      </c>
      <c r="G19" s="229">
        <v>7</v>
      </c>
      <c r="H19" s="183">
        <v>8</v>
      </c>
      <c r="I19" s="229">
        <v>9</v>
      </c>
      <c r="J19" s="230">
        <v>10</v>
      </c>
      <c r="K19" s="230">
        <v>11</v>
      </c>
      <c r="L19" s="229">
        <v>12</v>
      </c>
      <c r="M19" s="229"/>
      <c r="N19" s="183">
        <v>13</v>
      </c>
      <c r="O19" s="183" t="s">
        <v>494</v>
      </c>
    </row>
    <row r="20" spans="1:15" ht="21.75" customHeight="1">
      <c r="A20" s="155" t="s">
        <v>300</v>
      </c>
      <c r="B20" s="156" t="s">
        <v>506</v>
      </c>
      <c r="C20" s="158">
        <f>C21+C22+C27</f>
        <v>0</v>
      </c>
      <c r="D20" s="158"/>
      <c r="E20" s="158">
        <f aca="true" t="shared" si="0" ref="E20:N20">E21+E22+E27</f>
        <v>0</v>
      </c>
      <c r="F20" s="158">
        <f t="shared" si="0"/>
        <v>-10</v>
      </c>
      <c r="G20" s="158"/>
      <c r="H20" s="158">
        <f t="shared" si="0"/>
        <v>0</v>
      </c>
      <c r="I20" s="158">
        <f t="shared" si="0"/>
        <v>0</v>
      </c>
      <c r="J20" s="158">
        <f t="shared" si="0"/>
        <v>0</v>
      </c>
      <c r="K20" s="158">
        <f t="shared" si="0"/>
        <v>0</v>
      </c>
      <c r="L20" s="158">
        <f t="shared" si="0"/>
        <v>0</v>
      </c>
      <c r="M20" s="158">
        <f t="shared" si="0"/>
        <v>0</v>
      </c>
      <c r="N20" s="158">
        <f t="shared" si="0"/>
        <v>0</v>
      </c>
      <c r="O20" s="232">
        <f aca="true" t="shared" si="1" ref="O20:O83">SUM(H20+C20)</f>
        <v>0</v>
      </c>
    </row>
    <row r="21" spans="1:15" ht="20.25" customHeight="1">
      <c r="A21" s="159" t="s">
        <v>507</v>
      </c>
      <c r="B21" s="160" t="s">
        <v>508</v>
      </c>
      <c r="C21" s="161">
        <v>0</v>
      </c>
      <c r="D21" s="161"/>
      <c r="E21" s="161"/>
      <c r="F21" s="161">
        <v>-10</v>
      </c>
      <c r="G21" s="161"/>
      <c r="H21" s="233"/>
      <c r="I21" s="233"/>
      <c r="J21" s="177"/>
      <c r="K21" s="177"/>
      <c r="L21" s="233"/>
      <c r="M21" s="233"/>
      <c r="N21" s="233"/>
      <c r="O21" s="232">
        <f t="shared" si="1"/>
        <v>0</v>
      </c>
    </row>
    <row r="22" spans="1:15" ht="16.5" customHeight="1" hidden="1">
      <c r="A22" s="159" t="s">
        <v>540</v>
      </c>
      <c r="B22" s="184" t="s">
        <v>541</v>
      </c>
      <c r="C22" s="161"/>
      <c r="D22" s="233"/>
      <c r="E22" s="177"/>
      <c r="F22" s="177"/>
      <c r="G22" s="233"/>
      <c r="H22" s="233"/>
      <c r="I22" s="233"/>
      <c r="J22" s="177"/>
      <c r="K22" s="177"/>
      <c r="L22" s="233"/>
      <c r="M22" s="233"/>
      <c r="N22" s="233"/>
      <c r="O22" s="232">
        <f t="shared" si="1"/>
        <v>0</v>
      </c>
    </row>
    <row r="23" spans="1:15" ht="18.75" hidden="1">
      <c r="A23" s="165"/>
      <c r="B23" s="160"/>
      <c r="C23" s="161"/>
      <c r="D23" s="162"/>
      <c r="E23" s="162"/>
      <c r="F23" s="161"/>
      <c r="G23" s="161"/>
      <c r="H23" s="161"/>
      <c r="I23" s="161"/>
      <c r="J23" s="161"/>
      <c r="K23" s="161"/>
      <c r="L23" s="161"/>
      <c r="M23" s="161"/>
      <c r="N23" s="161"/>
      <c r="O23" s="232">
        <f t="shared" si="1"/>
        <v>0</v>
      </c>
    </row>
    <row r="24" spans="1:15" ht="18.75" hidden="1">
      <c r="A24" s="165"/>
      <c r="B24" s="167"/>
      <c r="C24" s="161"/>
      <c r="D24" s="162"/>
      <c r="E24" s="162"/>
      <c r="F24" s="168"/>
      <c r="G24" s="161"/>
      <c r="H24" s="161"/>
      <c r="I24" s="161"/>
      <c r="J24" s="161"/>
      <c r="K24" s="161"/>
      <c r="L24" s="161"/>
      <c r="M24" s="161"/>
      <c r="N24" s="161"/>
      <c r="O24" s="232">
        <f t="shared" si="1"/>
        <v>0</v>
      </c>
    </row>
    <row r="25" spans="1:15" ht="39.75" customHeight="1" hidden="1">
      <c r="A25" s="165"/>
      <c r="B25" s="160" t="s">
        <v>670</v>
      </c>
      <c r="C25" s="161"/>
      <c r="D25" s="162"/>
      <c r="E25" s="162"/>
      <c r="F25" s="168"/>
      <c r="G25" s="161"/>
      <c r="H25" s="161"/>
      <c r="I25" s="161"/>
      <c r="J25" s="161"/>
      <c r="K25" s="161"/>
      <c r="L25" s="161"/>
      <c r="M25" s="161"/>
      <c r="N25" s="161"/>
      <c r="O25" s="232">
        <f t="shared" si="1"/>
        <v>0</v>
      </c>
    </row>
    <row r="26" spans="1:15" ht="18.75" customHeight="1" hidden="1">
      <c r="A26" s="165"/>
      <c r="B26" s="167" t="s">
        <v>443</v>
      </c>
      <c r="C26" s="168"/>
      <c r="D26" s="162"/>
      <c r="E26" s="162"/>
      <c r="F26" s="168"/>
      <c r="G26" s="161"/>
      <c r="H26" s="161"/>
      <c r="I26" s="161"/>
      <c r="J26" s="161"/>
      <c r="K26" s="161"/>
      <c r="L26" s="161"/>
      <c r="M26" s="161"/>
      <c r="N26" s="161"/>
      <c r="O26" s="232">
        <f t="shared" si="1"/>
        <v>0</v>
      </c>
    </row>
    <row r="27" spans="1:15" ht="18.75" hidden="1">
      <c r="A27" s="165" t="s">
        <v>536</v>
      </c>
      <c r="B27" s="160" t="s">
        <v>525</v>
      </c>
      <c r="C27" s="161"/>
      <c r="D27" s="161"/>
      <c r="E27" s="161"/>
      <c r="F27" s="161"/>
      <c r="G27" s="161"/>
      <c r="H27" s="161"/>
      <c r="I27" s="161"/>
      <c r="J27" s="161"/>
      <c r="K27" s="161"/>
      <c r="L27" s="161"/>
      <c r="M27" s="161"/>
      <c r="N27" s="161"/>
      <c r="O27" s="232">
        <f t="shared" si="1"/>
        <v>0</v>
      </c>
    </row>
    <row r="28" spans="1:15" ht="37.5" hidden="1">
      <c r="A28" s="165"/>
      <c r="B28" s="167" t="s">
        <v>443</v>
      </c>
      <c r="C28" s="168"/>
      <c r="D28" s="161"/>
      <c r="E28" s="161"/>
      <c r="F28" s="161"/>
      <c r="G28" s="161"/>
      <c r="H28" s="161"/>
      <c r="I28" s="161"/>
      <c r="J28" s="161"/>
      <c r="K28" s="161"/>
      <c r="L28" s="161"/>
      <c r="M28" s="161"/>
      <c r="N28" s="161"/>
      <c r="O28" s="232">
        <f t="shared" si="1"/>
        <v>0</v>
      </c>
    </row>
    <row r="29" spans="1:15" ht="16.5" customHeight="1">
      <c r="A29" s="155" t="s">
        <v>299</v>
      </c>
      <c r="B29" s="156" t="s">
        <v>593</v>
      </c>
      <c r="C29" s="158">
        <f>SUM(C34+C52+C62)</f>
        <v>40.945</v>
      </c>
      <c r="D29" s="158"/>
      <c r="E29" s="158">
        <f aca="true" t="shared" si="2" ref="E29:N29">SUM(E34+E52+E62)</f>
        <v>0</v>
      </c>
      <c r="F29" s="158">
        <f t="shared" si="2"/>
        <v>0</v>
      </c>
      <c r="G29" s="158">
        <f t="shared" si="2"/>
        <v>0</v>
      </c>
      <c r="H29" s="158">
        <f t="shared" si="2"/>
        <v>30</v>
      </c>
      <c r="I29" s="158">
        <f t="shared" si="2"/>
        <v>0</v>
      </c>
      <c r="J29" s="158">
        <f t="shared" si="2"/>
        <v>0</v>
      </c>
      <c r="K29" s="158">
        <f t="shared" si="2"/>
        <v>0</v>
      </c>
      <c r="L29" s="158">
        <f t="shared" si="2"/>
        <v>30</v>
      </c>
      <c r="M29" s="158">
        <f t="shared" si="2"/>
        <v>30</v>
      </c>
      <c r="N29" s="158">
        <f t="shared" si="2"/>
        <v>30</v>
      </c>
      <c r="O29" s="232">
        <f t="shared" si="1"/>
        <v>70.945</v>
      </c>
    </row>
    <row r="30" spans="1:15" ht="18.75" customHeight="1" hidden="1">
      <c r="A30" s="234"/>
      <c r="B30" s="235"/>
      <c r="C30" s="158"/>
      <c r="D30" s="158"/>
      <c r="E30" s="158"/>
      <c r="F30" s="158"/>
      <c r="G30" s="158"/>
      <c r="H30" s="158"/>
      <c r="I30" s="158"/>
      <c r="J30" s="158"/>
      <c r="K30" s="158"/>
      <c r="L30" s="158"/>
      <c r="M30" s="158"/>
      <c r="N30" s="158"/>
      <c r="O30" s="232">
        <f t="shared" si="1"/>
        <v>0</v>
      </c>
    </row>
    <row r="31" spans="1:15" ht="22.5" customHeight="1" hidden="1">
      <c r="A31" s="165" t="s">
        <v>535</v>
      </c>
      <c r="B31" s="160" t="s">
        <v>563</v>
      </c>
      <c r="C31" s="161"/>
      <c r="D31" s="161"/>
      <c r="E31" s="161"/>
      <c r="F31" s="161"/>
      <c r="G31" s="161"/>
      <c r="H31" s="161"/>
      <c r="I31" s="161"/>
      <c r="J31" s="161"/>
      <c r="K31" s="161"/>
      <c r="L31" s="161"/>
      <c r="M31" s="161"/>
      <c r="N31" s="161"/>
      <c r="O31" s="232">
        <f t="shared" si="1"/>
        <v>0</v>
      </c>
    </row>
    <row r="32" spans="1:15" ht="22.5" customHeight="1" hidden="1">
      <c r="A32" s="165"/>
      <c r="B32" s="167" t="s">
        <v>295</v>
      </c>
      <c r="C32" s="168"/>
      <c r="D32" s="168"/>
      <c r="E32" s="168"/>
      <c r="F32" s="161"/>
      <c r="G32" s="161"/>
      <c r="H32" s="161"/>
      <c r="I32" s="161"/>
      <c r="J32" s="161"/>
      <c r="K32" s="161"/>
      <c r="L32" s="161"/>
      <c r="M32" s="161"/>
      <c r="N32" s="161"/>
      <c r="O32" s="232">
        <f t="shared" si="1"/>
        <v>0</v>
      </c>
    </row>
    <row r="33" spans="1:15" ht="18" customHeight="1" hidden="1">
      <c r="A33" s="165"/>
      <c r="B33" s="167" t="s">
        <v>443</v>
      </c>
      <c r="C33" s="168"/>
      <c r="D33" s="168"/>
      <c r="E33" s="168"/>
      <c r="F33" s="161"/>
      <c r="G33" s="161"/>
      <c r="H33" s="161"/>
      <c r="I33" s="161"/>
      <c r="J33" s="161"/>
      <c r="K33" s="161"/>
      <c r="L33" s="161"/>
      <c r="M33" s="161"/>
      <c r="N33" s="161"/>
      <c r="O33" s="232">
        <f t="shared" si="1"/>
        <v>0</v>
      </c>
    </row>
    <row r="34" spans="1:15" ht="21" customHeight="1">
      <c r="A34" s="165" t="s">
        <v>512</v>
      </c>
      <c r="B34" s="160" t="s">
        <v>585</v>
      </c>
      <c r="C34" s="161">
        <v>25</v>
      </c>
      <c r="D34" s="161"/>
      <c r="E34" s="161"/>
      <c r="F34" s="161"/>
      <c r="G34" s="161"/>
      <c r="H34" s="161">
        <v>30</v>
      </c>
      <c r="I34" s="161"/>
      <c r="J34" s="161"/>
      <c r="K34" s="161"/>
      <c r="L34" s="161">
        <v>30</v>
      </c>
      <c r="M34" s="161">
        <v>30</v>
      </c>
      <c r="N34" s="162">
        <v>30</v>
      </c>
      <c r="O34" s="232">
        <f t="shared" si="1"/>
        <v>55</v>
      </c>
    </row>
    <row r="35" spans="1:15" ht="0.75" customHeight="1" hidden="1">
      <c r="A35" s="165" t="s">
        <v>634</v>
      </c>
      <c r="B35" s="160" t="s">
        <v>635</v>
      </c>
      <c r="C35" s="161"/>
      <c r="D35" s="161"/>
      <c r="E35" s="161"/>
      <c r="F35" s="161"/>
      <c r="G35" s="161"/>
      <c r="H35" s="161"/>
      <c r="I35" s="161"/>
      <c r="J35" s="161"/>
      <c r="K35" s="161"/>
      <c r="L35" s="161"/>
      <c r="M35" s="161"/>
      <c r="N35" s="161"/>
      <c r="O35" s="232">
        <f t="shared" si="1"/>
        <v>0</v>
      </c>
    </row>
    <row r="36" spans="1:15" ht="70.5" customHeight="1" hidden="1">
      <c r="A36" s="165" t="s">
        <v>603</v>
      </c>
      <c r="B36" s="160" t="s">
        <v>604</v>
      </c>
      <c r="C36" s="161"/>
      <c r="D36" s="161"/>
      <c r="E36" s="161"/>
      <c r="F36" s="161"/>
      <c r="G36" s="161"/>
      <c r="H36" s="161"/>
      <c r="I36" s="161"/>
      <c r="J36" s="161"/>
      <c r="K36" s="161"/>
      <c r="L36" s="161"/>
      <c r="M36" s="161"/>
      <c r="N36" s="161"/>
      <c r="O36" s="232">
        <f t="shared" si="1"/>
        <v>0</v>
      </c>
    </row>
    <row r="37" spans="1:15" ht="18.75" hidden="1">
      <c r="A37" s="165"/>
      <c r="B37" s="160"/>
      <c r="C37" s="161"/>
      <c r="D37" s="161"/>
      <c r="E37" s="161"/>
      <c r="F37" s="161"/>
      <c r="G37" s="161"/>
      <c r="H37" s="161"/>
      <c r="I37" s="161"/>
      <c r="J37" s="161"/>
      <c r="K37" s="161"/>
      <c r="L37" s="161"/>
      <c r="M37" s="161"/>
      <c r="N37" s="161"/>
      <c r="O37" s="232">
        <f t="shared" si="1"/>
        <v>0</v>
      </c>
    </row>
    <row r="38" spans="1:15" ht="18.75" hidden="1">
      <c r="A38" s="165" t="s">
        <v>512</v>
      </c>
      <c r="B38" s="160" t="s">
        <v>671</v>
      </c>
      <c r="C38" s="161"/>
      <c r="D38" s="161"/>
      <c r="E38" s="161"/>
      <c r="F38" s="161"/>
      <c r="G38" s="161"/>
      <c r="H38" s="161"/>
      <c r="I38" s="161"/>
      <c r="J38" s="161"/>
      <c r="K38" s="161"/>
      <c r="L38" s="161"/>
      <c r="M38" s="161"/>
      <c r="N38" s="161"/>
      <c r="O38" s="232">
        <f t="shared" si="1"/>
        <v>0</v>
      </c>
    </row>
    <row r="39" spans="1:15" ht="57" customHeight="1" hidden="1">
      <c r="A39" s="165"/>
      <c r="B39" s="172" t="s">
        <v>139</v>
      </c>
      <c r="C39" s="161"/>
      <c r="D39" s="161"/>
      <c r="E39" s="161"/>
      <c r="F39" s="161"/>
      <c r="G39" s="161"/>
      <c r="H39" s="161"/>
      <c r="I39" s="161"/>
      <c r="J39" s="161"/>
      <c r="K39" s="161"/>
      <c r="L39" s="161"/>
      <c r="M39" s="161"/>
      <c r="N39" s="161"/>
      <c r="O39" s="232">
        <f t="shared" si="1"/>
        <v>0</v>
      </c>
    </row>
    <row r="40" spans="1:15" ht="17.25" customHeight="1" hidden="1">
      <c r="A40" s="165"/>
      <c r="B40" s="167" t="s">
        <v>443</v>
      </c>
      <c r="C40" s="168"/>
      <c r="D40" s="161"/>
      <c r="E40" s="161"/>
      <c r="F40" s="161"/>
      <c r="G40" s="161"/>
      <c r="H40" s="168"/>
      <c r="I40" s="168"/>
      <c r="J40" s="168"/>
      <c r="K40" s="168"/>
      <c r="L40" s="168"/>
      <c r="M40" s="168"/>
      <c r="N40" s="161"/>
      <c r="O40" s="232">
        <f t="shared" si="1"/>
        <v>0</v>
      </c>
    </row>
    <row r="41" spans="1:15" ht="18.75" hidden="1">
      <c r="A41" s="165" t="s">
        <v>467</v>
      </c>
      <c r="B41" s="160" t="s">
        <v>468</v>
      </c>
      <c r="C41" s="161"/>
      <c r="D41" s="161"/>
      <c r="E41" s="161"/>
      <c r="F41" s="161"/>
      <c r="G41" s="161"/>
      <c r="H41" s="161"/>
      <c r="I41" s="161"/>
      <c r="J41" s="161"/>
      <c r="K41" s="161"/>
      <c r="L41" s="161"/>
      <c r="M41" s="161"/>
      <c r="N41" s="161"/>
      <c r="O41" s="232">
        <f t="shared" si="1"/>
        <v>0</v>
      </c>
    </row>
    <row r="42" spans="1:15" ht="37.5" hidden="1">
      <c r="A42" s="165"/>
      <c r="B42" s="167" t="s">
        <v>443</v>
      </c>
      <c r="C42" s="168"/>
      <c r="D42" s="161"/>
      <c r="E42" s="161"/>
      <c r="F42" s="161"/>
      <c r="G42" s="161"/>
      <c r="H42" s="161"/>
      <c r="I42" s="161"/>
      <c r="J42" s="161"/>
      <c r="K42" s="161"/>
      <c r="L42" s="161"/>
      <c r="M42" s="161"/>
      <c r="N42" s="161"/>
      <c r="O42" s="232">
        <f t="shared" si="1"/>
        <v>0</v>
      </c>
    </row>
    <row r="43" spans="1:15" ht="18.75" hidden="1">
      <c r="A43" s="165"/>
      <c r="B43" s="167" t="s">
        <v>278</v>
      </c>
      <c r="C43" s="168"/>
      <c r="D43" s="161"/>
      <c r="E43" s="161"/>
      <c r="F43" s="168"/>
      <c r="G43" s="161"/>
      <c r="H43" s="161"/>
      <c r="I43" s="161"/>
      <c r="J43" s="161"/>
      <c r="K43" s="161"/>
      <c r="L43" s="161"/>
      <c r="M43" s="161"/>
      <c r="N43" s="161"/>
      <c r="O43" s="232">
        <f t="shared" si="1"/>
        <v>0</v>
      </c>
    </row>
    <row r="44" spans="1:15" ht="18.75" hidden="1">
      <c r="A44" s="165" t="s">
        <v>469</v>
      </c>
      <c r="B44" s="160" t="s">
        <v>470</v>
      </c>
      <c r="C44" s="161"/>
      <c r="D44" s="161"/>
      <c r="E44" s="161"/>
      <c r="F44" s="161"/>
      <c r="G44" s="161"/>
      <c r="H44" s="161"/>
      <c r="I44" s="161"/>
      <c r="J44" s="161"/>
      <c r="K44" s="161"/>
      <c r="L44" s="161"/>
      <c r="M44" s="161"/>
      <c r="N44" s="161"/>
      <c r="O44" s="232">
        <f t="shared" si="1"/>
        <v>0</v>
      </c>
    </row>
    <row r="45" spans="1:15" ht="37.5" hidden="1">
      <c r="A45" s="165"/>
      <c r="B45" s="167" t="s">
        <v>443</v>
      </c>
      <c r="C45" s="168"/>
      <c r="D45" s="161"/>
      <c r="E45" s="161"/>
      <c r="F45" s="161"/>
      <c r="G45" s="161"/>
      <c r="H45" s="168"/>
      <c r="I45" s="168"/>
      <c r="J45" s="168"/>
      <c r="K45" s="168"/>
      <c r="L45" s="168"/>
      <c r="M45" s="168"/>
      <c r="N45" s="161"/>
      <c r="O45" s="232">
        <f t="shared" si="1"/>
        <v>0</v>
      </c>
    </row>
    <row r="46" spans="1:15" ht="43.5" customHeight="1" hidden="1">
      <c r="A46" s="165" t="s">
        <v>555</v>
      </c>
      <c r="B46" s="160" t="s">
        <v>600</v>
      </c>
      <c r="C46" s="162"/>
      <c r="D46" s="161"/>
      <c r="E46" s="162"/>
      <c r="F46" s="162"/>
      <c r="G46" s="161"/>
      <c r="H46" s="161"/>
      <c r="I46" s="161"/>
      <c r="J46" s="161"/>
      <c r="K46" s="161"/>
      <c r="L46" s="161"/>
      <c r="M46" s="161"/>
      <c r="N46" s="161"/>
      <c r="O46" s="232">
        <f t="shared" si="1"/>
        <v>0</v>
      </c>
    </row>
    <row r="47" spans="1:15" ht="25.5" customHeight="1" hidden="1">
      <c r="A47" s="165"/>
      <c r="B47" s="167" t="s">
        <v>443</v>
      </c>
      <c r="C47" s="166"/>
      <c r="D47" s="161"/>
      <c r="E47" s="162"/>
      <c r="F47" s="162"/>
      <c r="G47" s="161"/>
      <c r="H47" s="161"/>
      <c r="I47" s="161"/>
      <c r="J47" s="161"/>
      <c r="K47" s="161"/>
      <c r="L47" s="161"/>
      <c r="M47" s="161"/>
      <c r="N47" s="161"/>
      <c r="O47" s="232">
        <f t="shared" si="1"/>
        <v>0</v>
      </c>
    </row>
    <row r="48" spans="1:15" ht="20.25" customHeight="1" hidden="1">
      <c r="A48" s="165"/>
      <c r="B48" s="167" t="s">
        <v>277</v>
      </c>
      <c r="C48" s="166"/>
      <c r="D48" s="168"/>
      <c r="E48" s="166"/>
      <c r="F48" s="166"/>
      <c r="G48" s="161"/>
      <c r="H48" s="161"/>
      <c r="I48" s="161"/>
      <c r="J48" s="161"/>
      <c r="K48" s="161"/>
      <c r="L48" s="161"/>
      <c r="M48" s="161"/>
      <c r="N48" s="161"/>
      <c r="O48" s="232">
        <f t="shared" si="1"/>
        <v>0</v>
      </c>
    </row>
    <row r="49" spans="1:15" ht="43.5" customHeight="1" hidden="1">
      <c r="A49" s="165" t="s">
        <v>576</v>
      </c>
      <c r="B49" s="160" t="s">
        <v>298</v>
      </c>
      <c r="C49" s="161"/>
      <c r="D49" s="161"/>
      <c r="E49" s="161"/>
      <c r="F49" s="161"/>
      <c r="G49" s="161"/>
      <c r="H49" s="161"/>
      <c r="I49" s="161"/>
      <c r="J49" s="161"/>
      <c r="K49" s="161"/>
      <c r="L49" s="161"/>
      <c r="M49" s="161"/>
      <c r="N49" s="161"/>
      <c r="O49" s="232">
        <f t="shared" si="1"/>
        <v>0</v>
      </c>
    </row>
    <row r="50" spans="1:15" ht="38.25" customHeight="1" hidden="1">
      <c r="A50" s="165" t="s">
        <v>514</v>
      </c>
      <c r="B50" s="160" t="s">
        <v>651</v>
      </c>
      <c r="C50" s="161"/>
      <c r="D50" s="161"/>
      <c r="E50" s="161"/>
      <c r="F50" s="161"/>
      <c r="G50" s="161"/>
      <c r="H50" s="161"/>
      <c r="I50" s="161"/>
      <c r="J50" s="161"/>
      <c r="K50" s="161"/>
      <c r="L50" s="161"/>
      <c r="M50" s="161"/>
      <c r="N50" s="161"/>
      <c r="O50" s="232">
        <f t="shared" si="1"/>
        <v>0</v>
      </c>
    </row>
    <row r="51" spans="1:15" ht="33.75" customHeight="1" hidden="1">
      <c r="A51" s="165" t="s">
        <v>580</v>
      </c>
      <c r="B51" s="160" t="s">
        <v>581</v>
      </c>
      <c r="C51" s="161"/>
      <c r="D51" s="161"/>
      <c r="E51" s="161"/>
      <c r="F51" s="161"/>
      <c r="G51" s="161"/>
      <c r="H51" s="161"/>
      <c r="I51" s="161"/>
      <c r="J51" s="161"/>
      <c r="K51" s="161"/>
      <c r="L51" s="161"/>
      <c r="M51" s="161"/>
      <c r="N51" s="161"/>
      <c r="O51" s="232">
        <f t="shared" si="1"/>
        <v>0</v>
      </c>
    </row>
    <row r="52" spans="1:15" ht="55.5" customHeight="1">
      <c r="A52" s="165" t="s">
        <v>632</v>
      </c>
      <c r="B52" s="160" t="s">
        <v>662</v>
      </c>
      <c r="C52" s="161">
        <v>15</v>
      </c>
      <c r="D52" s="161"/>
      <c r="E52" s="161"/>
      <c r="F52" s="161"/>
      <c r="G52" s="161"/>
      <c r="H52" s="161"/>
      <c r="I52" s="161"/>
      <c r="J52" s="161"/>
      <c r="K52" s="161"/>
      <c r="L52" s="161"/>
      <c r="M52" s="161"/>
      <c r="N52" s="161"/>
      <c r="O52" s="232">
        <f t="shared" si="1"/>
        <v>15</v>
      </c>
    </row>
    <row r="53" spans="1:15" ht="25.5" customHeight="1" hidden="1">
      <c r="A53" s="165" t="s">
        <v>554</v>
      </c>
      <c r="B53" s="160" t="s">
        <v>591</v>
      </c>
      <c r="C53" s="161"/>
      <c r="D53" s="161"/>
      <c r="E53" s="161"/>
      <c r="F53" s="161"/>
      <c r="G53" s="161"/>
      <c r="H53" s="161"/>
      <c r="I53" s="161"/>
      <c r="J53" s="161"/>
      <c r="K53" s="161"/>
      <c r="L53" s="161"/>
      <c r="M53" s="161"/>
      <c r="N53" s="161"/>
      <c r="O53" s="232">
        <f t="shared" si="1"/>
        <v>0</v>
      </c>
    </row>
    <row r="54" spans="1:15" ht="23.25" customHeight="1" hidden="1">
      <c r="A54" s="165" t="s">
        <v>514</v>
      </c>
      <c r="B54" s="160" t="s">
        <v>134</v>
      </c>
      <c r="C54" s="161"/>
      <c r="D54" s="161"/>
      <c r="E54" s="161"/>
      <c r="F54" s="161"/>
      <c r="G54" s="161"/>
      <c r="H54" s="161"/>
      <c r="I54" s="161"/>
      <c r="J54" s="161"/>
      <c r="K54" s="161"/>
      <c r="L54" s="161"/>
      <c r="M54" s="161"/>
      <c r="N54" s="161"/>
      <c r="O54" s="232">
        <f t="shared" si="1"/>
        <v>0</v>
      </c>
    </row>
    <row r="55" spans="1:15" ht="25.5" customHeight="1" hidden="1">
      <c r="A55" s="159" t="s">
        <v>540</v>
      </c>
      <c r="B55" s="184" t="s">
        <v>638</v>
      </c>
      <c r="C55" s="161"/>
      <c r="D55" s="161"/>
      <c r="E55" s="161"/>
      <c r="F55" s="161"/>
      <c r="G55" s="161"/>
      <c r="H55" s="161"/>
      <c r="I55" s="161"/>
      <c r="J55" s="161"/>
      <c r="K55" s="161"/>
      <c r="L55" s="161"/>
      <c r="M55" s="161"/>
      <c r="N55" s="161"/>
      <c r="O55" s="232">
        <f t="shared" si="1"/>
        <v>0</v>
      </c>
    </row>
    <row r="56" spans="1:15" ht="36.75" customHeight="1" hidden="1">
      <c r="A56" s="165" t="s">
        <v>521</v>
      </c>
      <c r="B56" s="160" t="s">
        <v>661</v>
      </c>
      <c r="C56" s="161"/>
      <c r="D56" s="236"/>
      <c r="E56" s="236"/>
      <c r="F56" s="161"/>
      <c r="G56" s="161"/>
      <c r="H56" s="161"/>
      <c r="I56" s="161"/>
      <c r="J56" s="161"/>
      <c r="K56" s="161"/>
      <c r="L56" s="161"/>
      <c r="M56" s="161"/>
      <c r="N56" s="161"/>
      <c r="O56" s="232">
        <f t="shared" si="1"/>
        <v>0</v>
      </c>
    </row>
    <row r="57" spans="1:15" ht="18.75" hidden="1">
      <c r="A57" s="165" t="s">
        <v>296</v>
      </c>
      <c r="B57" s="160" t="s">
        <v>297</v>
      </c>
      <c r="C57" s="161"/>
      <c r="D57" s="161"/>
      <c r="E57" s="161"/>
      <c r="F57" s="161"/>
      <c r="G57" s="161"/>
      <c r="H57" s="161"/>
      <c r="I57" s="161"/>
      <c r="J57" s="161"/>
      <c r="K57" s="161"/>
      <c r="L57" s="161"/>
      <c r="M57" s="161"/>
      <c r="N57" s="161"/>
      <c r="O57" s="232">
        <f t="shared" si="1"/>
        <v>0</v>
      </c>
    </row>
    <row r="58" spans="1:15" ht="37.5" hidden="1">
      <c r="A58" s="165" t="s">
        <v>597</v>
      </c>
      <c r="B58" s="160" t="s">
        <v>642</v>
      </c>
      <c r="C58" s="161"/>
      <c r="D58" s="161"/>
      <c r="E58" s="161"/>
      <c r="F58" s="161"/>
      <c r="G58" s="161"/>
      <c r="H58" s="161"/>
      <c r="I58" s="161"/>
      <c r="J58" s="161"/>
      <c r="K58" s="161"/>
      <c r="L58" s="161"/>
      <c r="M58" s="161"/>
      <c r="N58" s="161"/>
      <c r="O58" s="232">
        <f t="shared" si="1"/>
        <v>0</v>
      </c>
    </row>
    <row r="59" spans="1:15" ht="48.75" customHeight="1" hidden="1">
      <c r="A59" s="165" t="s">
        <v>522</v>
      </c>
      <c r="B59" s="160" t="s">
        <v>595</v>
      </c>
      <c r="C59" s="161"/>
      <c r="D59" s="161"/>
      <c r="E59" s="161"/>
      <c r="F59" s="161"/>
      <c r="G59" s="161"/>
      <c r="H59" s="161"/>
      <c r="I59" s="161"/>
      <c r="J59" s="161"/>
      <c r="K59" s="161"/>
      <c r="L59" s="161"/>
      <c r="M59" s="161"/>
      <c r="N59" s="161"/>
      <c r="O59" s="232">
        <f t="shared" si="1"/>
        <v>0</v>
      </c>
    </row>
    <row r="60" spans="1:15" ht="58.5" customHeight="1" hidden="1">
      <c r="A60" s="165" t="s">
        <v>582</v>
      </c>
      <c r="B60" s="160" t="s">
        <v>643</v>
      </c>
      <c r="C60" s="161"/>
      <c r="D60" s="161"/>
      <c r="E60" s="161"/>
      <c r="F60" s="161"/>
      <c r="G60" s="161"/>
      <c r="H60" s="161"/>
      <c r="I60" s="161"/>
      <c r="J60" s="161"/>
      <c r="K60" s="161"/>
      <c r="L60" s="161"/>
      <c r="M60" s="161"/>
      <c r="N60" s="161"/>
      <c r="O60" s="232">
        <f t="shared" si="1"/>
        <v>0</v>
      </c>
    </row>
    <row r="61" spans="1:15" ht="27.75" customHeight="1" hidden="1">
      <c r="A61" s="165" t="s">
        <v>489</v>
      </c>
      <c r="B61" s="160" t="s">
        <v>490</v>
      </c>
      <c r="C61" s="161"/>
      <c r="D61" s="161"/>
      <c r="E61" s="161"/>
      <c r="F61" s="161"/>
      <c r="G61" s="161"/>
      <c r="H61" s="161"/>
      <c r="I61" s="161"/>
      <c r="J61" s="161"/>
      <c r="K61" s="161"/>
      <c r="L61" s="161"/>
      <c r="M61" s="161"/>
      <c r="N61" s="161"/>
      <c r="O61" s="232">
        <f t="shared" si="1"/>
        <v>0</v>
      </c>
    </row>
    <row r="62" spans="1:15" ht="18.75">
      <c r="A62" s="165" t="s">
        <v>612</v>
      </c>
      <c r="B62" s="160" t="s">
        <v>623</v>
      </c>
      <c r="C62" s="161">
        <v>0.945</v>
      </c>
      <c r="D62" s="161"/>
      <c r="E62" s="161"/>
      <c r="F62" s="161"/>
      <c r="G62" s="161"/>
      <c r="H62" s="161"/>
      <c r="I62" s="161"/>
      <c r="J62" s="161"/>
      <c r="K62" s="161"/>
      <c r="L62" s="161"/>
      <c r="M62" s="161"/>
      <c r="N62" s="161"/>
      <c r="O62" s="232">
        <f t="shared" si="1"/>
        <v>0.945</v>
      </c>
    </row>
    <row r="63" spans="1:15" ht="49.5" customHeight="1" hidden="1">
      <c r="A63" s="165" t="s">
        <v>558</v>
      </c>
      <c r="B63" s="160" t="s">
        <v>596</v>
      </c>
      <c r="C63" s="161"/>
      <c r="D63" s="161"/>
      <c r="E63" s="161"/>
      <c r="F63" s="161"/>
      <c r="G63" s="161"/>
      <c r="H63" s="161"/>
      <c r="I63" s="161"/>
      <c r="J63" s="161"/>
      <c r="K63" s="161"/>
      <c r="L63" s="161"/>
      <c r="M63" s="161"/>
      <c r="N63" s="161"/>
      <c r="O63" s="232">
        <f t="shared" si="1"/>
        <v>0</v>
      </c>
    </row>
    <row r="64" spans="1:15" ht="18.75" hidden="1">
      <c r="A64" s="183">
        <v>240601</v>
      </c>
      <c r="B64" s="160" t="s">
        <v>644</v>
      </c>
      <c r="C64" s="161"/>
      <c r="D64" s="233"/>
      <c r="E64" s="177"/>
      <c r="F64" s="177"/>
      <c r="G64" s="233"/>
      <c r="H64" s="177"/>
      <c r="I64" s="233"/>
      <c r="J64" s="177"/>
      <c r="K64" s="177"/>
      <c r="L64" s="233"/>
      <c r="M64" s="233"/>
      <c r="N64" s="177"/>
      <c r="O64" s="232">
        <f t="shared" si="1"/>
        <v>0</v>
      </c>
    </row>
    <row r="65" spans="1:15" ht="37.5" hidden="1">
      <c r="A65" s="165" t="s">
        <v>556</v>
      </c>
      <c r="B65" s="160" t="s">
        <v>618</v>
      </c>
      <c r="C65" s="161"/>
      <c r="D65" s="233"/>
      <c r="E65" s="177"/>
      <c r="F65" s="177"/>
      <c r="G65" s="233"/>
      <c r="H65" s="177"/>
      <c r="I65" s="233"/>
      <c r="J65" s="177"/>
      <c r="K65" s="177"/>
      <c r="L65" s="233"/>
      <c r="M65" s="233"/>
      <c r="N65" s="177"/>
      <c r="O65" s="232">
        <f t="shared" si="1"/>
        <v>0</v>
      </c>
    </row>
    <row r="66" spans="1:15" ht="37.5" hidden="1">
      <c r="A66" s="165"/>
      <c r="B66" s="167" t="s">
        <v>619</v>
      </c>
      <c r="C66" s="168"/>
      <c r="D66" s="233"/>
      <c r="E66" s="177"/>
      <c r="F66" s="177"/>
      <c r="G66" s="233"/>
      <c r="H66" s="177"/>
      <c r="I66" s="233"/>
      <c r="J66" s="177"/>
      <c r="K66" s="177"/>
      <c r="L66" s="233"/>
      <c r="M66" s="233"/>
      <c r="N66" s="177"/>
      <c r="O66" s="232">
        <f t="shared" si="1"/>
        <v>0</v>
      </c>
    </row>
    <row r="67" spans="1:15" ht="18.75" hidden="1">
      <c r="A67" s="183">
        <v>250404</v>
      </c>
      <c r="B67" s="160" t="s">
        <v>525</v>
      </c>
      <c r="C67" s="161"/>
      <c r="D67" s="161"/>
      <c r="E67" s="161"/>
      <c r="F67" s="161"/>
      <c r="G67" s="161"/>
      <c r="H67" s="161"/>
      <c r="I67" s="161"/>
      <c r="J67" s="161"/>
      <c r="K67" s="161"/>
      <c r="L67" s="161"/>
      <c r="M67" s="161"/>
      <c r="N67" s="161"/>
      <c r="O67" s="232">
        <f t="shared" si="1"/>
        <v>0</v>
      </c>
    </row>
    <row r="68" spans="1:15" ht="17.25" customHeight="1" hidden="1">
      <c r="A68" s="237"/>
      <c r="B68" s="190" t="s">
        <v>625</v>
      </c>
      <c r="C68" s="161"/>
      <c r="D68" s="161"/>
      <c r="E68" s="161"/>
      <c r="F68" s="161"/>
      <c r="G68" s="161"/>
      <c r="H68" s="161"/>
      <c r="I68" s="161"/>
      <c r="J68" s="161"/>
      <c r="K68" s="161"/>
      <c r="L68" s="161"/>
      <c r="M68" s="161"/>
      <c r="N68" s="161"/>
      <c r="O68" s="232">
        <f t="shared" si="1"/>
        <v>0</v>
      </c>
    </row>
    <row r="69" spans="1:15" ht="18.75" hidden="1">
      <c r="A69" s="183">
        <v>250404</v>
      </c>
      <c r="B69" s="160" t="s">
        <v>624</v>
      </c>
      <c r="C69" s="161"/>
      <c r="D69" s="161"/>
      <c r="E69" s="161"/>
      <c r="F69" s="161"/>
      <c r="G69" s="161"/>
      <c r="H69" s="161"/>
      <c r="I69" s="161"/>
      <c r="J69" s="161"/>
      <c r="K69" s="161"/>
      <c r="L69" s="161"/>
      <c r="M69" s="161"/>
      <c r="N69" s="161"/>
      <c r="O69" s="232">
        <f t="shared" si="1"/>
        <v>0</v>
      </c>
    </row>
    <row r="70" spans="1:15" ht="18.75" hidden="1">
      <c r="A70" s="165"/>
      <c r="B70" s="160"/>
      <c r="C70" s="161"/>
      <c r="D70" s="161"/>
      <c r="E70" s="161"/>
      <c r="F70" s="161"/>
      <c r="G70" s="161"/>
      <c r="H70" s="161"/>
      <c r="I70" s="161"/>
      <c r="J70" s="161"/>
      <c r="K70" s="161"/>
      <c r="L70" s="161"/>
      <c r="M70" s="161"/>
      <c r="N70" s="161"/>
      <c r="O70" s="232">
        <f t="shared" si="1"/>
        <v>0</v>
      </c>
    </row>
    <row r="71" spans="1:15" ht="33" customHeight="1" hidden="1">
      <c r="A71" s="165" t="s">
        <v>608</v>
      </c>
      <c r="B71" s="187" t="s">
        <v>645</v>
      </c>
      <c r="C71" s="161"/>
      <c r="D71" s="161"/>
      <c r="E71" s="161"/>
      <c r="F71" s="161"/>
      <c r="G71" s="161"/>
      <c r="H71" s="161"/>
      <c r="I71" s="161"/>
      <c r="J71" s="161"/>
      <c r="K71" s="161"/>
      <c r="L71" s="161"/>
      <c r="M71" s="161"/>
      <c r="N71" s="161"/>
      <c r="O71" s="232">
        <f t="shared" si="1"/>
        <v>0</v>
      </c>
    </row>
    <row r="72" spans="1:15" ht="18.75" hidden="1">
      <c r="A72" s="165"/>
      <c r="B72" s="187" t="s">
        <v>610</v>
      </c>
      <c r="C72" s="161"/>
      <c r="D72" s="161"/>
      <c r="E72" s="161"/>
      <c r="F72" s="161"/>
      <c r="G72" s="161"/>
      <c r="H72" s="161"/>
      <c r="I72" s="161"/>
      <c r="J72" s="161"/>
      <c r="K72" s="161"/>
      <c r="L72" s="161"/>
      <c r="M72" s="161"/>
      <c r="N72" s="161"/>
      <c r="O72" s="232">
        <f t="shared" si="1"/>
        <v>0</v>
      </c>
    </row>
    <row r="73" spans="1:15" ht="45.75" customHeight="1" hidden="1">
      <c r="A73" s="165"/>
      <c r="B73" s="183" t="s">
        <v>611</v>
      </c>
      <c r="C73" s="161"/>
      <c r="D73" s="161"/>
      <c r="E73" s="161"/>
      <c r="F73" s="161"/>
      <c r="G73" s="161"/>
      <c r="H73" s="161"/>
      <c r="I73" s="161"/>
      <c r="J73" s="161"/>
      <c r="K73" s="161"/>
      <c r="L73" s="161"/>
      <c r="M73" s="161"/>
      <c r="N73" s="161"/>
      <c r="O73" s="232">
        <f t="shared" si="1"/>
        <v>0</v>
      </c>
    </row>
    <row r="74" spans="1:15" ht="39" customHeight="1" hidden="1">
      <c r="A74" s="191"/>
      <c r="B74" s="191" t="s">
        <v>657</v>
      </c>
      <c r="C74" s="161"/>
      <c r="D74" s="161"/>
      <c r="E74" s="161"/>
      <c r="F74" s="161"/>
      <c r="G74" s="161"/>
      <c r="H74" s="161"/>
      <c r="I74" s="161"/>
      <c r="J74" s="161"/>
      <c r="K74" s="161"/>
      <c r="L74" s="161"/>
      <c r="M74" s="161"/>
      <c r="N74" s="161"/>
      <c r="O74" s="232">
        <f t="shared" si="1"/>
        <v>0</v>
      </c>
    </row>
    <row r="75" spans="1:15" ht="21.75" customHeight="1" hidden="1">
      <c r="A75" s="191"/>
      <c r="B75" s="167" t="s">
        <v>443</v>
      </c>
      <c r="C75" s="168"/>
      <c r="D75" s="161"/>
      <c r="E75" s="161"/>
      <c r="F75" s="161"/>
      <c r="G75" s="161"/>
      <c r="H75" s="161"/>
      <c r="I75" s="161"/>
      <c r="J75" s="161"/>
      <c r="K75" s="161"/>
      <c r="L75" s="161"/>
      <c r="M75" s="161"/>
      <c r="N75" s="161"/>
      <c r="O75" s="232">
        <f t="shared" si="1"/>
        <v>0</v>
      </c>
    </row>
    <row r="76" spans="1:15" ht="20.25" customHeight="1" hidden="1">
      <c r="A76" s="183">
        <v>250404</v>
      </c>
      <c r="B76" s="190" t="s">
        <v>620</v>
      </c>
      <c r="C76" s="162"/>
      <c r="D76" s="161"/>
      <c r="E76" s="161"/>
      <c r="F76" s="161"/>
      <c r="G76" s="161"/>
      <c r="H76" s="161"/>
      <c r="I76" s="161"/>
      <c r="J76" s="161"/>
      <c r="K76" s="161"/>
      <c r="L76" s="161"/>
      <c r="M76" s="161"/>
      <c r="N76" s="161"/>
      <c r="O76" s="232">
        <f t="shared" si="1"/>
        <v>0</v>
      </c>
    </row>
    <row r="77" spans="1:15" ht="21" customHeight="1" hidden="1">
      <c r="A77" s="191"/>
      <c r="B77" s="167" t="s">
        <v>621</v>
      </c>
      <c r="C77" s="166"/>
      <c r="D77" s="161"/>
      <c r="E77" s="161"/>
      <c r="F77" s="161"/>
      <c r="G77" s="161"/>
      <c r="H77" s="161"/>
      <c r="I77" s="161"/>
      <c r="J77" s="161"/>
      <c r="K77" s="161"/>
      <c r="L77" s="161"/>
      <c r="M77" s="161"/>
      <c r="N77" s="161"/>
      <c r="O77" s="232">
        <f t="shared" si="1"/>
        <v>0</v>
      </c>
    </row>
    <row r="78" spans="1:15" ht="24" customHeight="1" hidden="1">
      <c r="A78" s="191"/>
      <c r="B78" s="191"/>
      <c r="C78" s="161"/>
      <c r="D78" s="161"/>
      <c r="E78" s="161"/>
      <c r="F78" s="161"/>
      <c r="G78" s="161"/>
      <c r="H78" s="161"/>
      <c r="I78" s="161"/>
      <c r="J78" s="161"/>
      <c r="K78" s="161"/>
      <c r="L78" s="161"/>
      <c r="M78" s="161"/>
      <c r="N78" s="161"/>
      <c r="O78" s="232">
        <f t="shared" si="1"/>
        <v>0</v>
      </c>
    </row>
    <row r="79" spans="1:15" ht="18.75">
      <c r="A79" s="155" t="s">
        <v>302</v>
      </c>
      <c r="B79" s="156" t="s">
        <v>639</v>
      </c>
      <c r="C79" s="158">
        <f>SUM(C80+C97+C106+C111+C112+C113+C114)</f>
        <v>131.98499999999999</v>
      </c>
      <c r="D79" s="158"/>
      <c r="E79" s="158">
        <f aca="true" t="shared" si="3" ref="E79:N79">SUM(E80+E97+E106+E111+E112+E113+E114)</f>
        <v>3.9</v>
      </c>
      <c r="F79" s="158">
        <f t="shared" si="3"/>
        <v>19.999999999999996</v>
      </c>
      <c r="G79" s="158">
        <f t="shared" si="3"/>
        <v>0</v>
      </c>
      <c r="H79" s="158">
        <f t="shared" si="3"/>
        <v>650</v>
      </c>
      <c r="I79" s="158">
        <f t="shared" si="3"/>
        <v>0</v>
      </c>
      <c r="J79" s="158">
        <f t="shared" si="3"/>
        <v>0</v>
      </c>
      <c r="K79" s="158">
        <f t="shared" si="3"/>
        <v>0</v>
      </c>
      <c r="L79" s="158">
        <f t="shared" si="3"/>
        <v>650</v>
      </c>
      <c r="M79" s="158">
        <f t="shared" si="3"/>
        <v>650</v>
      </c>
      <c r="N79" s="158">
        <f t="shared" si="3"/>
        <v>0</v>
      </c>
      <c r="O79" s="232">
        <f t="shared" si="1"/>
        <v>781.985</v>
      </c>
    </row>
    <row r="80" spans="1:15" ht="18.75">
      <c r="A80" s="165" t="s">
        <v>509</v>
      </c>
      <c r="B80" s="160" t="s">
        <v>42</v>
      </c>
      <c r="C80" s="161">
        <v>58.98</v>
      </c>
      <c r="D80" s="161"/>
      <c r="E80" s="161"/>
      <c r="F80" s="161">
        <v>9.6</v>
      </c>
      <c r="G80" s="161"/>
      <c r="H80" s="161"/>
      <c r="I80" s="161"/>
      <c r="J80" s="161"/>
      <c r="K80" s="161"/>
      <c r="L80" s="161"/>
      <c r="M80" s="161"/>
      <c r="N80" s="161"/>
      <c r="O80" s="232">
        <f t="shared" si="1"/>
        <v>58.98</v>
      </c>
    </row>
    <row r="81" spans="1:15" ht="18.75">
      <c r="A81" s="165"/>
      <c r="B81" s="167" t="s">
        <v>43</v>
      </c>
      <c r="C81" s="251">
        <v>42.38</v>
      </c>
      <c r="D81" s="161"/>
      <c r="E81" s="161"/>
      <c r="F81" s="161"/>
      <c r="G81" s="161"/>
      <c r="H81" s="161"/>
      <c r="I81" s="161"/>
      <c r="J81" s="161"/>
      <c r="K81" s="161"/>
      <c r="L81" s="161"/>
      <c r="M81" s="161"/>
      <c r="N81" s="161"/>
      <c r="O81" s="232">
        <f t="shared" si="1"/>
        <v>42.38</v>
      </c>
    </row>
    <row r="82" spans="1:15" ht="37.5" hidden="1">
      <c r="A82" s="165" t="s">
        <v>582</v>
      </c>
      <c r="B82" s="160" t="s">
        <v>643</v>
      </c>
      <c r="C82" s="162"/>
      <c r="D82" s="161"/>
      <c r="E82" s="161"/>
      <c r="F82" s="161"/>
      <c r="G82" s="161"/>
      <c r="H82" s="161"/>
      <c r="I82" s="161"/>
      <c r="J82" s="161"/>
      <c r="K82" s="161"/>
      <c r="L82" s="161"/>
      <c r="M82" s="161"/>
      <c r="N82" s="161"/>
      <c r="O82" s="232">
        <f t="shared" si="1"/>
        <v>0</v>
      </c>
    </row>
    <row r="83" spans="1:15" ht="18.75" hidden="1">
      <c r="A83" s="165"/>
      <c r="B83" s="170" t="s">
        <v>311</v>
      </c>
      <c r="C83" s="161"/>
      <c r="D83" s="161"/>
      <c r="E83" s="161"/>
      <c r="F83" s="161"/>
      <c r="G83" s="161"/>
      <c r="H83" s="161"/>
      <c r="I83" s="161"/>
      <c r="J83" s="161"/>
      <c r="K83" s="161"/>
      <c r="L83" s="161"/>
      <c r="M83" s="161"/>
      <c r="N83" s="161"/>
      <c r="O83" s="232">
        <f t="shared" si="1"/>
        <v>0</v>
      </c>
    </row>
    <row r="84" spans="1:15" ht="37.5" hidden="1">
      <c r="A84" s="165"/>
      <c r="B84" s="167" t="s">
        <v>474</v>
      </c>
      <c r="C84" s="168"/>
      <c r="D84" s="168"/>
      <c r="E84" s="168"/>
      <c r="F84" s="168"/>
      <c r="G84" s="161"/>
      <c r="H84" s="161"/>
      <c r="I84" s="161"/>
      <c r="J84" s="161"/>
      <c r="K84" s="161"/>
      <c r="L84" s="161"/>
      <c r="M84" s="161"/>
      <c r="N84" s="161"/>
      <c r="O84" s="232">
        <f aca="true" t="shared" si="4" ref="O84:O147">SUM(H84+C84)</f>
        <v>0</v>
      </c>
    </row>
    <row r="85" spans="1:15" ht="19.5" customHeight="1" hidden="1">
      <c r="A85" s="238"/>
      <c r="B85" s="167" t="s">
        <v>453</v>
      </c>
      <c r="C85" s="168"/>
      <c r="D85" s="168"/>
      <c r="E85" s="168"/>
      <c r="F85" s="168"/>
      <c r="G85" s="168"/>
      <c r="H85" s="168"/>
      <c r="I85" s="168"/>
      <c r="J85" s="168"/>
      <c r="K85" s="168"/>
      <c r="L85" s="168"/>
      <c r="M85" s="168"/>
      <c r="N85" s="168"/>
      <c r="O85" s="232">
        <f t="shared" si="4"/>
        <v>0</v>
      </c>
    </row>
    <row r="86" spans="1:15" ht="37.5" hidden="1">
      <c r="A86" s="165"/>
      <c r="B86" s="170" t="s">
        <v>457</v>
      </c>
      <c r="C86" s="168"/>
      <c r="D86" s="168"/>
      <c r="E86" s="168"/>
      <c r="F86" s="161"/>
      <c r="G86" s="161"/>
      <c r="H86" s="161"/>
      <c r="I86" s="161"/>
      <c r="J86" s="161"/>
      <c r="K86" s="161"/>
      <c r="L86" s="161"/>
      <c r="M86" s="161"/>
      <c r="N86" s="161"/>
      <c r="O86" s="232">
        <f t="shared" si="4"/>
        <v>0</v>
      </c>
    </row>
    <row r="87" spans="1:15" ht="56.25" hidden="1">
      <c r="A87" s="165"/>
      <c r="B87" s="239" t="s">
        <v>458</v>
      </c>
      <c r="C87" s="168"/>
      <c r="D87" s="168"/>
      <c r="E87" s="168"/>
      <c r="F87" s="161"/>
      <c r="G87" s="161"/>
      <c r="H87" s="161"/>
      <c r="I87" s="161"/>
      <c r="J87" s="161"/>
      <c r="K87" s="161"/>
      <c r="L87" s="161"/>
      <c r="M87" s="161"/>
      <c r="N87" s="161"/>
      <c r="O87" s="232">
        <f t="shared" si="4"/>
        <v>0</v>
      </c>
    </row>
    <row r="88" spans="1:15" ht="18.75" hidden="1">
      <c r="A88" s="165" t="s">
        <v>587</v>
      </c>
      <c r="B88" s="160" t="s">
        <v>646</v>
      </c>
      <c r="C88" s="161"/>
      <c r="D88" s="161"/>
      <c r="E88" s="161"/>
      <c r="F88" s="161"/>
      <c r="G88" s="161"/>
      <c r="H88" s="161"/>
      <c r="I88" s="161"/>
      <c r="J88" s="161"/>
      <c r="K88" s="161"/>
      <c r="L88" s="161"/>
      <c r="M88" s="161"/>
      <c r="N88" s="161"/>
      <c r="O88" s="232">
        <f t="shared" si="4"/>
        <v>0</v>
      </c>
    </row>
    <row r="89" spans="1:15" ht="37.5" hidden="1">
      <c r="A89" s="165"/>
      <c r="B89" s="167" t="s">
        <v>443</v>
      </c>
      <c r="C89" s="166"/>
      <c r="D89" s="161"/>
      <c r="E89" s="161"/>
      <c r="F89" s="161"/>
      <c r="G89" s="161"/>
      <c r="H89" s="168"/>
      <c r="I89" s="168"/>
      <c r="J89" s="168"/>
      <c r="K89" s="168"/>
      <c r="L89" s="168"/>
      <c r="M89" s="168"/>
      <c r="N89" s="161"/>
      <c r="O89" s="232">
        <f t="shared" si="4"/>
        <v>0</v>
      </c>
    </row>
    <row r="90" spans="1:15" ht="18.75" hidden="1">
      <c r="A90" s="165"/>
      <c r="B90" s="167" t="s">
        <v>39</v>
      </c>
      <c r="C90" s="166"/>
      <c r="D90" s="168"/>
      <c r="E90" s="168"/>
      <c r="F90" s="161"/>
      <c r="G90" s="161"/>
      <c r="H90" s="168"/>
      <c r="I90" s="168"/>
      <c r="J90" s="168"/>
      <c r="K90" s="168"/>
      <c r="L90" s="168"/>
      <c r="M90" s="168"/>
      <c r="N90" s="161"/>
      <c r="O90" s="232">
        <f t="shared" si="4"/>
        <v>0</v>
      </c>
    </row>
    <row r="91" spans="1:15" ht="18.75" hidden="1">
      <c r="A91" s="165"/>
      <c r="B91" s="167" t="s">
        <v>561</v>
      </c>
      <c r="C91" s="168"/>
      <c r="D91" s="168"/>
      <c r="E91" s="168"/>
      <c r="F91" s="161"/>
      <c r="G91" s="161"/>
      <c r="H91" s="161"/>
      <c r="I91" s="161"/>
      <c r="J91" s="161"/>
      <c r="K91" s="161"/>
      <c r="L91" s="161"/>
      <c r="M91" s="161"/>
      <c r="N91" s="161"/>
      <c r="O91" s="232">
        <f t="shared" si="4"/>
        <v>0</v>
      </c>
    </row>
    <row r="92" spans="1:15" ht="18.75" hidden="1">
      <c r="A92" s="165" t="s">
        <v>510</v>
      </c>
      <c r="B92" s="160" t="s">
        <v>647</v>
      </c>
      <c r="C92" s="161"/>
      <c r="D92" s="161"/>
      <c r="E92" s="161"/>
      <c r="F92" s="161"/>
      <c r="G92" s="161"/>
      <c r="H92" s="161"/>
      <c r="I92" s="161"/>
      <c r="J92" s="161"/>
      <c r="K92" s="161"/>
      <c r="L92" s="161"/>
      <c r="M92" s="161"/>
      <c r="N92" s="161"/>
      <c r="O92" s="232">
        <f t="shared" si="4"/>
        <v>0</v>
      </c>
    </row>
    <row r="93" spans="1:15" s="231" customFormat="1" ht="18.75" hidden="1">
      <c r="A93" s="155"/>
      <c r="B93" s="180"/>
      <c r="C93" s="161"/>
      <c r="D93" s="161"/>
      <c r="E93" s="161"/>
      <c r="F93" s="161"/>
      <c r="G93" s="161"/>
      <c r="H93" s="161"/>
      <c r="I93" s="161"/>
      <c r="J93" s="161"/>
      <c r="K93" s="161"/>
      <c r="L93" s="161"/>
      <c r="M93" s="161"/>
      <c r="N93" s="161"/>
      <c r="O93" s="232">
        <f t="shared" si="4"/>
        <v>0</v>
      </c>
    </row>
    <row r="94" spans="1:15" s="231" customFormat="1" ht="37.5" hidden="1">
      <c r="A94" s="155"/>
      <c r="B94" s="167" t="s">
        <v>443</v>
      </c>
      <c r="C94" s="168"/>
      <c r="D94" s="161"/>
      <c r="E94" s="161"/>
      <c r="F94" s="161"/>
      <c r="G94" s="161"/>
      <c r="H94" s="161"/>
      <c r="I94" s="161"/>
      <c r="J94" s="161"/>
      <c r="K94" s="161"/>
      <c r="L94" s="161"/>
      <c r="M94" s="161"/>
      <c r="N94" s="161"/>
      <c r="O94" s="232">
        <f t="shared" si="4"/>
        <v>0</v>
      </c>
    </row>
    <row r="95" spans="1:15" ht="18.75" hidden="1">
      <c r="A95" s="165" t="s">
        <v>511</v>
      </c>
      <c r="B95" s="160" t="s">
        <v>592</v>
      </c>
      <c r="C95" s="161"/>
      <c r="D95" s="161"/>
      <c r="E95" s="161"/>
      <c r="F95" s="161"/>
      <c r="G95" s="162"/>
      <c r="H95" s="161"/>
      <c r="I95" s="161"/>
      <c r="J95" s="161"/>
      <c r="K95" s="161"/>
      <c r="L95" s="161"/>
      <c r="M95" s="161"/>
      <c r="N95" s="161"/>
      <c r="O95" s="232">
        <f t="shared" si="4"/>
        <v>0</v>
      </c>
    </row>
    <row r="96" spans="1:15" ht="37.5" hidden="1">
      <c r="A96" s="165"/>
      <c r="B96" s="167" t="s">
        <v>443</v>
      </c>
      <c r="C96" s="168"/>
      <c r="D96" s="161"/>
      <c r="E96" s="161"/>
      <c r="F96" s="161"/>
      <c r="G96" s="162"/>
      <c r="H96" s="161"/>
      <c r="I96" s="161"/>
      <c r="J96" s="161"/>
      <c r="K96" s="161"/>
      <c r="L96" s="161"/>
      <c r="M96" s="161"/>
      <c r="N96" s="161"/>
      <c r="O96" s="232">
        <f t="shared" si="4"/>
        <v>0</v>
      </c>
    </row>
    <row r="97" spans="1:15" ht="18.75">
      <c r="A97" s="165" t="s">
        <v>543</v>
      </c>
      <c r="B97" s="160" t="s">
        <v>648</v>
      </c>
      <c r="C97" s="161">
        <v>8.2</v>
      </c>
      <c r="D97" s="161"/>
      <c r="E97" s="162"/>
      <c r="F97" s="162">
        <v>8.2</v>
      </c>
      <c r="G97" s="162"/>
      <c r="H97" s="161"/>
      <c r="I97" s="161"/>
      <c r="J97" s="161"/>
      <c r="K97" s="161"/>
      <c r="L97" s="161"/>
      <c r="M97" s="161"/>
      <c r="N97" s="161"/>
      <c r="O97" s="232">
        <f t="shared" si="4"/>
        <v>8.2</v>
      </c>
    </row>
    <row r="98" spans="1:15" ht="18.75" hidden="1">
      <c r="A98" s="165" t="s">
        <v>615</v>
      </c>
      <c r="B98" s="160" t="s">
        <v>616</v>
      </c>
      <c r="C98" s="161"/>
      <c r="D98" s="161"/>
      <c r="E98" s="162"/>
      <c r="F98" s="162"/>
      <c r="G98" s="162"/>
      <c r="H98" s="161"/>
      <c r="I98" s="161"/>
      <c r="J98" s="161"/>
      <c r="K98" s="161"/>
      <c r="L98" s="161"/>
      <c r="M98" s="161"/>
      <c r="N98" s="161"/>
      <c r="O98" s="232">
        <f t="shared" si="4"/>
        <v>0</v>
      </c>
    </row>
    <row r="99" spans="1:15" ht="37.5" hidden="1">
      <c r="A99" s="165"/>
      <c r="B99" s="167" t="s">
        <v>443</v>
      </c>
      <c r="C99" s="168"/>
      <c r="D99" s="161"/>
      <c r="E99" s="162"/>
      <c r="F99" s="162"/>
      <c r="G99" s="162"/>
      <c r="H99" s="161"/>
      <c r="I99" s="161"/>
      <c r="J99" s="161"/>
      <c r="K99" s="161"/>
      <c r="L99" s="161"/>
      <c r="M99" s="161"/>
      <c r="N99" s="161"/>
      <c r="O99" s="232">
        <f t="shared" si="4"/>
        <v>0</v>
      </c>
    </row>
    <row r="100" spans="1:15" ht="18.75" hidden="1">
      <c r="A100" s="165" t="s">
        <v>615</v>
      </c>
      <c r="B100" s="160" t="s">
        <v>616</v>
      </c>
      <c r="C100" s="161"/>
      <c r="D100" s="161"/>
      <c r="E100" s="162"/>
      <c r="F100" s="162"/>
      <c r="G100" s="161"/>
      <c r="H100" s="161"/>
      <c r="I100" s="161"/>
      <c r="J100" s="161"/>
      <c r="K100" s="161"/>
      <c r="L100" s="161"/>
      <c r="M100" s="161"/>
      <c r="N100" s="161"/>
      <c r="O100" s="232">
        <f t="shared" si="4"/>
        <v>0</v>
      </c>
    </row>
    <row r="101" spans="1:15" ht="116.25" customHeight="1" hidden="1">
      <c r="A101" s="165"/>
      <c r="B101" s="160"/>
      <c r="C101" s="161"/>
      <c r="D101" s="161"/>
      <c r="E101" s="161"/>
      <c r="F101" s="161"/>
      <c r="G101" s="161"/>
      <c r="H101" s="161"/>
      <c r="I101" s="161"/>
      <c r="J101" s="161"/>
      <c r="K101" s="161"/>
      <c r="L101" s="161"/>
      <c r="M101" s="161"/>
      <c r="N101" s="161"/>
      <c r="O101" s="232">
        <f t="shared" si="4"/>
        <v>0</v>
      </c>
    </row>
    <row r="102" spans="1:15" ht="18.75" hidden="1">
      <c r="A102" s="165"/>
      <c r="B102" s="160"/>
      <c r="C102" s="161"/>
      <c r="D102" s="161"/>
      <c r="E102" s="161"/>
      <c r="F102" s="161"/>
      <c r="G102" s="161"/>
      <c r="H102" s="161"/>
      <c r="I102" s="161"/>
      <c r="J102" s="161"/>
      <c r="K102" s="161"/>
      <c r="L102" s="161"/>
      <c r="M102" s="161"/>
      <c r="N102" s="161"/>
      <c r="O102" s="232">
        <f t="shared" si="4"/>
        <v>0</v>
      </c>
    </row>
    <row r="103" spans="1:15" ht="18.75" hidden="1">
      <c r="A103" s="165"/>
      <c r="B103" s="160"/>
      <c r="C103" s="161"/>
      <c r="D103" s="161"/>
      <c r="E103" s="161"/>
      <c r="F103" s="161"/>
      <c r="G103" s="161"/>
      <c r="H103" s="161"/>
      <c r="I103" s="161"/>
      <c r="J103" s="161"/>
      <c r="K103" s="161"/>
      <c r="L103" s="161"/>
      <c r="M103" s="161"/>
      <c r="N103" s="161"/>
      <c r="O103" s="232">
        <f t="shared" si="4"/>
        <v>0</v>
      </c>
    </row>
    <row r="104" spans="1:15" ht="18.75" hidden="1">
      <c r="A104" s="165"/>
      <c r="B104" s="160"/>
      <c r="C104" s="161"/>
      <c r="D104" s="161"/>
      <c r="E104" s="161"/>
      <c r="F104" s="161"/>
      <c r="G104" s="161"/>
      <c r="H104" s="161"/>
      <c r="I104" s="161"/>
      <c r="J104" s="161"/>
      <c r="K104" s="161"/>
      <c r="L104" s="161"/>
      <c r="M104" s="161"/>
      <c r="N104" s="161"/>
      <c r="O104" s="232">
        <f t="shared" si="4"/>
        <v>0</v>
      </c>
    </row>
    <row r="105" spans="1:15" ht="18.75" hidden="1">
      <c r="A105" s="165" t="s">
        <v>521</v>
      </c>
      <c r="B105" s="160" t="s">
        <v>661</v>
      </c>
      <c r="C105" s="161"/>
      <c r="D105" s="161"/>
      <c r="E105" s="161"/>
      <c r="F105" s="161"/>
      <c r="G105" s="161"/>
      <c r="H105" s="161"/>
      <c r="I105" s="161"/>
      <c r="J105" s="161"/>
      <c r="K105" s="161"/>
      <c r="L105" s="161"/>
      <c r="M105" s="161"/>
      <c r="N105" s="161"/>
      <c r="O105" s="232">
        <f t="shared" si="4"/>
        <v>0</v>
      </c>
    </row>
    <row r="106" spans="1:15" ht="18.75" customHeight="1">
      <c r="A106" s="165" t="s">
        <v>577</v>
      </c>
      <c r="B106" s="160" t="s">
        <v>650</v>
      </c>
      <c r="C106" s="161">
        <v>2.2</v>
      </c>
      <c r="D106" s="161"/>
      <c r="E106" s="161"/>
      <c r="F106" s="161">
        <v>2.2</v>
      </c>
      <c r="G106" s="161"/>
      <c r="H106" s="161"/>
      <c r="I106" s="161"/>
      <c r="J106" s="161"/>
      <c r="K106" s="161"/>
      <c r="L106" s="161"/>
      <c r="M106" s="161"/>
      <c r="N106" s="161"/>
      <c r="O106" s="232">
        <f t="shared" si="4"/>
        <v>2.2</v>
      </c>
    </row>
    <row r="107" spans="1:15" ht="18.75" hidden="1">
      <c r="A107" s="165" t="s">
        <v>489</v>
      </c>
      <c r="B107" s="160" t="s">
        <v>491</v>
      </c>
      <c r="C107" s="161"/>
      <c r="D107" s="161"/>
      <c r="E107" s="161"/>
      <c r="F107" s="161"/>
      <c r="G107" s="161"/>
      <c r="H107" s="161"/>
      <c r="I107" s="161"/>
      <c r="J107" s="161"/>
      <c r="K107" s="161"/>
      <c r="L107" s="161"/>
      <c r="M107" s="161"/>
      <c r="N107" s="161"/>
      <c r="O107" s="232">
        <f t="shared" si="4"/>
        <v>0</v>
      </c>
    </row>
    <row r="108" spans="1:15" ht="18.75" hidden="1">
      <c r="A108" s="165" t="s">
        <v>137</v>
      </c>
      <c r="B108" s="186" t="s">
        <v>525</v>
      </c>
      <c r="C108" s="161"/>
      <c r="D108" s="161"/>
      <c r="E108" s="161"/>
      <c r="F108" s="161"/>
      <c r="G108" s="161"/>
      <c r="H108" s="161"/>
      <c r="I108" s="161"/>
      <c r="J108" s="161"/>
      <c r="K108" s="161"/>
      <c r="L108" s="161"/>
      <c r="M108" s="161"/>
      <c r="N108" s="161"/>
      <c r="O108" s="232">
        <f t="shared" si="4"/>
        <v>0</v>
      </c>
    </row>
    <row r="109" spans="1:15" ht="37.5" hidden="1">
      <c r="A109" s="165"/>
      <c r="B109" s="167" t="s">
        <v>443</v>
      </c>
      <c r="C109" s="161"/>
      <c r="D109" s="161"/>
      <c r="E109" s="161"/>
      <c r="F109" s="161"/>
      <c r="G109" s="161"/>
      <c r="H109" s="161"/>
      <c r="I109" s="161"/>
      <c r="J109" s="161"/>
      <c r="K109" s="161"/>
      <c r="L109" s="161"/>
      <c r="M109" s="161"/>
      <c r="N109" s="161"/>
      <c r="O109" s="232">
        <f t="shared" si="4"/>
        <v>0</v>
      </c>
    </row>
    <row r="110" spans="1:15" ht="18.75" hidden="1">
      <c r="A110" s="165" t="s">
        <v>521</v>
      </c>
      <c r="B110" s="160" t="s">
        <v>542</v>
      </c>
      <c r="C110" s="161"/>
      <c r="D110" s="161"/>
      <c r="E110" s="161"/>
      <c r="F110" s="161"/>
      <c r="G110" s="161"/>
      <c r="H110" s="161"/>
      <c r="I110" s="161"/>
      <c r="J110" s="161"/>
      <c r="K110" s="161"/>
      <c r="L110" s="161"/>
      <c r="M110" s="161"/>
      <c r="N110" s="161"/>
      <c r="O110" s="232">
        <f t="shared" si="4"/>
        <v>0</v>
      </c>
    </row>
    <row r="111" spans="1:15" ht="21.75" customHeight="1">
      <c r="A111" s="165" t="s">
        <v>296</v>
      </c>
      <c r="B111" s="160" t="s">
        <v>297</v>
      </c>
      <c r="C111" s="161">
        <v>5.2</v>
      </c>
      <c r="D111" s="161"/>
      <c r="E111" s="161">
        <v>3.9</v>
      </c>
      <c r="F111" s="161"/>
      <c r="G111" s="161"/>
      <c r="H111" s="161"/>
      <c r="I111" s="161"/>
      <c r="J111" s="161"/>
      <c r="K111" s="161"/>
      <c r="L111" s="161"/>
      <c r="M111" s="161"/>
      <c r="N111" s="161"/>
      <c r="O111" s="232">
        <f t="shared" si="4"/>
        <v>5.2</v>
      </c>
    </row>
    <row r="112" spans="1:15" ht="38.25" customHeight="1">
      <c r="A112" s="165" t="s">
        <v>597</v>
      </c>
      <c r="B112" s="160" t="s">
        <v>642</v>
      </c>
      <c r="C112" s="161">
        <v>20.65</v>
      </c>
      <c r="D112" s="161"/>
      <c r="E112" s="161"/>
      <c r="F112" s="161"/>
      <c r="G112" s="161"/>
      <c r="H112" s="161"/>
      <c r="I112" s="161"/>
      <c r="J112" s="161"/>
      <c r="K112" s="161"/>
      <c r="L112" s="161"/>
      <c r="M112" s="161"/>
      <c r="N112" s="161"/>
      <c r="O112" s="232">
        <f t="shared" si="4"/>
        <v>20.65</v>
      </c>
    </row>
    <row r="113" spans="1:15" ht="38.25" customHeight="1">
      <c r="A113" s="165" t="s">
        <v>522</v>
      </c>
      <c r="B113" s="160" t="s">
        <v>595</v>
      </c>
      <c r="C113" s="161">
        <v>4.307</v>
      </c>
      <c r="D113" s="161"/>
      <c r="E113" s="161"/>
      <c r="F113" s="161"/>
      <c r="G113" s="161"/>
      <c r="H113" s="161"/>
      <c r="I113" s="161"/>
      <c r="J113" s="161"/>
      <c r="K113" s="161"/>
      <c r="L113" s="161"/>
      <c r="M113" s="161"/>
      <c r="N113" s="161"/>
      <c r="O113" s="232">
        <f t="shared" si="4"/>
        <v>4.307</v>
      </c>
    </row>
    <row r="114" spans="1:15" ht="41.25" customHeight="1">
      <c r="A114" s="165" t="s">
        <v>582</v>
      </c>
      <c r="B114" s="160" t="s">
        <v>643</v>
      </c>
      <c r="C114" s="161">
        <v>32.448</v>
      </c>
      <c r="D114" s="161"/>
      <c r="E114" s="161"/>
      <c r="F114" s="161"/>
      <c r="G114" s="161"/>
      <c r="H114" s="161">
        <v>650</v>
      </c>
      <c r="I114" s="161"/>
      <c r="J114" s="161"/>
      <c r="K114" s="161"/>
      <c r="L114" s="161">
        <v>650</v>
      </c>
      <c r="M114" s="161">
        <v>650</v>
      </c>
      <c r="N114" s="161"/>
      <c r="O114" s="232">
        <f t="shared" si="4"/>
        <v>682.448</v>
      </c>
    </row>
    <row r="115" spans="1:15" ht="19.5" customHeight="1">
      <c r="A115" s="165"/>
      <c r="B115" s="167" t="s">
        <v>561</v>
      </c>
      <c r="C115" s="161"/>
      <c r="D115" s="161"/>
      <c r="E115" s="161"/>
      <c r="F115" s="161"/>
      <c r="G115" s="161"/>
      <c r="H115" s="251">
        <v>650</v>
      </c>
      <c r="I115" s="251"/>
      <c r="J115" s="251"/>
      <c r="K115" s="251"/>
      <c r="L115" s="251">
        <v>650</v>
      </c>
      <c r="M115" s="251">
        <v>650</v>
      </c>
      <c r="N115" s="161"/>
      <c r="O115" s="232">
        <f t="shared" si="4"/>
        <v>650</v>
      </c>
    </row>
    <row r="116" spans="1:15" ht="18.75">
      <c r="A116" s="155" t="s">
        <v>304</v>
      </c>
      <c r="B116" s="156" t="s">
        <v>641</v>
      </c>
      <c r="C116" s="158">
        <f>SUM(C172+C222+C224)</f>
        <v>25</v>
      </c>
      <c r="D116" s="158"/>
      <c r="E116" s="158">
        <f aca="true" t="shared" si="5" ref="E116:O116">SUM(E172+E222+E224)</f>
        <v>0</v>
      </c>
      <c r="F116" s="158">
        <f t="shared" si="5"/>
        <v>0</v>
      </c>
      <c r="G116" s="158">
        <f t="shared" si="5"/>
        <v>0</v>
      </c>
      <c r="H116" s="158">
        <f t="shared" si="5"/>
        <v>0</v>
      </c>
      <c r="I116" s="158">
        <f t="shared" si="5"/>
        <v>0</v>
      </c>
      <c r="J116" s="158">
        <f t="shared" si="5"/>
        <v>0</v>
      </c>
      <c r="K116" s="158">
        <f t="shared" si="5"/>
        <v>0</v>
      </c>
      <c r="L116" s="158">
        <f t="shared" si="5"/>
        <v>0</v>
      </c>
      <c r="M116" s="158">
        <f t="shared" si="5"/>
        <v>0</v>
      </c>
      <c r="N116" s="158">
        <f t="shared" si="5"/>
        <v>0</v>
      </c>
      <c r="O116" s="158">
        <f t="shared" si="5"/>
        <v>25</v>
      </c>
    </row>
    <row r="117" spans="1:15" ht="27" customHeight="1" hidden="1">
      <c r="A117" s="165" t="s">
        <v>630</v>
      </c>
      <c r="B117" s="160" t="s">
        <v>631</v>
      </c>
      <c r="C117" s="161"/>
      <c r="D117" s="161"/>
      <c r="E117" s="161"/>
      <c r="F117" s="161"/>
      <c r="G117" s="161"/>
      <c r="H117" s="161"/>
      <c r="I117" s="161"/>
      <c r="J117" s="161"/>
      <c r="K117" s="161"/>
      <c r="L117" s="161"/>
      <c r="M117" s="161"/>
      <c r="N117" s="161"/>
      <c r="O117" s="232">
        <f t="shared" si="4"/>
        <v>0</v>
      </c>
    </row>
    <row r="118" spans="1:15" ht="27" customHeight="1" hidden="1">
      <c r="A118" s="165"/>
      <c r="B118" s="160" t="s">
        <v>668</v>
      </c>
      <c r="C118" s="161"/>
      <c r="D118" s="161"/>
      <c r="E118" s="161"/>
      <c r="F118" s="161"/>
      <c r="G118" s="161"/>
      <c r="H118" s="161"/>
      <c r="I118" s="161"/>
      <c r="J118" s="161"/>
      <c r="K118" s="161"/>
      <c r="L118" s="161"/>
      <c r="M118" s="161"/>
      <c r="N118" s="161"/>
      <c r="O118" s="232">
        <f t="shared" si="4"/>
        <v>0</v>
      </c>
    </row>
    <row r="119" spans="1:15" ht="134.25" customHeight="1" hidden="1">
      <c r="A119" s="165" t="s">
        <v>568</v>
      </c>
      <c r="B119" s="173" t="s">
        <v>312</v>
      </c>
      <c r="C119" s="162"/>
      <c r="D119" s="162"/>
      <c r="E119" s="161"/>
      <c r="F119" s="161"/>
      <c r="G119" s="161"/>
      <c r="H119" s="161"/>
      <c r="I119" s="161"/>
      <c r="J119" s="162"/>
      <c r="K119" s="162"/>
      <c r="L119" s="162"/>
      <c r="M119" s="162"/>
      <c r="N119" s="162"/>
      <c r="O119" s="232">
        <f t="shared" si="4"/>
        <v>0</v>
      </c>
    </row>
    <row r="120" spans="1:15" ht="24" customHeight="1" hidden="1">
      <c r="A120" s="165"/>
      <c r="B120" s="160" t="s">
        <v>668</v>
      </c>
      <c r="C120" s="162"/>
      <c r="D120" s="162"/>
      <c r="E120" s="161"/>
      <c r="F120" s="161"/>
      <c r="G120" s="161"/>
      <c r="H120" s="161"/>
      <c r="I120" s="161"/>
      <c r="J120" s="162"/>
      <c r="K120" s="162"/>
      <c r="L120" s="162"/>
      <c r="M120" s="162"/>
      <c r="N120" s="162"/>
      <c r="O120" s="232">
        <f t="shared" si="4"/>
        <v>0</v>
      </c>
    </row>
    <row r="121" spans="1:15" ht="120" customHeight="1" hidden="1">
      <c r="A121" s="165" t="s">
        <v>569</v>
      </c>
      <c r="B121" s="173" t="s">
        <v>313</v>
      </c>
      <c r="C121" s="162"/>
      <c r="D121" s="162"/>
      <c r="E121" s="162"/>
      <c r="F121" s="162"/>
      <c r="G121" s="162"/>
      <c r="H121" s="162"/>
      <c r="I121" s="162"/>
      <c r="J121" s="162"/>
      <c r="K121" s="162"/>
      <c r="L121" s="162"/>
      <c r="M121" s="162"/>
      <c r="N121" s="162"/>
      <c r="O121" s="232">
        <f t="shared" si="4"/>
        <v>0</v>
      </c>
    </row>
    <row r="122" spans="1:15" ht="24" customHeight="1" hidden="1">
      <c r="A122" s="165"/>
      <c r="B122" s="160" t="s">
        <v>668</v>
      </c>
      <c r="C122" s="162"/>
      <c r="D122" s="162"/>
      <c r="E122" s="162"/>
      <c r="F122" s="162"/>
      <c r="G122" s="162"/>
      <c r="H122" s="162"/>
      <c r="I122" s="162"/>
      <c r="J122" s="162"/>
      <c r="K122" s="162"/>
      <c r="L122" s="162"/>
      <c r="M122" s="162"/>
      <c r="N122" s="162"/>
      <c r="O122" s="232">
        <f t="shared" si="4"/>
        <v>0</v>
      </c>
    </row>
    <row r="123" spans="1:15" ht="131.25" customHeight="1" hidden="1">
      <c r="A123" s="165" t="s">
        <v>450</v>
      </c>
      <c r="B123" s="160" t="s">
        <v>37</v>
      </c>
      <c r="C123" s="162"/>
      <c r="D123" s="162"/>
      <c r="E123" s="162"/>
      <c r="F123" s="162"/>
      <c r="G123" s="162"/>
      <c r="H123" s="162"/>
      <c r="I123" s="162"/>
      <c r="J123" s="162"/>
      <c r="K123" s="162"/>
      <c r="L123" s="162"/>
      <c r="M123" s="162"/>
      <c r="N123" s="162"/>
      <c r="O123" s="232">
        <f t="shared" si="4"/>
        <v>0</v>
      </c>
    </row>
    <row r="124" spans="1:15" ht="24" customHeight="1" hidden="1">
      <c r="A124" s="165"/>
      <c r="B124" s="160" t="s">
        <v>668</v>
      </c>
      <c r="C124" s="162"/>
      <c r="D124" s="162"/>
      <c r="E124" s="162"/>
      <c r="F124" s="162"/>
      <c r="G124" s="162"/>
      <c r="H124" s="162"/>
      <c r="I124" s="162"/>
      <c r="J124" s="162"/>
      <c r="K124" s="162"/>
      <c r="L124" s="162"/>
      <c r="M124" s="162"/>
      <c r="N124" s="162"/>
      <c r="O124" s="232">
        <f t="shared" si="4"/>
        <v>0</v>
      </c>
    </row>
    <row r="125" spans="1:15" ht="370.5" customHeight="1" hidden="1">
      <c r="A125" s="165" t="s">
        <v>570</v>
      </c>
      <c r="B125" s="176" t="s">
        <v>133</v>
      </c>
      <c r="C125" s="162"/>
      <c r="D125" s="162"/>
      <c r="E125" s="161"/>
      <c r="F125" s="161"/>
      <c r="G125" s="161"/>
      <c r="H125" s="161"/>
      <c r="I125" s="161"/>
      <c r="J125" s="162"/>
      <c r="K125" s="162"/>
      <c r="L125" s="162"/>
      <c r="M125" s="162"/>
      <c r="N125" s="162"/>
      <c r="O125" s="232">
        <f t="shared" si="4"/>
        <v>0</v>
      </c>
    </row>
    <row r="126" spans="1:15" ht="70.5" customHeight="1" hidden="1">
      <c r="A126" s="165"/>
      <c r="B126" s="160" t="s">
        <v>668</v>
      </c>
      <c r="C126" s="162"/>
      <c r="D126" s="162"/>
      <c r="E126" s="161"/>
      <c r="F126" s="161"/>
      <c r="G126" s="161"/>
      <c r="H126" s="161"/>
      <c r="I126" s="161"/>
      <c r="J126" s="162"/>
      <c r="K126" s="162"/>
      <c r="L126" s="162"/>
      <c r="M126" s="162"/>
      <c r="N126" s="162"/>
      <c r="O126" s="232">
        <f t="shared" si="4"/>
        <v>0</v>
      </c>
    </row>
    <row r="127" spans="1:15" ht="23.25" customHeight="1" hidden="1">
      <c r="A127" s="191"/>
      <c r="B127" s="160" t="s">
        <v>668</v>
      </c>
      <c r="C127" s="161"/>
      <c r="D127" s="161"/>
      <c r="E127" s="161"/>
      <c r="F127" s="161"/>
      <c r="G127" s="161"/>
      <c r="H127" s="161"/>
      <c r="I127" s="161"/>
      <c r="J127" s="161"/>
      <c r="K127" s="161"/>
      <c r="L127" s="161"/>
      <c r="M127" s="161"/>
      <c r="N127" s="161"/>
      <c r="O127" s="232">
        <f t="shared" si="4"/>
        <v>0</v>
      </c>
    </row>
    <row r="128" spans="1:15" ht="279.75" customHeight="1" hidden="1">
      <c r="A128" s="165" t="s">
        <v>571</v>
      </c>
      <c r="B128" s="173" t="s">
        <v>307</v>
      </c>
      <c r="C128" s="162"/>
      <c r="D128" s="162"/>
      <c r="E128" s="161"/>
      <c r="F128" s="161"/>
      <c r="G128" s="161"/>
      <c r="H128" s="161"/>
      <c r="I128" s="161"/>
      <c r="J128" s="162"/>
      <c r="K128" s="162"/>
      <c r="L128" s="162"/>
      <c r="M128" s="162"/>
      <c r="N128" s="162"/>
      <c r="O128" s="232">
        <f t="shared" si="4"/>
        <v>0</v>
      </c>
    </row>
    <row r="129" spans="1:15" ht="131.25" hidden="1">
      <c r="A129" s="165" t="s">
        <v>607</v>
      </c>
      <c r="B129" s="160" t="s">
        <v>488</v>
      </c>
      <c r="C129" s="161"/>
      <c r="D129" s="161"/>
      <c r="E129" s="162"/>
      <c r="F129" s="162"/>
      <c r="G129" s="162"/>
      <c r="H129" s="162"/>
      <c r="I129" s="162"/>
      <c r="J129" s="162"/>
      <c r="K129" s="162"/>
      <c r="L129" s="162"/>
      <c r="M129" s="162"/>
      <c r="N129" s="162"/>
      <c r="O129" s="232">
        <f t="shared" si="4"/>
        <v>0</v>
      </c>
    </row>
    <row r="130" spans="1:15" ht="18.75" hidden="1">
      <c r="A130" s="165"/>
      <c r="B130" s="160" t="s">
        <v>668</v>
      </c>
      <c r="C130" s="162"/>
      <c r="D130" s="162"/>
      <c r="E130" s="162"/>
      <c r="F130" s="162"/>
      <c r="G130" s="162"/>
      <c r="H130" s="162"/>
      <c r="I130" s="162"/>
      <c r="J130" s="162"/>
      <c r="K130" s="162"/>
      <c r="L130" s="162"/>
      <c r="M130" s="162"/>
      <c r="N130" s="162"/>
      <c r="O130" s="232">
        <f t="shared" si="4"/>
        <v>0</v>
      </c>
    </row>
    <row r="131" spans="1:15" ht="66" customHeight="1" hidden="1">
      <c r="A131" s="165" t="s">
        <v>572</v>
      </c>
      <c r="B131" s="173" t="s">
        <v>445</v>
      </c>
      <c r="C131" s="162"/>
      <c r="D131" s="162"/>
      <c r="E131" s="162"/>
      <c r="F131" s="162"/>
      <c r="G131" s="162"/>
      <c r="H131" s="161"/>
      <c r="I131" s="161"/>
      <c r="J131" s="162"/>
      <c r="K131" s="162"/>
      <c r="L131" s="162"/>
      <c r="M131" s="162"/>
      <c r="N131" s="162"/>
      <c r="O131" s="232">
        <f t="shared" si="4"/>
        <v>0</v>
      </c>
    </row>
    <row r="132" spans="1:15" ht="20.25" customHeight="1" hidden="1">
      <c r="A132" s="165"/>
      <c r="B132" s="160" t="s">
        <v>668</v>
      </c>
      <c r="C132" s="162"/>
      <c r="D132" s="162"/>
      <c r="E132" s="162"/>
      <c r="F132" s="162"/>
      <c r="G132" s="162"/>
      <c r="H132" s="161"/>
      <c r="I132" s="161"/>
      <c r="J132" s="162"/>
      <c r="K132" s="162"/>
      <c r="L132" s="162"/>
      <c r="M132" s="162"/>
      <c r="N132" s="162"/>
      <c r="O132" s="232">
        <f t="shared" si="4"/>
        <v>0</v>
      </c>
    </row>
    <row r="133" spans="1:15" ht="86.25" customHeight="1" hidden="1">
      <c r="A133" s="165" t="s">
        <v>573</v>
      </c>
      <c r="B133" s="173" t="s">
        <v>308</v>
      </c>
      <c r="C133" s="162"/>
      <c r="D133" s="162"/>
      <c r="E133" s="162"/>
      <c r="F133" s="162"/>
      <c r="G133" s="162"/>
      <c r="H133" s="177"/>
      <c r="I133" s="162"/>
      <c r="J133" s="162"/>
      <c r="K133" s="162"/>
      <c r="L133" s="162"/>
      <c r="M133" s="162"/>
      <c r="N133" s="162"/>
      <c r="O133" s="232">
        <f t="shared" si="4"/>
        <v>0</v>
      </c>
    </row>
    <row r="134" spans="1:15" ht="24.75" customHeight="1" hidden="1">
      <c r="A134" s="165"/>
      <c r="B134" s="160" t="s">
        <v>668</v>
      </c>
      <c r="C134" s="162"/>
      <c r="D134" s="162"/>
      <c r="E134" s="162"/>
      <c r="F134" s="162"/>
      <c r="G134" s="162"/>
      <c r="H134" s="177"/>
      <c r="I134" s="162"/>
      <c r="J134" s="162"/>
      <c r="K134" s="162"/>
      <c r="L134" s="162"/>
      <c r="M134" s="162"/>
      <c r="N134" s="162"/>
      <c r="O134" s="232">
        <f t="shared" si="4"/>
        <v>0</v>
      </c>
    </row>
    <row r="135" spans="1:15" ht="63" customHeight="1" hidden="1">
      <c r="A135" s="165" t="s">
        <v>575</v>
      </c>
      <c r="B135" s="160" t="s">
        <v>446</v>
      </c>
      <c r="C135" s="161"/>
      <c r="D135" s="161"/>
      <c r="E135" s="161"/>
      <c r="F135" s="161"/>
      <c r="G135" s="161"/>
      <c r="H135" s="161"/>
      <c r="I135" s="161"/>
      <c r="J135" s="161"/>
      <c r="K135" s="161"/>
      <c r="L135" s="161"/>
      <c r="M135" s="161"/>
      <c r="N135" s="161"/>
      <c r="O135" s="232">
        <f t="shared" si="4"/>
        <v>0</v>
      </c>
    </row>
    <row r="136" spans="1:15" ht="18.75" hidden="1">
      <c r="A136" s="165"/>
      <c r="B136" s="160"/>
      <c r="C136" s="161"/>
      <c r="D136" s="161"/>
      <c r="E136" s="161"/>
      <c r="F136" s="161"/>
      <c r="G136" s="161"/>
      <c r="H136" s="161"/>
      <c r="I136" s="161"/>
      <c r="J136" s="161"/>
      <c r="K136" s="161"/>
      <c r="L136" s="161"/>
      <c r="M136" s="161"/>
      <c r="N136" s="161"/>
      <c r="O136" s="232">
        <f t="shared" si="4"/>
        <v>0</v>
      </c>
    </row>
    <row r="137" spans="1:15" ht="18.75" hidden="1">
      <c r="A137" s="165"/>
      <c r="B137" s="160" t="s">
        <v>668</v>
      </c>
      <c r="C137" s="161"/>
      <c r="D137" s="161"/>
      <c r="E137" s="161"/>
      <c r="F137" s="161"/>
      <c r="G137" s="161"/>
      <c r="H137" s="161"/>
      <c r="I137" s="161"/>
      <c r="J137" s="161"/>
      <c r="K137" s="161"/>
      <c r="L137" s="161"/>
      <c r="M137" s="161"/>
      <c r="N137" s="161"/>
      <c r="O137" s="232">
        <f t="shared" si="4"/>
        <v>0</v>
      </c>
    </row>
    <row r="138" spans="1:15" ht="120.75" customHeight="1" hidden="1">
      <c r="A138" s="169" t="s">
        <v>605</v>
      </c>
      <c r="B138" s="160" t="s">
        <v>475</v>
      </c>
      <c r="C138" s="162"/>
      <c r="D138" s="162"/>
      <c r="E138" s="161"/>
      <c r="F138" s="161"/>
      <c r="G138" s="161"/>
      <c r="H138" s="161"/>
      <c r="I138" s="161"/>
      <c r="J138" s="162"/>
      <c r="K138" s="162"/>
      <c r="L138" s="162"/>
      <c r="M138" s="162"/>
      <c r="N138" s="162"/>
      <c r="O138" s="232">
        <f t="shared" si="4"/>
        <v>0</v>
      </c>
    </row>
    <row r="139" spans="1:15" ht="18.75" customHeight="1" hidden="1">
      <c r="A139" s="165"/>
      <c r="B139" s="160" t="s">
        <v>668</v>
      </c>
      <c r="C139" s="162"/>
      <c r="D139" s="162"/>
      <c r="E139" s="162"/>
      <c r="F139" s="162"/>
      <c r="G139" s="162"/>
      <c r="H139" s="161"/>
      <c r="I139" s="161"/>
      <c r="J139" s="162"/>
      <c r="K139" s="162"/>
      <c r="L139" s="162"/>
      <c r="M139" s="162"/>
      <c r="N139" s="162"/>
      <c r="O139" s="232">
        <f t="shared" si="4"/>
        <v>0</v>
      </c>
    </row>
    <row r="140" spans="1:15" ht="105.75" customHeight="1" hidden="1">
      <c r="A140" s="169" t="s">
        <v>606</v>
      </c>
      <c r="B140" s="178" t="s">
        <v>476</v>
      </c>
      <c r="C140" s="162"/>
      <c r="D140" s="162"/>
      <c r="E140" s="162"/>
      <c r="F140" s="162"/>
      <c r="G140" s="162"/>
      <c r="H140" s="162"/>
      <c r="I140" s="162"/>
      <c r="J140" s="162"/>
      <c r="K140" s="162"/>
      <c r="L140" s="162"/>
      <c r="M140" s="162"/>
      <c r="N140" s="162"/>
      <c r="O140" s="232">
        <f t="shared" si="4"/>
        <v>0</v>
      </c>
    </row>
    <row r="141" spans="1:15" ht="17.25" customHeight="1" hidden="1">
      <c r="A141" s="165"/>
      <c r="B141" s="160" t="s">
        <v>668</v>
      </c>
      <c r="C141" s="162"/>
      <c r="D141" s="162"/>
      <c r="E141" s="161"/>
      <c r="F141" s="161"/>
      <c r="G141" s="161"/>
      <c r="H141" s="161"/>
      <c r="I141" s="161"/>
      <c r="J141" s="161"/>
      <c r="K141" s="161"/>
      <c r="L141" s="161"/>
      <c r="M141" s="161"/>
      <c r="N141" s="161"/>
      <c r="O141" s="232">
        <f t="shared" si="4"/>
        <v>0</v>
      </c>
    </row>
    <row r="142" spans="1:15" ht="15.75" customHeight="1" hidden="1">
      <c r="A142" s="165" t="s">
        <v>658</v>
      </c>
      <c r="B142" s="160" t="s">
        <v>659</v>
      </c>
      <c r="C142" s="161"/>
      <c r="D142" s="161"/>
      <c r="E142" s="161"/>
      <c r="F142" s="161"/>
      <c r="G142" s="161"/>
      <c r="H142" s="161"/>
      <c r="I142" s="161"/>
      <c r="J142" s="161"/>
      <c r="K142" s="161"/>
      <c r="L142" s="161"/>
      <c r="M142" s="161"/>
      <c r="N142" s="161"/>
      <c r="O142" s="232">
        <f t="shared" si="4"/>
        <v>0</v>
      </c>
    </row>
    <row r="143" spans="1:15" ht="15.75" customHeight="1" hidden="1">
      <c r="A143" s="165"/>
      <c r="B143" s="160" t="s">
        <v>668</v>
      </c>
      <c r="C143" s="161"/>
      <c r="D143" s="161"/>
      <c r="E143" s="161"/>
      <c r="F143" s="161"/>
      <c r="G143" s="161"/>
      <c r="H143" s="161"/>
      <c r="I143" s="161"/>
      <c r="J143" s="161"/>
      <c r="K143" s="161"/>
      <c r="L143" s="161"/>
      <c r="M143" s="161"/>
      <c r="N143" s="161"/>
      <c r="O143" s="232">
        <f t="shared" si="4"/>
        <v>0</v>
      </c>
    </row>
    <row r="144" spans="1:15" ht="15.75" customHeight="1" hidden="1">
      <c r="A144" s="165" t="s">
        <v>451</v>
      </c>
      <c r="B144" s="160" t="s">
        <v>447</v>
      </c>
      <c r="C144" s="161"/>
      <c r="D144" s="161"/>
      <c r="E144" s="161"/>
      <c r="F144" s="161"/>
      <c r="G144" s="161"/>
      <c r="H144" s="161"/>
      <c r="I144" s="161"/>
      <c r="J144" s="161"/>
      <c r="K144" s="161"/>
      <c r="L144" s="161"/>
      <c r="M144" s="161"/>
      <c r="N144" s="161"/>
      <c r="O144" s="232">
        <f t="shared" si="4"/>
        <v>0</v>
      </c>
    </row>
    <row r="145" spans="1:15" ht="15.75" customHeight="1" hidden="1">
      <c r="A145" s="165"/>
      <c r="B145" s="160" t="s">
        <v>668</v>
      </c>
      <c r="C145" s="161"/>
      <c r="D145" s="161"/>
      <c r="E145" s="161"/>
      <c r="F145" s="161"/>
      <c r="G145" s="161"/>
      <c r="H145" s="161"/>
      <c r="I145" s="161"/>
      <c r="J145" s="161"/>
      <c r="K145" s="161"/>
      <c r="L145" s="161"/>
      <c r="M145" s="161"/>
      <c r="N145" s="161"/>
      <c r="O145" s="232">
        <f t="shared" si="4"/>
        <v>0</v>
      </c>
    </row>
    <row r="146" spans="1:15" ht="15.75" customHeight="1" hidden="1">
      <c r="A146" s="165" t="s">
        <v>452</v>
      </c>
      <c r="B146" s="160" t="s">
        <v>448</v>
      </c>
      <c r="C146" s="161"/>
      <c r="D146" s="161"/>
      <c r="E146" s="161"/>
      <c r="F146" s="161"/>
      <c r="G146" s="161"/>
      <c r="H146" s="161"/>
      <c r="I146" s="161"/>
      <c r="J146" s="161"/>
      <c r="K146" s="161"/>
      <c r="L146" s="161"/>
      <c r="M146" s="161"/>
      <c r="N146" s="161"/>
      <c r="O146" s="232">
        <f t="shared" si="4"/>
        <v>0</v>
      </c>
    </row>
    <row r="147" spans="1:15" ht="15.75" customHeight="1" hidden="1">
      <c r="A147" s="165"/>
      <c r="B147" s="160" t="s">
        <v>668</v>
      </c>
      <c r="C147" s="161"/>
      <c r="D147" s="161"/>
      <c r="E147" s="161"/>
      <c r="F147" s="161"/>
      <c r="G147" s="161"/>
      <c r="H147" s="161"/>
      <c r="I147" s="161"/>
      <c r="J147" s="161"/>
      <c r="K147" s="161"/>
      <c r="L147" s="161"/>
      <c r="M147" s="161"/>
      <c r="N147" s="161"/>
      <c r="O147" s="232">
        <f t="shared" si="4"/>
        <v>0</v>
      </c>
    </row>
    <row r="148" spans="1:15" ht="18.75" hidden="1">
      <c r="A148" s="169" t="s">
        <v>627</v>
      </c>
      <c r="B148" s="160" t="s">
        <v>477</v>
      </c>
      <c r="C148" s="162"/>
      <c r="D148" s="162"/>
      <c r="E148" s="161"/>
      <c r="F148" s="161"/>
      <c r="G148" s="161"/>
      <c r="H148" s="161"/>
      <c r="I148" s="161"/>
      <c r="J148" s="161"/>
      <c r="K148" s="161"/>
      <c r="L148" s="161"/>
      <c r="M148" s="161"/>
      <c r="N148" s="161"/>
      <c r="O148" s="232">
        <f aca="true" t="shared" si="6" ref="O148:O171">SUM(H148+C148)</f>
        <v>0</v>
      </c>
    </row>
    <row r="149" spans="1:15" ht="18.75" hidden="1">
      <c r="A149" s="165"/>
      <c r="B149" s="160" t="s">
        <v>668</v>
      </c>
      <c r="C149" s="162"/>
      <c r="D149" s="162"/>
      <c r="E149" s="161"/>
      <c r="F149" s="161"/>
      <c r="G149" s="161"/>
      <c r="H149" s="161"/>
      <c r="I149" s="161"/>
      <c r="J149" s="161"/>
      <c r="K149" s="161"/>
      <c r="L149" s="161"/>
      <c r="M149" s="161"/>
      <c r="N149" s="161"/>
      <c r="O149" s="232">
        <f t="shared" si="6"/>
        <v>0</v>
      </c>
    </row>
    <row r="150" spans="1:15" ht="18.75" hidden="1">
      <c r="A150" s="169" t="s">
        <v>550</v>
      </c>
      <c r="B150" s="160" t="s">
        <v>478</v>
      </c>
      <c r="C150" s="162"/>
      <c r="D150" s="162"/>
      <c r="E150" s="161"/>
      <c r="F150" s="161"/>
      <c r="G150" s="161"/>
      <c r="H150" s="161"/>
      <c r="I150" s="161"/>
      <c r="J150" s="161"/>
      <c r="K150" s="161"/>
      <c r="L150" s="161"/>
      <c r="M150" s="161"/>
      <c r="N150" s="161"/>
      <c r="O150" s="232">
        <f t="shared" si="6"/>
        <v>0</v>
      </c>
    </row>
    <row r="151" spans="1:15" ht="18.75" hidden="1">
      <c r="A151" s="165"/>
      <c r="B151" s="160" t="s">
        <v>668</v>
      </c>
      <c r="C151" s="162"/>
      <c r="D151" s="162"/>
      <c r="E151" s="161"/>
      <c r="F151" s="161"/>
      <c r="G151" s="161"/>
      <c r="H151" s="161"/>
      <c r="I151" s="161"/>
      <c r="J151" s="161"/>
      <c r="K151" s="161"/>
      <c r="L151" s="161"/>
      <c r="M151" s="161"/>
      <c r="N151" s="161"/>
      <c r="O151" s="232">
        <f t="shared" si="6"/>
        <v>0</v>
      </c>
    </row>
    <row r="152" spans="1:15" ht="18.75" hidden="1">
      <c r="A152" s="169" t="s">
        <v>551</v>
      </c>
      <c r="B152" s="173" t="s">
        <v>449</v>
      </c>
      <c r="C152" s="162"/>
      <c r="D152" s="162"/>
      <c r="E152" s="161"/>
      <c r="F152" s="161"/>
      <c r="G152" s="161"/>
      <c r="H152" s="161"/>
      <c r="I152" s="161"/>
      <c r="J152" s="161"/>
      <c r="K152" s="161"/>
      <c r="L152" s="161"/>
      <c r="M152" s="161"/>
      <c r="N152" s="161"/>
      <c r="O152" s="232">
        <f t="shared" si="6"/>
        <v>0</v>
      </c>
    </row>
    <row r="153" spans="1:15" ht="18.75" hidden="1">
      <c r="A153" s="165"/>
      <c r="B153" s="160" t="s">
        <v>668</v>
      </c>
      <c r="C153" s="162"/>
      <c r="D153" s="162"/>
      <c r="E153" s="161"/>
      <c r="F153" s="161"/>
      <c r="G153" s="161"/>
      <c r="H153" s="161"/>
      <c r="I153" s="161"/>
      <c r="J153" s="161"/>
      <c r="K153" s="161"/>
      <c r="L153" s="161"/>
      <c r="M153" s="161"/>
      <c r="N153" s="161"/>
      <c r="O153" s="232">
        <f t="shared" si="6"/>
        <v>0</v>
      </c>
    </row>
    <row r="154" spans="1:15" ht="18.75" hidden="1">
      <c r="A154" s="169" t="s">
        <v>552</v>
      </c>
      <c r="B154" s="173" t="s">
        <v>479</v>
      </c>
      <c r="C154" s="162"/>
      <c r="D154" s="162"/>
      <c r="E154" s="161"/>
      <c r="F154" s="161"/>
      <c r="G154" s="161"/>
      <c r="H154" s="161"/>
      <c r="I154" s="161"/>
      <c r="J154" s="161"/>
      <c r="K154" s="161"/>
      <c r="L154" s="161"/>
      <c r="M154" s="161"/>
      <c r="N154" s="161"/>
      <c r="O154" s="232">
        <f t="shared" si="6"/>
        <v>0</v>
      </c>
    </row>
    <row r="155" spans="1:15" ht="18.75" hidden="1">
      <c r="A155" s="165"/>
      <c r="B155" s="160" t="s">
        <v>668</v>
      </c>
      <c r="C155" s="162"/>
      <c r="D155" s="162"/>
      <c r="E155" s="161"/>
      <c r="F155" s="161"/>
      <c r="G155" s="161"/>
      <c r="H155" s="161"/>
      <c r="I155" s="161"/>
      <c r="J155" s="161"/>
      <c r="K155" s="161"/>
      <c r="L155" s="161"/>
      <c r="M155" s="161"/>
      <c r="N155" s="161"/>
      <c r="O155" s="232">
        <f t="shared" si="6"/>
        <v>0</v>
      </c>
    </row>
    <row r="156" spans="1:15" ht="18.75" hidden="1">
      <c r="A156" s="169" t="s">
        <v>553</v>
      </c>
      <c r="B156" s="173" t="s">
        <v>583</v>
      </c>
      <c r="C156" s="162"/>
      <c r="D156" s="162"/>
      <c r="E156" s="161"/>
      <c r="F156" s="161"/>
      <c r="G156" s="161"/>
      <c r="H156" s="161"/>
      <c r="I156" s="161"/>
      <c r="J156" s="161"/>
      <c r="K156" s="161"/>
      <c r="L156" s="161"/>
      <c r="M156" s="161"/>
      <c r="N156" s="161"/>
      <c r="O156" s="232">
        <f t="shared" si="6"/>
        <v>0</v>
      </c>
    </row>
    <row r="157" spans="1:15" ht="18.75" hidden="1">
      <c r="A157" s="165"/>
      <c r="B157" s="160" t="s">
        <v>668</v>
      </c>
      <c r="C157" s="162"/>
      <c r="D157" s="162"/>
      <c r="E157" s="161"/>
      <c r="F157" s="161"/>
      <c r="G157" s="161"/>
      <c r="H157" s="161"/>
      <c r="I157" s="161"/>
      <c r="J157" s="161"/>
      <c r="K157" s="161"/>
      <c r="L157" s="161"/>
      <c r="M157" s="161"/>
      <c r="N157" s="161"/>
      <c r="O157" s="232">
        <f t="shared" si="6"/>
        <v>0</v>
      </c>
    </row>
    <row r="158" spans="1:15" ht="18.75" hidden="1">
      <c r="A158" s="169" t="s">
        <v>628</v>
      </c>
      <c r="B158" s="173" t="s">
        <v>629</v>
      </c>
      <c r="C158" s="162"/>
      <c r="D158" s="162"/>
      <c r="E158" s="161"/>
      <c r="F158" s="161"/>
      <c r="G158" s="161"/>
      <c r="H158" s="161"/>
      <c r="I158" s="161"/>
      <c r="J158" s="161"/>
      <c r="K158" s="161"/>
      <c r="L158" s="161"/>
      <c r="M158" s="161"/>
      <c r="N158" s="161"/>
      <c r="O158" s="232">
        <f t="shared" si="6"/>
        <v>0</v>
      </c>
    </row>
    <row r="159" spans="1:15" ht="18.75" hidden="1">
      <c r="A159" s="165"/>
      <c r="B159" s="160" t="s">
        <v>668</v>
      </c>
      <c r="C159" s="162"/>
      <c r="D159" s="162"/>
      <c r="E159" s="161"/>
      <c r="F159" s="161"/>
      <c r="G159" s="161"/>
      <c r="H159" s="161"/>
      <c r="I159" s="161"/>
      <c r="J159" s="161"/>
      <c r="K159" s="161"/>
      <c r="L159" s="161"/>
      <c r="M159" s="161"/>
      <c r="N159" s="161"/>
      <c r="O159" s="232">
        <f t="shared" si="6"/>
        <v>0</v>
      </c>
    </row>
    <row r="160" spans="1:15" ht="18.75" hidden="1">
      <c r="A160" s="169" t="s">
        <v>480</v>
      </c>
      <c r="B160" s="173" t="s">
        <v>481</v>
      </c>
      <c r="C160" s="162"/>
      <c r="D160" s="162"/>
      <c r="E160" s="161"/>
      <c r="F160" s="161"/>
      <c r="G160" s="161"/>
      <c r="H160" s="161"/>
      <c r="I160" s="161"/>
      <c r="J160" s="161"/>
      <c r="K160" s="161"/>
      <c r="L160" s="161"/>
      <c r="M160" s="161"/>
      <c r="N160" s="161"/>
      <c r="O160" s="232">
        <f t="shared" si="6"/>
        <v>0</v>
      </c>
    </row>
    <row r="161" spans="1:15" ht="18.75" hidden="1">
      <c r="A161" s="165"/>
      <c r="B161" s="160" t="s">
        <v>668</v>
      </c>
      <c r="C161" s="162"/>
      <c r="D161" s="162"/>
      <c r="E161" s="161"/>
      <c r="F161" s="161"/>
      <c r="G161" s="161"/>
      <c r="H161" s="161"/>
      <c r="I161" s="161"/>
      <c r="J161" s="161"/>
      <c r="K161" s="161"/>
      <c r="L161" s="161"/>
      <c r="M161" s="161"/>
      <c r="N161" s="161"/>
      <c r="O161" s="232">
        <f t="shared" si="6"/>
        <v>0</v>
      </c>
    </row>
    <row r="162" spans="1:15" ht="18.75" hidden="1">
      <c r="A162" s="169" t="s">
        <v>579</v>
      </c>
      <c r="B162" s="173" t="s">
        <v>584</v>
      </c>
      <c r="C162" s="162"/>
      <c r="D162" s="162"/>
      <c r="E162" s="161"/>
      <c r="F162" s="161"/>
      <c r="G162" s="161"/>
      <c r="H162" s="161"/>
      <c r="I162" s="161"/>
      <c r="J162" s="161"/>
      <c r="K162" s="161"/>
      <c r="L162" s="161"/>
      <c r="M162" s="161"/>
      <c r="N162" s="161"/>
      <c r="O162" s="232">
        <f t="shared" si="6"/>
        <v>0</v>
      </c>
    </row>
    <row r="163" spans="1:15" ht="18.75" hidden="1">
      <c r="A163" s="165"/>
      <c r="B163" s="160" t="s">
        <v>668</v>
      </c>
      <c r="C163" s="162"/>
      <c r="D163" s="162"/>
      <c r="E163" s="161"/>
      <c r="F163" s="161"/>
      <c r="G163" s="161"/>
      <c r="H163" s="161"/>
      <c r="I163" s="161"/>
      <c r="J163" s="161"/>
      <c r="K163" s="161"/>
      <c r="L163" s="161"/>
      <c r="M163" s="161"/>
      <c r="N163" s="161"/>
      <c r="O163" s="232">
        <f t="shared" si="6"/>
        <v>0</v>
      </c>
    </row>
    <row r="164" spans="1:15" ht="39" customHeight="1" hidden="1">
      <c r="A164" s="169" t="s">
        <v>513</v>
      </c>
      <c r="B164" s="173" t="s">
        <v>482</v>
      </c>
      <c r="C164" s="162"/>
      <c r="D164" s="162"/>
      <c r="E164" s="161"/>
      <c r="F164" s="161"/>
      <c r="G164" s="161"/>
      <c r="H164" s="161"/>
      <c r="I164" s="161"/>
      <c r="J164" s="161"/>
      <c r="K164" s="161"/>
      <c r="L164" s="161"/>
      <c r="M164" s="161"/>
      <c r="N164" s="161"/>
      <c r="O164" s="232">
        <f t="shared" si="6"/>
        <v>0</v>
      </c>
    </row>
    <row r="165" spans="1:15" ht="23.25" customHeight="1" hidden="1">
      <c r="A165" s="165"/>
      <c r="B165" s="160" t="s">
        <v>668</v>
      </c>
      <c r="C165" s="162"/>
      <c r="D165" s="162"/>
      <c r="E165" s="161"/>
      <c r="F165" s="161"/>
      <c r="G165" s="161"/>
      <c r="H165" s="161"/>
      <c r="I165" s="161"/>
      <c r="J165" s="161"/>
      <c r="K165" s="161"/>
      <c r="L165" s="161"/>
      <c r="M165" s="161"/>
      <c r="N165" s="161"/>
      <c r="O165" s="232">
        <f t="shared" si="6"/>
        <v>0</v>
      </c>
    </row>
    <row r="166" spans="1:15" ht="36" customHeight="1" hidden="1">
      <c r="A166" s="169" t="s">
        <v>483</v>
      </c>
      <c r="B166" s="173" t="s">
        <v>484</v>
      </c>
      <c r="C166" s="162"/>
      <c r="D166" s="162"/>
      <c r="E166" s="161"/>
      <c r="F166" s="161"/>
      <c r="G166" s="161"/>
      <c r="H166" s="161"/>
      <c r="I166" s="161"/>
      <c r="J166" s="161"/>
      <c r="K166" s="161"/>
      <c r="L166" s="161"/>
      <c r="M166" s="161"/>
      <c r="N166" s="161"/>
      <c r="O166" s="232">
        <f t="shared" si="6"/>
        <v>0</v>
      </c>
    </row>
    <row r="167" spans="1:15" ht="23.25" customHeight="1" hidden="1">
      <c r="A167" s="165"/>
      <c r="B167" s="160" t="s">
        <v>668</v>
      </c>
      <c r="C167" s="162"/>
      <c r="D167" s="162"/>
      <c r="E167" s="161"/>
      <c r="F167" s="161"/>
      <c r="G167" s="161"/>
      <c r="H167" s="161"/>
      <c r="I167" s="161"/>
      <c r="J167" s="161"/>
      <c r="K167" s="161"/>
      <c r="L167" s="161"/>
      <c r="M167" s="161"/>
      <c r="N167" s="161"/>
      <c r="O167" s="232">
        <f t="shared" si="6"/>
        <v>0</v>
      </c>
    </row>
    <row r="168" spans="1:15" ht="18.75" hidden="1">
      <c r="A168" s="165" t="s">
        <v>554</v>
      </c>
      <c r="B168" s="160" t="s">
        <v>591</v>
      </c>
      <c r="C168" s="161"/>
      <c r="D168" s="161"/>
      <c r="E168" s="161"/>
      <c r="F168" s="161"/>
      <c r="G168" s="161"/>
      <c r="H168" s="161"/>
      <c r="I168" s="161"/>
      <c r="J168" s="161"/>
      <c r="K168" s="161"/>
      <c r="L168" s="161"/>
      <c r="M168" s="161"/>
      <c r="N168" s="161"/>
      <c r="O168" s="232">
        <f t="shared" si="6"/>
        <v>0</v>
      </c>
    </row>
    <row r="169" spans="1:15" ht="18.75" hidden="1">
      <c r="A169" s="165" t="s">
        <v>486</v>
      </c>
      <c r="B169" s="160" t="s">
        <v>487</v>
      </c>
      <c r="C169" s="161"/>
      <c r="D169" s="161"/>
      <c r="E169" s="161"/>
      <c r="F169" s="161"/>
      <c r="G169" s="161"/>
      <c r="H169" s="161"/>
      <c r="I169" s="161"/>
      <c r="J169" s="161"/>
      <c r="K169" s="161"/>
      <c r="L169" s="161"/>
      <c r="M169" s="161"/>
      <c r="N169" s="161"/>
      <c r="O169" s="232">
        <f t="shared" si="6"/>
        <v>0</v>
      </c>
    </row>
    <row r="170" spans="1:15" ht="18.75" hidden="1">
      <c r="A170" s="165" t="s">
        <v>514</v>
      </c>
      <c r="B170" s="160" t="s">
        <v>651</v>
      </c>
      <c r="C170" s="161"/>
      <c r="D170" s="161"/>
      <c r="E170" s="161"/>
      <c r="F170" s="161"/>
      <c r="G170" s="161"/>
      <c r="H170" s="161"/>
      <c r="I170" s="161"/>
      <c r="J170" s="161"/>
      <c r="K170" s="161"/>
      <c r="L170" s="161"/>
      <c r="M170" s="161"/>
      <c r="N170" s="161"/>
      <c r="O170" s="232">
        <f t="shared" si="6"/>
        <v>0</v>
      </c>
    </row>
    <row r="171" spans="1:15" ht="56.25" hidden="1">
      <c r="A171" s="165" t="s">
        <v>632</v>
      </c>
      <c r="B171" s="160" t="s">
        <v>662</v>
      </c>
      <c r="C171" s="161">
        <v>0</v>
      </c>
      <c r="D171" s="161"/>
      <c r="E171" s="161"/>
      <c r="F171" s="161"/>
      <c r="G171" s="161"/>
      <c r="H171" s="161"/>
      <c r="I171" s="161"/>
      <c r="J171" s="161"/>
      <c r="K171" s="161"/>
      <c r="L171" s="161"/>
      <c r="M171" s="161"/>
      <c r="N171" s="161"/>
      <c r="O171" s="232">
        <f t="shared" si="6"/>
        <v>0</v>
      </c>
    </row>
    <row r="172" spans="1:15" ht="21" customHeight="1">
      <c r="A172" s="165" t="s">
        <v>515</v>
      </c>
      <c r="B172" s="160" t="s">
        <v>598</v>
      </c>
      <c r="C172" s="161">
        <v>25</v>
      </c>
      <c r="D172" s="161"/>
      <c r="E172" s="161"/>
      <c r="F172" s="161"/>
      <c r="G172" s="161"/>
      <c r="H172" s="161"/>
      <c r="I172" s="161"/>
      <c r="J172" s="161"/>
      <c r="K172" s="161"/>
      <c r="L172" s="161"/>
      <c r="M172" s="161"/>
      <c r="N172" s="161"/>
      <c r="O172" s="232">
        <f aca="true" t="shared" si="7" ref="O172:O212">SUM(H172+C172)</f>
        <v>25</v>
      </c>
    </row>
    <row r="173" spans="1:15" ht="44.25" customHeight="1" hidden="1">
      <c r="A173" s="165" t="s">
        <v>538</v>
      </c>
      <c r="B173" s="179" t="s">
        <v>485</v>
      </c>
      <c r="C173" s="162"/>
      <c r="D173" s="162"/>
      <c r="E173" s="161"/>
      <c r="F173" s="161"/>
      <c r="G173" s="161"/>
      <c r="H173" s="161"/>
      <c r="I173" s="161"/>
      <c r="J173" s="161"/>
      <c r="K173" s="161"/>
      <c r="L173" s="161"/>
      <c r="M173" s="161"/>
      <c r="N173" s="161"/>
      <c r="O173" s="232">
        <f t="shared" si="7"/>
        <v>0</v>
      </c>
    </row>
    <row r="174" spans="1:15" ht="34.5" customHeight="1" hidden="1">
      <c r="A174" s="165"/>
      <c r="B174" s="179"/>
      <c r="C174" s="162"/>
      <c r="D174" s="162"/>
      <c r="E174" s="161"/>
      <c r="F174" s="161"/>
      <c r="G174" s="161"/>
      <c r="H174" s="161"/>
      <c r="I174" s="161"/>
      <c r="J174" s="161"/>
      <c r="K174" s="161"/>
      <c r="L174" s="161"/>
      <c r="M174" s="161"/>
      <c r="N174" s="161"/>
      <c r="O174" s="232">
        <f t="shared" si="7"/>
        <v>0</v>
      </c>
    </row>
    <row r="175" spans="1:15" ht="26.25" customHeight="1" hidden="1">
      <c r="A175" s="165"/>
      <c r="B175" s="160" t="s">
        <v>668</v>
      </c>
      <c r="C175" s="162"/>
      <c r="D175" s="162"/>
      <c r="E175" s="161"/>
      <c r="F175" s="161"/>
      <c r="G175" s="161"/>
      <c r="H175" s="161"/>
      <c r="I175" s="161"/>
      <c r="J175" s="161"/>
      <c r="K175" s="161"/>
      <c r="L175" s="161"/>
      <c r="M175" s="161"/>
      <c r="N175" s="161"/>
      <c r="O175" s="232">
        <f t="shared" si="7"/>
        <v>0</v>
      </c>
    </row>
    <row r="176" spans="1:15" ht="46.5" customHeight="1" hidden="1">
      <c r="A176" s="165" t="s">
        <v>537</v>
      </c>
      <c r="B176" s="160" t="s">
        <v>633</v>
      </c>
      <c r="C176" s="161"/>
      <c r="D176" s="161"/>
      <c r="E176" s="161"/>
      <c r="F176" s="161"/>
      <c r="G176" s="161"/>
      <c r="H176" s="161"/>
      <c r="I176" s="161"/>
      <c r="J176" s="161"/>
      <c r="K176" s="161"/>
      <c r="L176" s="161"/>
      <c r="M176" s="161"/>
      <c r="N176" s="161"/>
      <c r="O176" s="232">
        <f t="shared" si="7"/>
        <v>0</v>
      </c>
    </row>
    <row r="177" spans="1:15" ht="0.75" customHeight="1" hidden="1">
      <c r="A177" s="165" t="s">
        <v>574</v>
      </c>
      <c r="B177" s="160" t="s">
        <v>660</v>
      </c>
      <c r="C177" s="161"/>
      <c r="D177" s="161"/>
      <c r="E177" s="161"/>
      <c r="F177" s="161"/>
      <c r="G177" s="161"/>
      <c r="H177" s="161"/>
      <c r="I177" s="161"/>
      <c r="J177" s="161"/>
      <c r="K177" s="161"/>
      <c r="L177" s="161"/>
      <c r="M177" s="161"/>
      <c r="N177" s="161"/>
      <c r="O177" s="232">
        <f t="shared" si="7"/>
        <v>0</v>
      </c>
    </row>
    <row r="178" spans="1:15" ht="20.25" customHeight="1" hidden="1">
      <c r="A178" s="165"/>
      <c r="B178" s="160" t="s">
        <v>668</v>
      </c>
      <c r="C178" s="161"/>
      <c r="D178" s="161"/>
      <c r="E178" s="161"/>
      <c r="F178" s="161"/>
      <c r="G178" s="161"/>
      <c r="H178" s="161"/>
      <c r="I178" s="161"/>
      <c r="J178" s="161"/>
      <c r="K178" s="161"/>
      <c r="L178" s="161"/>
      <c r="M178" s="161"/>
      <c r="N178" s="161"/>
      <c r="O178" s="232">
        <f t="shared" si="7"/>
        <v>0</v>
      </c>
    </row>
    <row r="179" spans="1:15" ht="37.5" customHeight="1" hidden="1">
      <c r="A179" s="169" t="s">
        <v>574</v>
      </c>
      <c r="B179" s="160" t="s">
        <v>660</v>
      </c>
      <c r="C179" s="161"/>
      <c r="D179" s="161"/>
      <c r="E179" s="161"/>
      <c r="F179" s="161"/>
      <c r="G179" s="161"/>
      <c r="H179" s="161"/>
      <c r="I179" s="161"/>
      <c r="J179" s="161"/>
      <c r="K179" s="161"/>
      <c r="L179" s="161"/>
      <c r="M179" s="161"/>
      <c r="N179" s="161"/>
      <c r="O179" s="232">
        <f t="shared" si="7"/>
        <v>0</v>
      </c>
    </row>
    <row r="180" spans="1:15" ht="25.5" customHeight="1" hidden="1">
      <c r="A180" s="169"/>
      <c r="B180" s="160" t="s">
        <v>668</v>
      </c>
      <c r="C180" s="161"/>
      <c r="D180" s="161"/>
      <c r="E180" s="161"/>
      <c r="F180" s="161"/>
      <c r="G180" s="161"/>
      <c r="H180" s="161"/>
      <c r="I180" s="161"/>
      <c r="J180" s="161"/>
      <c r="K180" s="161"/>
      <c r="L180" s="161"/>
      <c r="M180" s="161"/>
      <c r="N180" s="161"/>
      <c r="O180" s="232">
        <f t="shared" si="7"/>
        <v>0</v>
      </c>
    </row>
    <row r="181" spans="1:15" ht="25.5" customHeight="1" hidden="1">
      <c r="A181" s="169"/>
      <c r="B181" s="160" t="s">
        <v>443</v>
      </c>
      <c r="C181" s="161"/>
      <c r="D181" s="161"/>
      <c r="E181" s="161"/>
      <c r="F181" s="161"/>
      <c r="G181" s="161"/>
      <c r="H181" s="161"/>
      <c r="I181" s="161"/>
      <c r="J181" s="161"/>
      <c r="K181" s="161"/>
      <c r="L181" s="161"/>
      <c r="M181" s="161"/>
      <c r="N181" s="161"/>
      <c r="O181" s="232">
        <f t="shared" si="7"/>
        <v>0</v>
      </c>
    </row>
    <row r="182" spans="1:15" ht="34.5" customHeight="1" hidden="1">
      <c r="A182" s="165" t="s">
        <v>522</v>
      </c>
      <c r="B182" s="160" t="s">
        <v>595</v>
      </c>
      <c r="C182" s="161"/>
      <c r="D182" s="161"/>
      <c r="E182" s="161"/>
      <c r="F182" s="161"/>
      <c r="G182" s="161"/>
      <c r="H182" s="161"/>
      <c r="I182" s="161"/>
      <c r="J182" s="161"/>
      <c r="K182" s="161"/>
      <c r="L182" s="161"/>
      <c r="M182" s="161"/>
      <c r="N182" s="161"/>
      <c r="O182" s="232">
        <f t="shared" si="7"/>
        <v>0</v>
      </c>
    </row>
    <row r="183" spans="1:15" ht="25.5" customHeight="1" hidden="1">
      <c r="A183" s="169"/>
      <c r="B183" s="160" t="s">
        <v>278</v>
      </c>
      <c r="C183" s="161"/>
      <c r="D183" s="161"/>
      <c r="E183" s="161"/>
      <c r="F183" s="161"/>
      <c r="G183" s="161"/>
      <c r="H183" s="161"/>
      <c r="I183" s="161"/>
      <c r="J183" s="161"/>
      <c r="K183" s="161"/>
      <c r="L183" s="161"/>
      <c r="M183" s="161"/>
      <c r="N183" s="161"/>
      <c r="O183" s="232">
        <f t="shared" si="7"/>
        <v>0</v>
      </c>
    </row>
    <row r="184" spans="1:15" ht="42.75" customHeight="1" hidden="1">
      <c r="A184" s="165" t="s">
        <v>582</v>
      </c>
      <c r="B184" s="160" t="s">
        <v>643</v>
      </c>
      <c r="C184" s="161"/>
      <c r="D184" s="161"/>
      <c r="E184" s="161"/>
      <c r="F184" s="161"/>
      <c r="G184" s="161"/>
      <c r="H184" s="161"/>
      <c r="I184" s="161"/>
      <c r="J184" s="161"/>
      <c r="K184" s="161"/>
      <c r="L184" s="161"/>
      <c r="M184" s="161"/>
      <c r="N184" s="161"/>
      <c r="O184" s="232">
        <f t="shared" si="7"/>
        <v>0</v>
      </c>
    </row>
    <row r="185" spans="1:15" ht="25.5" customHeight="1" hidden="1">
      <c r="A185" s="185" t="s">
        <v>304</v>
      </c>
      <c r="B185" s="156" t="s">
        <v>40</v>
      </c>
      <c r="C185" s="158">
        <v>0</v>
      </c>
      <c r="D185" s="161"/>
      <c r="E185" s="158">
        <v>0</v>
      </c>
      <c r="F185" s="158">
        <v>0</v>
      </c>
      <c r="G185" s="158">
        <v>0</v>
      </c>
      <c r="H185" s="158">
        <v>0</v>
      </c>
      <c r="I185" s="158">
        <v>0</v>
      </c>
      <c r="J185" s="158">
        <v>0</v>
      </c>
      <c r="K185" s="158">
        <v>0</v>
      </c>
      <c r="L185" s="158">
        <v>0</v>
      </c>
      <c r="M185" s="158">
        <v>0</v>
      </c>
      <c r="N185" s="158">
        <v>0</v>
      </c>
      <c r="O185" s="232">
        <f t="shared" si="7"/>
        <v>0</v>
      </c>
    </row>
    <row r="186" spans="1:15" ht="25.5" customHeight="1" hidden="1">
      <c r="A186" s="165" t="s">
        <v>515</v>
      </c>
      <c r="B186" s="160" t="s">
        <v>598</v>
      </c>
      <c r="C186" s="161">
        <v>0</v>
      </c>
      <c r="D186" s="161"/>
      <c r="E186" s="161"/>
      <c r="F186" s="161"/>
      <c r="G186" s="161"/>
      <c r="H186" s="161"/>
      <c r="I186" s="161"/>
      <c r="J186" s="161"/>
      <c r="K186" s="161"/>
      <c r="L186" s="161"/>
      <c r="M186" s="161"/>
      <c r="N186" s="161"/>
      <c r="O186" s="232">
        <f t="shared" si="7"/>
        <v>0</v>
      </c>
    </row>
    <row r="187" spans="1:15" ht="25.5" customHeight="1" hidden="1">
      <c r="A187" s="165"/>
      <c r="B187" s="160" t="s">
        <v>280</v>
      </c>
      <c r="C187" s="161"/>
      <c r="D187" s="161"/>
      <c r="E187" s="161"/>
      <c r="F187" s="161"/>
      <c r="G187" s="161"/>
      <c r="H187" s="161"/>
      <c r="I187" s="161"/>
      <c r="J187" s="161"/>
      <c r="K187" s="161"/>
      <c r="L187" s="161"/>
      <c r="M187" s="161"/>
      <c r="N187" s="161"/>
      <c r="O187" s="232">
        <f t="shared" si="7"/>
        <v>0</v>
      </c>
    </row>
    <row r="188" spans="1:15" ht="25.5" customHeight="1" hidden="1">
      <c r="A188" s="169"/>
      <c r="B188" s="160"/>
      <c r="C188" s="161"/>
      <c r="D188" s="161"/>
      <c r="E188" s="161"/>
      <c r="F188" s="161"/>
      <c r="G188" s="161"/>
      <c r="H188" s="161"/>
      <c r="I188" s="161"/>
      <c r="J188" s="161"/>
      <c r="K188" s="161"/>
      <c r="L188" s="161"/>
      <c r="M188" s="161"/>
      <c r="N188" s="161"/>
      <c r="O188" s="232">
        <f t="shared" si="7"/>
        <v>0</v>
      </c>
    </row>
    <row r="189" spans="1:15" ht="25.5" customHeight="1" hidden="1">
      <c r="A189" s="169"/>
      <c r="B189" s="160"/>
      <c r="C189" s="161"/>
      <c r="D189" s="161"/>
      <c r="E189" s="161"/>
      <c r="F189" s="161"/>
      <c r="G189" s="161"/>
      <c r="H189" s="161"/>
      <c r="I189" s="161"/>
      <c r="J189" s="161"/>
      <c r="K189" s="161"/>
      <c r="L189" s="161"/>
      <c r="M189" s="161"/>
      <c r="N189" s="161"/>
      <c r="O189" s="232">
        <f t="shared" si="7"/>
        <v>0</v>
      </c>
    </row>
    <row r="190" spans="1:15" ht="25.5" customHeight="1" hidden="1">
      <c r="A190" s="169"/>
      <c r="B190" s="160"/>
      <c r="C190" s="161"/>
      <c r="D190" s="161"/>
      <c r="E190" s="161"/>
      <c r="F190" s="161"/>
      <c r="G190" s="161"/>
      <c r="H190" s="161"/>
      <c r="I190" s="161"/>
      <c r="J190" s="161"/>
      <c r="K190" s="161"/>
      <c r="L190" s="161"/>
      <c r="M190" s="161"/>
      <c r="N190" s="161"/>
      <c r="O190" s="232">
        <f t="shared" si="7"/>
        <v>0</v>
      </c>
    </row>
    <row r="191" spans="1:17" ht="18.75" hidden="1">
      <c r="A191" s="180">
        <v>24</v>
      </c>
      <c r="B191" s="156" t="s">
        <v>640</v>
      </c>
      <c r="C191" s="158">
        <f>SUM(C192+C194+C196+C201)</f>
        <v>0</v>
      </c>
      <c r="D191" s="158"/>
      <c r="E191" s="158">
        <f aca="true" t="shared" si="8" ref="E191:N191">SUM(E192+E194+E196+E197+E201+E198)</f>
        <v>0</v>
      </c>
      <c r="F191" s="158">
        <f t="shared" si="8"/>
        <v>0</v>
      </c>
      <c r="G191" s="158">
        <f t="shared" si="8"/>
        <v>0</v>
      </c>
      <c r="H191" s="158">
        <f t="shared" si="8"/>
        <v>0</v>
      </c>
      <c r="I191" s="158">
        <f t="shared" si="8"/>
        <v>0</v>
      </c>
      <c r="J191" s="158">
        <f t="shared" si="8"/>
        <v>0</v>
      </c>
      <c r="K191" s="158">
        <f t="shared" si="8"/>
        <v>0</v>
      </c>
      <c r="L191" s="158">
        <f t="shared" si="8"/>
        <v>0</v>
      </c>
      <c r="M191" s="158">
        <f t="shared" si="8"/>
        <v>0</v>
      </c>
      <c r="N191" s="158">
        <f t="shared" si="8"/>
        <v>0</v>
      </c>
      <c r="O191" s="232">
        <f t="shared" si="7"/>
        <v>0</v>
      </c>
      <c r="P191" s="86"/>
      <c r="Q191" s="86"/>
    </row>
    <row r="192" spans="1:17" ht="18.75" hidden="1">
      <c r="A192" s="165" t="s">
        <v>516</v>
      </c>
      <c r="B192" s="160" t="s">
        <v>517</v>
      </c>
      <c r="C192" s="162"/>
      <c r="D192" s="162"/>
      <c r="E192" s="162"/>
      <c r="F192" s="162"/>
      <c r="G192" s="162"/>
      <c r="H192" s="177"/>
      <c r="I192" s="162"/>
      <c r="J192" s="162"/>
      <c r="K192" s="162"/>
      <c r="L192" s="162"/>
      <c r="M192" s="162"/>
      <c r="N192" s="162"/>
      <c r="O192" s="232">
        <f t="shared" si="7"/>
        <v>0</v>
      </c>
      <c r="P192" s="240"/>
      <c r="Q192" s="86"/>
    </row>
    <row r="193" spans="1:17" ht="17.25" customHeight="1" hidden="1">
      <c r="A193" s="165"/>
      <c r="B193" s="160" t="s">
        <v>443</v>
      </c>
      <c r="C193" s="162"/>
      <c r="D193" s="162"/>
      <c r="E193" s="162"/>
      <c r="F193" s="162"/>
      <c r="G193" s="162"/>
      <c r="H193" s="177"/>
      <c r="I193" s="162"/>
      <c r="J193" s="162"/>
      <c r="K193" s="162"/>
      <c r="L193" s="162"/>
      <c r="M193" s="162"/>
      <c r="N193" s="162"/>
      <c r="O193" s="232">
        <f t="shared" si="7"/>
        <v>0</v>
      </c>
      <c r="P193" s="240"/>
      <c r="Q193" s="86"/>
    </row>
    <row r="194" spans="1:17" ht="18.75" hidden="1">
      <c r="A194" s="165" t="s">
        <v>518</v>
      </c>
      <c r="B194" s="160" t="s">
        <v>652</v>
      </c>
      <c r="C194" s="162"/>
      <c r="D194" s="162"/>
      <c r="E194" s="162"/>
      <c r="F194" s="162"/>
      <c r="G194" s="162"/>
      <c r="H194" s="177"/>
      <c r="I194" s="162"/>
      <c r="J194" s="162"/>
      <c r="K194" s="162"/>
      <c r="L194" s="162"/>
      <c r="M194" s="162"/>
      <c r="N194" s="162"/>
      <c r="O194" s="232">
        <f t="shared" si="7"/>
        <v>0</v>
      </c>
      <c r="P194" s="240"/>
      <c r="Q194" s="86"/>
    </row>
    <row r="195" spans="1:17" ht="37.5" hidden="1">
      <c r="A195" s="165"/>
      <c r="B195" s="160" t="s">
        <v>443</v>
      </c>
      <c r="C195" s="162"/>
      <c r="D195" s="162"/>
      <c r="E195" s="162"/>
      <c r="F195" s="162"/>
      <c r="G195" s="162"/>
      <c r="H195" s="177"/>
      <c r="I195" s="162"/>
      <c r="J195" s="162"/>
      <c r="K195" s="162"/>
      <c r="L195" s="162"/>
      <c r="M195" s="162"/>
      <c r="N195" s="162"/>
      <c r="O195" s="232">
        <f t="shared" si="7"/>
        <v>0</v>
      </c>
      <c r="P195" s="240"/>
      <c r="Q195" s="86"/>
    </row>
    <row r="196" spans="1:17" ht="18.75" hidden="1">
      <c r="A196" s="165" t="s">
        <v>519</v>
      </c>
      <c r="B196" s="160" t="s">
        <v>653</v>
      </c>
      <c r="C196" s="162"/>
      <c r="D196" s="162"/>
      <c r="E196" s="162"/>
      <c r="F196" s="162"/>
      <c r="G196" s="162"/>
      <c r="H196" s="177"/>
      <c r="I196" s="162"/>
      <c r="J196" s="162"/>
      <c r="K196" s="162"/>
      <c r="L196" s="162"/>
      <c r="M196" s="162"/>
      <c r="N196" s="162"/>
      <c r="O196" s="232">
        <f t="shared" si="7"/>
        <v>0</v>
      </c>
      <c r="P196" s="240"/>
      <c r="Q196" s="86"/>
    </row>
    <row r="197" spans="1:17" ht="18.75" hidden="1">
      <c r="A197" s="165" t="s">
        <v>520</v>
      </c>
      <c r="B197" s="160" t="s">
        <v>594</v>
      </c>
      <c r="C197" s="162"/>
      <c r="D197" s="162"/>
      <c r="E197" s="162"/>
      <c r="F197" s="162"/>
      <c r="G197" s="162"/>
      <c r="H197" s="177"/>
      <c r="I197" s="162"/>
      <c r="J197" s="162"/>
      <c r="K197" s="162"/>
      <c r="L197" s="162"/>
      <c r="M197" s="162"/>
      <c r="N197" s="162"/>
      <c r="O197" s="232">
        <f t="shared" si="7"/>
        <v>0</v>
      </c>
      <c r="P197" s="240"/>
      <c r="Q197" s="86"/>
    </row>
    <row r="198" spans="1:17" ht="74.25" customHeight="1" hidden="1">
      <c r="A198" s="165"/>
      <c r="B198" s="160"/>
      <c r="C198" s="161"/>
      <c r="D198" s="161"/>
      <c r="E198" s="161"/>
      <c r="F198" s="161"/>
      <c r="G198" s="161"/>
      <c r="H198" s="161"/>
      <c r="I198" s="161"/>
      <c r="J198" s="161"/>
      <c r="K198" s="161"/>
      <c r="L198" s="161"/>
      <c r="M198" s="161"/>
      <c r="N198" s="161"/>
      <c r="O198" s="232">
        <f t="shared" si="7"/>
        <v>0</v>
      </c>
      <c r="P198" s="86"/>
      <c r="Q198" s="86"/>
    </row>
    <row r="199" spans="1:17" ht="20.25" customHeight="1" hidden="1">
      <c r="A199" s="165"/>
      <c r="B199" s="160"/>
      <c r="C199" s="161"/>
      <c r="D199" s="161"/>
      <c r="E199" s="161"/>
      <c r="F199" s="161"/>
      <c r="G199" s="161"/>
      <c r="H199" s="161"/>
      <c r="I199" s="161"/>
      <c r="J199" s="161"/>
      <c r="K199" s="161"/>
      <c r="L199" s="161"/>
      <c r="M199" s="161"/>
      <c r="N199" s="161"/>
      <c r="O199" s="232">
        <f t="shared" si="7"/>
        <v>0</v>
      </c>
      <c r="P199" s="86"/>
      <c r="Q199" s="86"/>
    </row>
    <row r="200" spans="1:17" ht="20.25" customHeight="1" hidden="1">
      <c r="A200" s="165"/>
      <c r="B200" s="160" t="s">
        <v>443</v>
      </c>
      <c r="C200" s="162"/>
      <c r="D200" s="161"/>
      <c r="E200" s="161"/>
      <c r="F200" s="161"/>
      <c r="G200" s="161"/>
      <c r="H200" s="161"/>
      <c r="I200" s="161"/>
      <c r="J200" s="161"/>
      <c r="K200" s="161"/>
      <c r="L200" s="161"/>
      <c r="M200" s="161"/>
      <c r="N200" s="161"/>
      <c r="O200" s="232">
        <f t="shared" si="7"/>
        <v>0</v>
      </c>
      <c r="P200" s="86"/>
      <c r="Q200" s="86"/>
    </row>
    <row r="201" spans="1:17" ht="18.75" hidden="1">
      <c r="A201" s="165" t="s">
        <v>544</v>
      </c>
      <c r="B201" s="160" t="s">
        <v>279</v>
      </c>
      <c r="C201" s="162"/>
      <c r="D201" s="162"/>
      <c r="E201" s="162"/>
      <c r="F201" s="161"/>
      <c r="G201" s="161"/>
      <c r="H201" s="161"/>
      <c r="I201" s="161"/>
      <c r="J201" s="161"/>
      <c r="K201" s="161"/>
      <c r="L201" s="161"/>
      <c r="M201" s="161"/>
      <c r="N201" s="161"/>
      <c r="O201" s="232">
        <f t="shared" si="7"/>
        <v>0</v>
      </c>
      <c r="P201" s="86"/>
      <c r="Q201" s="86"/>
    </row>
    <row r="202" spans="1:17" ht="18.75" hidden="1">
      <c r="A202" s="180"/>
      <c r="B202" s="156"/>
      <c r="C202" s="161"/>
      <c r="D202" s="161"/>
      <c r="E202" s="161"/>
      <c r="F202" s="161"/>
      <c r="G202" s="161"/>
      <c r="H202" s="161"/>
      <c r="I202" s="161"/>
      <c r="J202" s="161"/>
      <c r="K202" s="161"/>
      <c r="L202" s="161"/>
      <c r="M202" s="161"/>
      <c r="N202" s="161"/>
      <c r="O202" s="232">
        <f t="shared" si="7"/>
        <v>0</v>
      </c>
      <c r="P202" s="86"/>
      <c r="Q202" s="86"/>
    </row>
    <row r="203" spans="1:17" ht="70.5" customHeight="1" hidden="1">
      <c r="A203" s="183"/>
      <c r="B203" s="160"/>
      <c r="C203" s="161"/>
      <c r="D203" s="161"/>
      <c r="E203" s="161"/>
      <c r="F203" s="161"/>
      <c r="G203" s="161"/>
      <c r="H203" s="161"/>
      <c r="I203" s="161"/>
      <c r="J203" s="161"/>
      <c r="K203" s="161"/>
      <c r="L203" s="161"/>
      <c r="M203" s="161"/>
      <c r="N203" s="161"/>
      <c r="O203" s="232">
        <f t="shared" si="7"/>
        <v>0</v>
      </c>
      <c r="P203" s="86"/>
      <c r="Q203" s="86"/>
    </row>
    <row r="204" spans="1:17" ht="18.75" hidden="1">
      <c r="A204" s="180">
        <v>76</v>
      </c>
      <c r="B204" s="156" t="s">
        <v>654</v>
      </c>
      <c r="C204" s="158"/>
      <c r="D204" s="158"/>
      <c r="E204" s="158">
        <f aca="true" t="shared" si="9" ref="E204:N204">E206+E207+E208+E205+E209+E215</f>
        <v>0</v>
      </c>
      <c r="F204" s="158">
        <f t="shared" si="9"/>
        <v>0</v>
      </c>
      <c r="G204" s="158">
        <f t="shared" si="9"/>
        <v>0</v>
      </c>
      <c r="H204" s="158">
        <f t="shared" si="9"/>
        <v>0</v>
      </c>
      <c r="I204" s="158">
        <f t="shared" si="9"/>
        <v>0</v>
      </c>
      <c r="J204" s="158">
        <f t="shared" si="9"/>
        <v>0</v>
      </c>
      <c r="K204" s="158">
        <f t="shared" si="9"/>
        <v>0</v>
      </c>
      <c r="L204" s="158">
        <f t="shared" si="9"/>
        <v>0</v>
      </c>
      <c r="M204" s="158">
        <f t="shared" si="9"/>
        <v>0</v>
      </c>
      <c r="N204" s="158">
        <f t="shared" si="9"/>
        <v>0</v>
      </c>
      <c r="O204" s="232">
        <f t="shared" si="7"/>
        <v>0</v>
      </c>
      <c r="P204" s="86"/>
      <c r="Q204" s="86"/>
    </row>
    <row r="205" spans="1:15" ht="18.75" customHeight="1" hidden="1">
      <c r="A205" s="183">
        <v>250306</v>
      </c>
      <c r="B205" s="160" t="s">
        <v>655</v>
      </c>
      <c r="C205" s="161"/>
      <c r="D205" s="161"/>
      <c r="E205" s="161"/>
      <c r="F205" s="161"/>
      <c r="G205" s="161"/>
      <c r="H205" s="161"/>
      <c r="I205" s="161"/>
      <c r="J205" s="161"/>
      <c r="K205" s="161"/>
      <c r="L205" s="161"/>
      <c r="M205" s="161"/>
      <c r="N205" s="161"/>
      <c r="O205" s="232">
        <f t="shared" si="7"/>
        <v>0</v>
      </c>
    </row>
    <row r="206" spans="1:15" ht="18.75" hidden="1">
      <c r="A206" s="183">
        <v>250311</v>
      </c>
      <c r="B206" s="160" t="s">
        <v>656</v>
      </c>
      <c r="C206" s="161"/>
      <c r="D206" s="161"/>
      <c r="E206" s="161"/>
      <c r="F206" s="161"/>
      <c r="G206" s="161"/>
      <c r="H206" s="161"/>
      <c r="I206" s="161"/>
      <c r="J206" s="161"/>
      <c r="K206" s="161"/>
      <c r="L206" s="161"/>
      <c r="M206" s="161"/>
      <c r="N206" s="161"/>
      <c r="O206" s="232">
        <f t="shared" si="7"/>
        <v>0</v>
      </c>
    </row>
    <row r="207" spans="1:15" ht="18.75" hidden="1">
      <c r="A207" s="221"/>
      <c r="B207" s="160"/>
      <c r="C207" s="161"/>
      <c r="D207" s="161"/>
      <c r="E207" s="161"/>
      <c r="F207" s="241"/>
      <c r="G207" s="241"/>
      <c r="H207" s="241"/>
      <c r="I207" s="241"/>
      <c r="J207" s="241"/>
      <c r="K207" s="241"/>
      <c r="L207" s="241"/>
      <c r="M207" s="241"/>
      <c r="N207" s="241"/>
      <c r="O207" s="232">
        <f t="shared" si="7"/>
        <v>0</v>
      </c>
    </row>
    <row r="208" spans="1:15" ht="75" hidden="1">
      <c r="A208" s="221">
        <v>250343</v>
      </c>
      <c r="B208" s="242" t="s">
        <v>636</v>
      </c>
      <c r="C208" s="161"/>
      <c r="D208" s="161"/>
      <c r="E208" s="161"/>
      <c r="F208" s="241"/>
      <c r="G208" s="241"/>
      <c r="H208" s="241"/>
      <c r="I208" s="241"/>
      <c r="J208" s="241"/>
      <c r="K208" s="241"/>
      <c r="L208" s="241"/>
      <c r="M208" s="241"/>
      <c r="N208" s="241"/>
      <c r="O208" s="232">
        <f t="shared" si="7"/>
        <v>0</v>
      </c>
    </row>
    <row r="209" spans="1:15" ht="37.5" hidden="1">
      <c r="A209" s="183">
        <v>250354</v>
      </c>
      <c r="B209" s="160" t="s">
        <v>9</v>
      </c>
      <c r="C209" s="161"/>
      <c r="D209" s="161"/>
      <c r="E209" s="161"/>
      <c r="F209" s="241"/>
      <c r="G209" s="241"/>
      <c r="H209" s="241"/>
      <c r="I209" s="241"/>
      <c r="J209" s="241"/>
      <c r="K209" s="241"/>
      <c r="L209" s="241"/>
      <c r="M209" s="241"/>
      <c r="N209" s="241"/>
      <c r="O209" s="232">
        <f t="shared" si="7"/>
        <v>0</v>
      </c>
    </row>
    <row r="210" spans="1:15" ht="18.75" hidden="1">
      <c r="A210" s="183"/>
      <c r="B210" s="242" t="s">
        <v>309</v>
      </c>
      <c r="C210" s="161"/>
      <c r="D210" s="161"/>
      <c r="E210" s="161"/>
      <c r="F210" s="241"/>
      <c r="G210" s="241"/>
      <c r="H210" s="241"/>
      <c r="I210" s="241"/>
      <c r="J210" s="241"/>
      <c r="K210" s="241"/>
      <c r="L210" s="241"/>
      <c r="M210" s="241"/>
      <c r="N210" s="241"/>
      <c r="O210" s="232">
        <f t="shared" si="7"/>
        <v>0</v>
      </c>
    </row>
    <row r="211" spans="1:15" ht="37.5" hidden="1">
      <c r="A211" s="183"/>
      <c r="B211" s="160" t="s">
        <v>457</v>
      </c>
      <c r="C211" s="161"/>
      <c r="D211" s="161"/>
      <c r="E211" s="161"/>
      <c r="F211" s="241"/>
      <c r="G211" s="241"/>
      <c r="H211" s="241"/>
      <c r="I211" s="241"/>
      <c r="J211" s="241"/>
      <c r="K211" s="241"/>
      <c r="L211" s="241"/>
      <c r="M211" s="241"/>
      <c r="N211" s="241"/>
      <c r="O211" s="232">
        <f t="shared" si="7"/>
        <v>0</v>
      </c>
    </row>
    <row r="212" spans="1:15" ht="18.75" hidden="1">
      <c r="A212" s="183"/>
      <c r="B212" s="243"/>
      <c r="C212" s="161"/>
      <c r="D212" s="161"/>
      <c r="E212" s="161"/>
      <c r="F212" s="241"/>
      <c r="G212" s="241"/>
      <c r="H212" s="241"/>
      <c r="I212" s="241"/>
      <c r="J212" s="241"/>
      <c r="K212" s="241"/>
      <c r="L212" s="241"/>
      <c r="M212" s="241"/>
      <c r="N212" s="241"/>
      <c r="O212" s="232">
        <f t="shared" si="7"/>
        <v>0</v>
      </c>
    </row>
    <row r="213" spans="1:15" ht="56.25" hidden="1">
      <c r="A213" s="183"/>
      <c r="B213" s="183" t="s">
        <v>456</v>
      </c>
      <c r="C213" s="161"/>
      <c r="D213" s="161"/>
      <c r="E213" s="161"/>
      <c r="F213" s="241"/>
      <c r="G213" s="241"/>
      <c r="H213" s="241"/>
      <c r="I213" s="241"/>
      <c r="J213" s="241"/>
      <c r="K213" s="241"/>
      <c r="L213" s="241"/>
      <c r="M213" s="241"/>
      <c r="N213" s="241"/>
      <c r="O213" s="232">
        <f aca="true" t="shared" si="10" ref="O213:O220">SUM(H213+C213)</f>
        <v>0</v>
      </c>
    </row>
    <row r="214" spans="1:15" ht="18.75" hidden="1">
      <c r="A214" s="183"/>
      <c r="B214" s="160"/>
      <c r="C214" s="161"/>
      <c r="D214" s="161"/>
      <c r="E214" s="161"/>
      <c r="F214" s="241"/>
      <c r="G214" s="241"/>
      <c r="H214" s="241"/>
      <c r="I214" s="241"/>
      <c r="J214" s="241"/>
      <c r="K214" s="241"/>
      <c r="L214" s="241"/>
      <c r="M214" s="241"/>
      <c r="N214" s="241"/>
      <c r="O214" s="232">
        <f t="shared" si="10"/>
        <v>0</v>
      </c>
    </row>
    <row r="215" spans="1:15" ht="68.25" customHeight="1" hidden="1">
      <c r="A215" s="183"/>
      <c r="B215" s="160" t="s">
        <v>669</v>
      </c>
      <c r="C215" s="161"/>
      <c r="D215" s="161"/>
      <c r="E215" s="161"/>
      <c r="F215" s="241"/>
      <c r="G215" s="241"/>
      <c r="H215" s="241"/>
      <c r="I215" s="241"/>
      <c r="J215" s="241"/>
      <c r="K215" s="241"/>
      <c r="L215" s="241"/>
      <c r="M215" s="241"/>
      <c r="N215" s="241"/>
      <c r="O215" s="232">
        <f t="shared" si="10"/>
        <v>0</v>
      </c>
    </row>
    <row r="216" spans="1:15" ht="18.75" hidden="1">
      <c r="A216" s="180">
        <v>76</v>
      </c>
      <c r="B216" s="156" t="s">
        <v>306</v>
      </c>
      <c r="C216" s="158"/>
      <c r="D216" s="161"/>
      <c r="E216" s="161"/>
      <c r="F216" s="241"/>
      <c r="G216" s="241"/>
      <c r="H216" s="241"/>
      <c r="I216" s="241"/>
      <c r="J216" s="241"/>
      <c r="K216" s="241"/>
      <c r="L216" s="241"/>
      <c r="M216" s="241"/>
      <c r="N216" s="241"/>
      <c r="O216" s="232">
        <f t="shared" si="10"/>
        <v>0</v>
      </c>
    </row>
    <row r="217" spans="1:15" ht="18.75" hidden="1">
      <c r="A217" s="183">
        <v>250102</v>
      </c>
      <c r="B217" s="242" t="s">
        <v>524</v>
      </c>
      <c r="C217" s="161"/>
      <c r="D217" s="161"/>
      <c r="E217" s="161"/>
      <c r="F217" s="241"/>
      <c r="G217" s="241"/>
      <c r="H217" s="241"/>
      <c r="I217" s="241"/>
      <c r="J217" s="241"/>
      <c r="K217" s="241"/>
      <c r="L217" s="241"/>
      <c r="M217" s="241"/>
      <c r="N217" s="241"/>
      <c r="O217" s="232">
        <f t="shared" si="10"/>
        <v>0</v>
      </c>
    </row>
    <row r="218" spans="1:15" ht="37.5" hidden="1">
      <c r="A218" s="221"/>
      <c r="B218" s="160" t="s">
        <v>443</v>
      </c>
      <c r="C218" s="162"/>
      <c r="D218" s="162"/>
      <c r="E218" s="162"/>
      <c r="F218" s="241"/>
      <c r="G218" s="241"/>
      <c r="H218" s="241"/>
      <c r="I218" s="241"/>
      <c r="J218" s="241"/>
      <c r="K218" s="241"/>
      <c r="L218" s="241"/>
      <c r="M218" s="241"/>
      <c r="N218" s="241"/>
      <c r="O218" s="232">
        <f t="shared" si="10"/>
        <v>0</v>
      </c>
    </row>
    <row r="219" spans="1:15" ht="18.75" hidden="1">
      <c r="A219" s="244">
        <v>75</v>
      </c>
      <c r="B219" s="156" t="s">
        <v>38</v>
      </c>
      <c r="C219" s="157"/>
      <c r="D219" s="157"/>
      <c r="E219" s="157"/>
      <c r="F219" s="232"/>
      <c r="G219" s="232"/>
      <c r="H219" s="232"/>
      <c r="I219" s="232"/>
      <c r="J219" s="232"/>
      <c r="K219" s="232"/>
      <c r="L219" s="232"/>
      <c r="M219" s="232"/>
      <c r="N219" s="232"/>
      <c r="O219" s="232">
        <f t="shared" si="10"/>
        <v>0</v>
      </c>
    </row>
    <row r="220" spans="1:15" ht="18.75" hidden="1">
      <c r="A220" s="191">
        <v>250380</v>
      </c>
      <c r="B220" s="160" t="s">
        <v>588</v>
      </c>
      <c r="C220" s="162"/>
      <c r="D220" s="162"/>
      <c r="E220" s="162"/>
      <c r="F220" s="241"/>
      <c r="G220" s="241"/>
      <c r="H220" s="241"/>
      <c r="I220" s="241"/>
      <c r="J220" s="241"/>
      <c r="K220" s="241"/>
      <c r="L220" s="241"/>
      <c r="M220" s="241"/>
      <c r="N220" s="241"/>
      <c r="O220" s="232">
        <f t="shared" si="10"/>
        <v>0</v>
      </c>
    </row>
    <row r="221" spans="1:15" ht="18.75" hidden="1">
      <c r="A221" s="221"/>
      <c r="B221" s="160"/>
      <c r="C221" s="162"/>
      <c r="D221" s="162"/>
      <c r="E221" s="162"/>
      <c r="F221" s="241"/>
      <c r="G221" s="241"/>
      <c r="H221" s="241"/>
      <c r="I221" s="241"/>
      <c r="J221" s="241"/>
      <c r="K221" s="241"/>
      <c r="L221" s="241"/>
      <c r="M221" s="241"/>
      <c r="N221" s="241"/>
      <c r="O221" s="232"/>
    </row>
    <row r="222" spans="1:15" ht="18.75">
      <c r="A222" s="165" t="s">
        <v>551</v>
      </c>
      <c r="B222" s="160" t="s">
        <v>449</v>
      </c>
      <c r="C222" s="162">
        <v>-60</v>
      </c>
      <c r="D222" s="162"/>
      <c r="E222" s="162"/>
      <c r="F222" s="241"/>
      <c r="G222" s="241"/>
      <c r="H222" s="241"/>
      <c r="I222" s="241"/>
      <c r="J222" s="241"/>
      <c r="K222" s="241"/>
      <c r="L222" s="241"/>
      <c r="M222" s="241"/>
      <c r="N222" s="241"/>
      <c r="O222" s="232">
        <f aca="true" t="shared" si="11" ref="O222:O227">SUM(H222+C222)</f>
        <v>-60</v>
      </c>
    </row>
    <row r="223" spans="1:15" ht="18.75">
      <c r="A223" s="165"/>
      <c r="B223" s="167" t="s">
        <v>668</v>
      </c>
      <c r="C223" s="196">
        <v>-60</v>
      </c>
      <c r="D223" s="162"/>
      <c r="E223" s="162"/>
      <c r="F223" s="241"/>
      <c r="G223" s="241"/>
      <c r="H223" s="241"/>
      <c r="I223" s="241"/>
      <c r="J223" s="241"/>
      <c r="K223" s="241"/>
      <c r="L223" s="241"/>
      <c r="M223" s="241"/>
      <c r="N223" s="241"/>
      <c r="O223" s="232">
        <f t="shared" si="11"/>
        <v>-60</v>
      </c>
    </row>
    <row r="224" spans="1:15" ht="18.75">
      <c r="A224" s="165" t="s">
        <v>480</v>
      </c>
      <c r="B224" s="173" t="s">
        <v>481</v>
      </c>
      <c r="C224" s="162">
        <v>60</v>
      </c>
      <c r="D224" s="162"/>
      <c r="E224" s="162"/>
      <c r="F224" s="241"/>
      <c r="G224" s="241"/>
      <c r="H224" s="241"/>
      <c r="I224" s="241"/>
      <c r="J224" s="241"/>
      <c r="K224" s="241"/>
      <c r="L224" s="241"/>
      <c r="M224" s="241"/>
      <c r="N224" s="241"/>
      <c r="O224" s="232">
        <f t="shared" si="11"/>
        <v>60</v>
      </c>
    </row>
    <row r="225" spans="1:15" ht="18.75">
      <c r="A225" s="165"/>
      <c r="B225" s="167" t="s">
        <v>668</v>
      </c>
      <c r="C225" s="196">
        <v>60</v>
      </c>
      <c r="D225" s="162"/>
      <c r="E225" s="162"/>
      <c r="F225" s="241"/>
      <c r="G225" s="241"/>
      <c r="H225" s="241"/>
      <c r="I225" s="241"/>
      <c r="J225" s="241"/>
      <c r="K225" s="241"/>
      <c r="L225" s="241"/>
      <c r="M225" s="241"/>
      <c r="N225" s="241"/>
      <c r="O225" s="232">
        <f t="shared" si="11"/>
        <v>60</v>
      </c>
    </row>
    <row r="226" spans="1:15" ht="18.75">
      <c r="A226" s="183"/>
      <c r="B226" s="156" t="s">
        <v>497</v>
      </c>
      <c r="C226" s="158">
        <f>SUM(C116+C79+C29+C20)</f>
        <v>197.92999999999998</v>
      </c>
      <c r="D226" s="158"/>
      <c r="E226" s="158">
        <f aca="true" t="shared" si="12" ref="E226:N226">SUM(E116+E79+E29+E20)</f>
        <v>3.9</v>
      </c>
      <c r="F226" s="158">
        <f t="shared" si="12"/>
        <v>9.999999999999996</v>
      </c>
      <c r="G226" s="158">
        <f t="shared" si="12"/>
        <v>0</v>
      </c>
      <c r="H226" s="158">
        <f t="shared" si="12"/>
        <v>680</v>
      </c>
      <c r="I226" s="158">
        <f t="shared" si="12"/>
        <v>0</v>
      </c>
      <c r="J226" s="158">
        <f t="shared" si="12"/>
        <v>0</v>
      </c>
      <c r="K226" s="158">
        <f t="shared" si="12"/>
        <v>0</v>
      </c>
      <c r="L226" s="158">
        <f t="shared" si="12"/>
        <v>680</v>
      </c>
      <c r="M226" s="158">
        <f t="shared" si="12"/>
        <v>680</v>
      </c>
      <c r="N226" s="158">
        <f t="shared" si="12"/>
        <v>30</v>
      </c>
      <c r="O226" s="158">
        <f t="shared" si="11"/>
        <v>877.93</v>
      </c>
    </row>
    <row r="227" spans="1:15" ht="37.5" hidden="1">
      <c r="A227" s="183"/>
      <c r="B227" s="183" t="s">
        <v>443</v>
      </c>
      <c r="C227" s="245"/>
      <c r="D227" s="246"/>
      <c r="E227" s="247"/>
      <c r="F227" s="247"/>
      <c r="G227" s="247"/>
      <c r="H227" s="247"/>
      <c r="I227" s="247"/>
      <c r="J227" s="247"/>
      <c r="K227" s="247"/>
      <c r="L227" s="247"/>
      <c r="M227" s="247"/>
      <c r="N227" s="247"/>
      <c r="O227" s="248">
        <f t="shared" si="11"/>
        <v>0</v>
      </c>
    </row>
    <row r="228" ht="18.75">
      <c r="A228" s="249"/>
    </row>
    <row r="229" spans="1:2" ht="18.75">
      <c r="A229" s="250"/>
      <c r="B229" s="250"/>
    </row>
    <row r="230" spans="1:2" ht="18.75">
      <c r="A230" s="250"/>
      <c r="B230" s="250"/>
    </row>
    <row r="231" spans="1:2" ht="18.75">
      <c r="A231" s="250"/>
      <c r="B231" s="250"/>
    </row>
    <row r="232" spans="1:2" ht="18.75">
      <c r="A232" s="250"/>
      <c r="B232" s="250"/>
    </row>
    <row r="233" spans="1:2" ht="18.75">
      <c r="A233" s="250"/>
      <c r="B233" s="250"/>
    </row>
    <row r="234" spans="1:2" ht="18.75">
      <c r="A234" s="250"/>
      <c r="B234" s="250"/>
    </row>
    <row r="235" spans="1:2" ht="18.75">
      <c r="A235" s="250"/>
      <c r="B235" s="250"/>
    </row>
    <row r="236" ht="18.75">
      <c r="A236" s="250"/>
    </row>
    <row r="237" ht="18.75">
      <c r="A237" s="250"/>
    </row>
  </sheetData>
  <mergeCells count="22">
    <mergeCell ref="D13:D16"/>
    <mergeCell ref="E14:E16"/>
    <mergeCell ref="F14:F16"/>
    <mergeCell ref="G13:G16"/>
    <mergeCell ref="E13:F13"/>
    <mergeCell ref="H1:L1"/>
    <mergeCell ref="H3:L3"/>
    <mergeCell ref="H12:N12"/>
    <mergeCell ref="L13:L16"/>
    <mergeCell ref="M14:M15"/>
    <mergeCell ref="A7:O7"/>
    <mergeCell ref="B13:B16"/>
    <mergeCell ref="A13:A16"/>
    <mergeCell ref="C13:C16"/>
    <mergeCell ref="C12:G12"/>
    <mergeCell ref="O12:O16"/>
    <mergeCell ref="H13:H16"/>
    <mergeCell ref="I13:I16"/>
    <mergeCell ref="J13:K13"/>
    <mergeCell ref="J14:J16"/>
    <mergeCell ref="K14:K16"/>
    <mergeCell ref="M13:N13"/>
  </mergeCells>
  <printOptions/>
  <pageMargins left="0.17" right="0.2" top="0.45" bottom="0.17" header="0.45" footer="0.17"/>
  <pageSetup fitToHeight="6" fitToWidth="6" horizontalDpi="120" verticalDpi="12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BC52"/>
  <sheetViews>
    <sheetView workbookViewId="0" topLeftCell="C1">
      <selection activeCell="C12" sqref="C12:C17"/>
    </sheetView>
  </sheetViews>
  <sheetFormatPr defaultColWidth="9.00390625" defaultRowHeight="12.75"/>
  <cols>
    <col min="1" max="1" width="6.00390625" style="82" hidden="1" customWidth="1"/>
    <col min="2" max="2" width="9.125" style="82" hidden="1" customWidth="1"/>
    <col min="3" max="3" width="28.875" style="82" customWidth="1"/>
    <col min="4" max="4" width="12.125" style="82" hidden="1" customWidth="1"/>
    <col min="5" max="5" width="12.00390625" style="82" hidden="1" customWidth="1"/>
    <col min="6" max="6" width="9.875" style="82" hidden="1" customWidth="1"/>
    <col min="7" max="7" width="11.625" style="82" hidden="1" customWidth="1"/>
    <col min="8" max="8" width="17.875" style="82" hidden="1" customWidth="1"/>
    <col min="9" max="9" width="0.12890625" style="82" hidden="1" customWidth="1"/>
    <col min="10" max="10" width="28.625" style="82" customWidth="1"/>
    <col min="11" max="11" width="23.125" style="82" hidden="1" customWidth="1"/>
    <col min="12" max="12" width="17.875" style="82" hidden="1" customWidth="1"/>
    <col min="13" max="13" width="13.25390625" style="82" hidden="1" customWidth="1"/>
    <col min="14" max="14" width="18.625" style="82" hidden="1" customWidth="1"/>
    <col min="15" max="15" width="17.00390625" style="82" hidden="1" customWidth="1"/>
    <col min="16" max="16" width="26.375" style="82" hidden="1" customWidth="1"/>
    <col min="17" max="18" width="11.375" style="82" hidden="1" customWidth="1"/>
    <col min="19" max="19" width="17.625" style="82" hidden="1" customWidth="1"/>
    <col min="20" max="20" width="18.375" style="82" hidden="1" customWidth="1"/>
    <col min="21" max="24" width="23.125" style="82" hidden="1" customWidth="1"/>
    <col min="25" max="25" width="20.25390625" style="82" hidden="1" customWidth="1"/>
    <col min="26" max="27" width="9.125" style="82" hidden="1" customWidth="1"/>
    <col min="28" max="28" width="23.375" style="82" hidden="1" customWidth="1"/>
    <col min="29" max="29" width="7.625" style="82" hidden="1" customWidth="1"/>
    <col min="30" max="30" width="6.75390625" style="82" hidden="1" customWidth="1"/>
    <col min="31" max="31" width="10.25390625" style="82" hidden="1" customWidth="1"/>
    <col min="32" max="32" width="10.375" style="82" hidden="1" customWidth="1"/>
    <col min="33" max="33" width="23.375" style="82" hidden="1" customWidth="1"/>
    <col min="34" max="34" width="17.375" style="82" hidden="1" customWidth="1"/>
    <col min="35" max="35" width="17.625" style="82" hidden="1" customWidth="1"/>
    <col min="36" max="36" width="15.75390625" style="82" hidden="1" customWidth="1"/>
    <col min="37" max="37" width="17.75390625" style="82" hidden="1" customWidth="1"/>
    <col min="38" max="39" width="23.375" style="82" hidden="1" customWidth="1"/>
    <col min="40" max="40" width="15.625" style="82" hidden="1" customWidth="1"/>
    <col min="41" max="41" width="14.125" style="82" hidden="1" customWidth="1"/>
    <col min="42" max="42" width="17.00390625" style="82" hidden="1" customWidth="1"/>
    <col min="43" max="43" width="20.875" style="82" hidden="1" customWidth="1"/>
    <col min="44" max="44" width="9.125" style="82" hidden="1" customWidth="1"/>
    <col min="45" max="45" width="17.625" style="82" customWidth="1"/>
    <col min="46" max="46" width="18.625" style="82" customWidth="1"/>
    <col min="47" max="47" width="17.625" style="82" customWidth="1"/>
    <col min="48" max="48" width="29.875" style="82" customWidth="1"/>
    <col min="49" max="49" width="21.75390625" style="82" customWidth="1"/>
    <col min="50" max="50" width="14.25390625" style="82" customWidth="1"/>
    <col min="51" max="51" width="13.875" style="82" customWidth="1"/>
    <col min="52" max="52" width="13.125" style="82" customWidth="1"/>
    <col min="53" max="16384" width="9.125" style="82" customWidth="1"/>
  </cols>
  <sheetData>
    <row r="1" spans="8:53" ht="18.75">
      <c r="H1" s="326" t="s">
        <v>41</v>
      </c>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row>
    <row r="2" spans="8:53" ht="21" customHeight="1">
      <c r="H2" s="355" t="s">
        <v>283</v>
      </c>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row>
    <row r="3" spans="8:53" ht="18.75">
      <c r="H3" s="326" t="s">
        <v>65</v>
      </c>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row>
    <row r="4" spans="25:42" ht="18.75">
      <c r="Y4" s="336"/>
      <c r="Z4" s="336"/>
      <c r="AA4" s="336"/>
      <c r="AB4" s="154"/>
      <c r="AC4" s="154"/>
      <c r="AD4" s="154"/>
      <c r="AE4" s="154"/>
      <c r="AF4" s="154"/>
      <c r="AG4" s="154"/>
      <c r="AH4" s="154"/>
      <c r="AI4" s="154"/>
      <c r="AJ4" s="154"/>
      <c r="AK4" s="154"/>
      <c r="AL4" s="154"/>
      <c r="AM4" s="154"/>
      <c r="AN4" s="154"/>
      <c r="AO4" s="154"/>
      <c r="AP4" s="154"/>
    </row>
    <row r="5" ht="18.75" hidden="1"/>
    <row r="6" ht="18.75" hidden="1"/>
    <row r="7" spans="1:53" ht="25.5" customHeight="1">
      <c r="A7" s="337" t="s">
        <v>284</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1:53" ht="18.75">
      <c r="A8" s="359" t="s">
        <v>230</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208"/>
    </row>
    <row r="9" spans="1:53" ht="35.25" customHeight="1">
      <c r="A9" s="337" t="s">
        <v>66</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row>
    <row r="10" spans="3:9" ht="18.75" hidden="1">
      <c r="C10" s="212"/>
      <c r="D10" s="212"/>
      <c r="E10" s="212"/>
      <c r="F10" s="212"/>
      <c r="G10" s="212"/>
      <c r="H10" s="212"/>
      <c r="I10" s="212"/>
    </row>
    <row r="11" spans="3:51" ht="18.75">
      <c r="C11" s="212"/>
      <c r="D11" s="212"/>
      <c r="E11" s="212"/>
      <c r="F11" s="212"/>
      <c r="G11" s="212"/>
      <c r="H11" s="212"/>
      <c r="I11" s="212"/>
      <c r="AA11" s="82" t="s">
        <v>231</v>
      </c>
      <c r="AQ11" s="82" t="s">
        <v>186</v>
      </c>
      <c r="AY11" s="82" t="s">
        <v>667</v>
      </c>
    </row>
    <row r="12" spans="1:52" ht="18.75">
      <c r="A12" s="338" t="s">
        <v>232</v>
      </c>
      <c r="B12" s="148"/>
      <c r="C12" s="338" t="s">
        <v>233</v>
      </c>
      <c r="D12" s="339" t="s">
        <v>496</v>
      </c>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row>
    <row r="13" spans="1:55" ht="15.75" customHeight="1">
      <c r="A13" s="338"/>
      <c r="B13" s="148"/>
      <c r="C13" s="338"/>
      <c r="D13" s="255" t="s">
        <v>559</v>
      </c>
      <c r="E13" s="255"/>
      <c r="F13" s="255"/>
      <c r="G13" s="255"/>
      <c r="H13" s="255"/>
      <c r="I13" s="255"/>
      <c r="J13" s="338" t="s">
        <v>48</v>
      </c>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56" t="s">
        <v>578</v>
      </c>
      <c r="AW13" s="358"/>
      <c r="AX13" s="358"/>
      <c r="AY13" s="357"/>
      <c r="AZ13" s="327" t="s">
        <v>504</v>
      </c>
      <c r="BA13" s="258"/>
      <c r="BB13" s="258"/>
      <c r="BC13" s="212"/>
    </row>
    <row r="14" spans="1:55" ht="15.75" customHeight="1">
      <c r="A14" s="338"/>
      <c r="B14" s="148"/>
      <c r="C14" s="338"/>
      <c r="D14" s="106"/>
      <c r="E14" s="106"/>
      <c r="F14" s="106"/>
      <c r="G14" s="106"/>
      <c r="H14" s="106"/>
      <c r="I14" s="106"/>
      <c r="J14" s="338" t="s">
        <v>47</v>
      </c>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46"/>
      <c r="AL14" s="146"/>
      <c r="AM14" s="146"/>
      <c r="AN14" s="146"/>
      <c r="AO14" s="146"/>
      <c r="AP14" s="146"/>
      <c r="AQ14" s="146"/>
      <c r="AR14" s="255"/>
      <c r="AS14" s="327" t="s">
        <v>182</v>
      </c>
      <c r="AT14" s="327"/>
      <c r="AU14" s="327"/>
      <c r="AV14" s="338" t="s">
        <v>52</v>
      </c>
      <c r="AW14" s="360" t="s">
        <v>176</v>
      </c>
      <c r="AX14" s="356" t="s">
        <v>309</v>
      </c>
      <c r="AY14" s="357"/>
      <c r="AZ14" s="327"/>
      <c r="BA14" s="258"/>
      <c r="BB14" s="258"/>
      <c r="BC14" s="212"/>
    </row>
    <row r="15" spans="1:55" ht="260.25" customHeight="1">
      <c r="A15" s="338"/>
      <c r="B15" s="148"/>
      <c r="C15" s="338"/>
      <c r="D15" s="260" t="s">
        <v>234</v>
      </c>
      <c r="E15" s="260"/>
      <c r="F15" s="260" t="s">
        <v>235</v>
      </c>
      <c r="G15" s="260"/>
      <c r="H15" s="260" t="s">
        <v>236</v>
      </c>
      <c r="I15" s="106"/>
      <c r="J15" s="338"/>
      <c r="K15" s="260"/>
      <c r="L15" s="260"/>
      <c r="M15" s="260"/>
      <c r="N15" s="260"/>
      <c r="O15" s="260"/>
      <c r="P15" s="260"/>
      <c r="Q15" s="260"/>
      <c r="R15" s="260"/>
      <c r="S15" s="260"/>
      <c r="T15" s="260"/>
      <c r="U15" s="260"/>
      <c r="V15" s="260" t="s">
        <v>237</v>
      </c>
      <c r="W15" s="146"/>
      <c r="X15" s="146"/>
      <c r="Y15" s="260"/>
      <c r="Z15" s="255"/>
      <c r="AA15" s="255"/>
      <c r="AB15" s="260"/>
      <c r="AC15" s="260" t="s">
        <v>286</v>
      </c>
      <c r="AD15" s="260"/>
      <c r="AE15" s="260"/>
      <c r="AF15" s="260"/>
      <c r="AG15" s="146"/>
      <c r="AH15" s="260" t="s">
        <v>0</v>
      </c>
      <c r="AI15" s="260" t="s">
        <v>1</v>
      </c>
      <c r="AJ15" s="260" t="s">
        <v>2</v>
      </c>
      <c r="AK15" s="260" t="s">
        <v>2</v>
      </c>
      <c r="AL15" s="146"/>
      <c r="AM15" s="146"/>
      <c r="AN15" s="260" t="s">
        <v>7</v>
      </c>
      <c r="AO15" s="146"/>
      <c r="AP15" s="146"/>
      <c r="AQ15" s="260" t="s">
        <v>238</v>
      </c>
      <c r="AR15" s="255"/>
      <c r="AS15" s="338" t="s">
        <v>49</v>
      </c>
      <c r="AT15" s="338" t="s">
        <v>50</v>
      </c>
      <c r="AU15" s="338" t="s">
        <v>51</v>
      </c>
      <c r="AV15" s="338"/>
      <c r="AW15" s="361"/>
      <c r="AX15" s="146" t="s">
        <v>439</v>
      </c>
      <c r="AY15" s="146" t="s">
        <v>440</v>
      </c>
      <c r="AZ15" s="327"/>
      <c r="BA15" s="258"/>
      <c r="BB15" s="152"/>
      <c r="BC15" s="212"/>
    </row>
    <row r="16" spans="1:54" ht="21.75" customHeight="1" hidden="1">
      <c r="A16" s="338"/>
      <c r="B16" s="148"/>
      <c r="C16" s="338"/>
      <c r="D16" s="255" t="s">
        <v>239</v>
      </c>
      <c r="E16" s="260" t="s">
        <v>240</v>
      </c>
      <c r="F16" s="255" t="s">
        <v>239</v>
      </c>
      <c r="G16" s="260" t="s">
        <v>241</v>
      </c>
      <c r="H16" s="260"/>
      <c r="I16" s="106"/>
      <c r="J16" s="146"/>
      <c r="K16" s="146"/>
      <c r="L16" s="146"/>
      <c r="M16" s="146"/>
      <c r="N16" s="146"/>
      <c r="O16" s="260" t="s">
        <v>309</v>
      </c>
      <c r="P16" s="260"/>
      <c r="Q16" s="260"/>
      <c r="R16" s="260"/>
      <c r="S16" s="260"/>
      <c r="T16" s="260"/>
      <c r="U16" s="260"/>
      <c r="V16" s="260"/>
      <c r="W16" s="146"/>
      <c r="X16" s="146"/>
      <c r="Y16" s="260"/>
      <c r="Z16" s="255"/>
      <c r="AA16" s="255"/>
      <c r="AB16" s="260"/>
      <c r="AC16" s="260" t="s">
        <v>242</v>
      </c>
      <c r="AD16" s="260" t="s">
        <v>3</v>
      </c>
      <c r="AE16" s="260"/>
      <c r="AF16" s="260"/>
      <c r="AG16" s="146"/>
      <c r="AH16" s="260"/>
      <c r="AI16" s="260"/>
      <c r="AJ16" s="260"/>
      <c r="AK16" s="260"/>
      <c r="AL16" s="146"/>
      <c r="AM16" s="146"/>
      <c r="AN16" s="260"/>
      <c r="AO16" s="146"/>
      <c r="AP16" s="146"/>
      <c r="AQ16" s="260"/>
      <c r="AR16" s="255"/>
      <c r="AS16" s="338"/>
      <c r="AT16" s="338"/>
      <c r="AU16" s="338"/>
      <c r="AV16" s="106"/>
      <c r="AW16" s="106"/>
      <c r="AX16" s="106"/>
      <c r="AY16" s="106"/>
      <c r="AZ16" s="327"/>
      <c r="BA16" s="108"/>
      <c r="BB16" s="108"/>
    </row>
    <row r="17" spans="1:54" ht="60.75" customHeight="1" hidden="1">
      <c r="A17" s="338"/>
      <c r="B17" s="148"/>
      <c r="C17" s="338"/>
      <c r="D17" s="255"/>
      <c r="E17" s="260"/>
      <c r="F17" s="255"/>
      <c r="G17" s="260"/>
      <c r="H17" s="260"/>
      <c r="I17" s="106"/>
      <c r="J17" s="146"/>
      <c r="K17" s="146"/>
      <c r="L17" s="146" t="s">
        <v>243</v>
      </c>
      <c r="M17" s="146" t="s">
        <v>244</v>
      </c>
      <c r="N17" s="146" t="s">
        <v>245</v>
      </c>
      <c r="O17" s="146"/>
      <c r="P17" s="146"/>
      <c r="Q17" s="146" t="s">
        <v>246</v>
      </c>
      <c r="R17" s="146" t="s">
        <v>249</v>
      </c>
      <c r="S17" s="146" t="s">
        <v>248</v>
      </c>
      <c r="T17" s="146" t="s">
        <v>285</v>
      </c>
      <c r="U17" s="260"/>
      <c r="V17" s="260"/>
      <c r="W17" s="146"/>
      <c r="X17" s="146"/>
      <c r="Y17" s="260"/>
      <c r="Z17" s="255"/>
      <c r="AA17" s="255"/>
      <c r="AB17" s="260"/>
      <c r="AC17" s="260"/>
      <c r="AD17" s="146" t="s">
        <v>4</v>
      </c>
      <c r="AE17" s="146" t="s">
        <v>6</v>
      </c>
      <c r="AF17" s="146" t="s">
        <v>5</v>
      </c>
      <c r="AG17" s="146"/>
      <c r="AH17" s="260"/>
      <c r="AI17" s="260"/>
      <c r="AJ17" s="260"/>
      <c r="AK17" s="260"/>
      <c r="AL17" s="146"/>
      <c r="AM17" s="146"/>
      <c r="AN17" s="260"/>
      <c r="AO17" s="146"/>
      <c r="AP17" s="146"/>
      <c r="AQ17" s="260"/>
      <c r="AR17" s="255"/>
      <c r="AS17" s="255"/>
      <c r="AT17" s="106"/>
      <c r="AU17" s="106"/>
      <c r="AV17" s="106"/>
      <c r="AW17" s="106"/>
      <c r="AX17" s="106"/>
      <c r="AY17" s="106"/>
      <c r="AZ17" s="327"/>
      <c r="BA17" s="108"/>
      <c r="BB17" s="108"/>
    </row>
    <row r="18" spans="1:54" ht="21" customHeight="1">
      <c r="A18" s="146"/>
      <c r="B18" s="148"/>
      <c r="C18" s="198" t="s">
        <v>562</v>
      </c>
      <c r="D18" s="106"/>
      <c r="E18" s="146"/>
      <c r="F18" s="106"/>
      <c r="G18" s="146"/>
      <c r="H18" s="147"/>
      <c r="I18" s="106"/>
      <c r="J18" s="56">
        <f aca="true" t="shared" si="0" ref="J18:J41">SUM(AU18+AT18)+AS18</f>
        <v>0</v>
      </c>
      <c r="K18" s="147"/>
      <c r="L18" s="147"/>
      <c r="M18" s="147"/>
      <c r="N18" s="147"/>
      <c r="O18" s="147"/>
      <c r="P18" s="146"/>
      <c r="Q18" s="147"/>
      <c r="R18" s="147"/>
      <c r="S18" s="147"/>
      <c r="T18" s="147"/>
      <c r="U18" s="147"/>
      <c r="V18" s="147"/>
      <c r="W18" s="147"/>
      <c r="X18" s="147"/>
      <c r="Y18" s="147"/>
      <c r="Z18" s="106"/>
      <c r="AA18" s="106"/>
      <c r="AB18" s="147"/>
      <c r="AC18" s="147"/>
      <c r="AD18" s="147"/>
      <c r="AE18" s="147"/>
      <c r="AF18" s="147"/>
      <c r="AG18" s="147"/>
      <c r="AH18" s="147"/>
      <c r="AI18" s="147"/>
      <c r="AJ18" s="147"/>
      <c r="AK18" s="147"/>
      <c r="AL18" s="147"/>
      <c r="AM18" s="147"/>
      <c r="AN18" s="147"/>
      <c r="AO18" s="147"/>
      <c r="AP18" s="147"/>
      <c r="AQ18" s="147"/>
      <c r="AR18" s="106"/>
      <c r="AS18" s="106"/>
      <c r="AT18" s="106"/>
      <c r="AU18" s="106"/>
      <c r="AV18" s="94">
        <v>650</v>
      </c>
      <c r="AW18" s="56">
        <f>SUM(AX18:AY18)</f>
        <v>213.89700000000002</v>
      </c>
      <c r="AX18" s="56">
        <v>4.817</v>
      </c>
      <c r="AY18" s="56">
        <v>209.08</v>
      </c>
      <c r="AZ18" s="56">
        <f>SUM(AV18+J18)+AW18</f>
        <v>863.897</v>
      </c>
      <c r="BA18" s="108"/>
      <c r="BB18" s="108"/>
    </row>
    <row r="19" spans="1:52" ht="18.75" hidden="1">
      <c r="A19" s="148"/>
      <c r="B19" s="148"/>
      <c r="C19" s="262" t="s">
        <v>250</v>
      </c>
      <c r="D19" s="149"/>
      <c r="E19" s="56"/>
      <c r="F19" s="56"/>
      <c r="G19" s="94"/>
      <c r="H19" s="56"/>
      <c r="I19" s="56"/>
      <c r="J19" s="56">
        <f t="shared" si="0"/>
        <v>0</v>
      </c>
      <c r="K19" s="56"/>
      <c r="L19" s="150"/>
      <c r="M19" s="150"/>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f aca="true" t="shared" si="1" ref="AW19:AW41">SUM(AX19:AY19)</f>
        <v>0</v>
      </c>
      <c r="AX19" s="56"/>
      <c r="AY19" s="56"/>
      <c r="AZ19" s="56">
        <f>SUM(AK19+AJ19+AI19+AH19+AC19+J19)+AN19</f>
        <v>0</v>
      </c>
    </row>
    <row r="20" spans="1:52" ht="18.75">
      <c r="A20" s="148"/>
      <c r="B20" s="148"/>
      <c r="C20" s="262" t="s">
        <v>251</v>
      </c>
      <c r="D20" s="56"/>
      <c r="E20" s="94"/>
      <c r="F20" s="56"/>
      <c r="G20" s="94"/>
      <c r="H20" s="56"/>
      <c r="I20" s="56"/>
      <c r="J20" s="56">
        <f t="shared" si="0"/>
        <v>0</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f t="shared" si="1"/>
        <v>3.620000000000001</v>
      </c>
      <c r="AX20" s="56">
        <v>18.158</v>
      </c>
      <c r="AY20" s="56">
        <v>-14.538</v>
      </c>
      <c r="AZ20" s="56">
        <f aca="true" t="shared" si="2" ref="AZ20:AZ41">SUM(AV20+J20)+AW20</f>
        <v>3.620000000000001</v>
      </c>
    </row>
    <row r="21" spans="1:52" ht="18.75">
      <c r="A21" s="148"/>
      <c r="B21" s="148"/>
      <c r="C21" s="262" t="s">
        <v>252</v>
      </c>
      <c r="D21" s="56"/>
      <c r="E21" s="94"/>
      <c r="F21" s="56"/>
      <c r="G21" s="94"/>
      <c r="H21" s="56"/>
      <c r="I21" s="56"/>
      <c r="J21" s="56">
        <f t="shared" si="0"/>
        <v>0</v>
      </c>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f t="shared" si="1"/>
        <v>-14.966</v>
      </c>
      <c r="AX21" s="56">
        <v>-4.789</v>
      </c>
      <c r="AY21" s="56">
        <v>-10.177</v>
      </c>
      <c r="AZ21" s="56">
        <f t="shared" si="2"/>
        <v>-14.966</v>
      </c>
    </row>
    <row r="22" spans="1:52" ht="18.75">
      <c r="A22" s="148"/>
      <c r="B22" s="148"/>
      <c r="C22" s="262" t="s">
        <v>253</v>
      </c>
      <c r="D22" s="56"/>
      <c r="E22" s="94"/>
      <c r="F22" s="56"/>
      <c r="G22" s="56"/>
      <c r="H22" s="56"/>
      <c r="I22" s="56"/>
      <c r="J22" s="56">
        <f t="shared" si="0"/>
        <v>0</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f t="shared" si="1"/>
        <v>-22.323</v>
      </c>
      <c r="AX22" s="56">
        <v>-7.143</v>
      </c>
      <c r="AY22" s="56">
        <v>-15.18</v>
      </c>
      <c r="AZ22" s="56">
        <f t="shared" si="2"/>
        <v>-22.323</v>
      </c>
    </row>
    <row r="23" spans="1:52" ht="18.75">
      <c r="A23" s="148"/>
      <c r="B23" s="148"/>
      <c r="C23" s="262" t="s">
        <v>254</v>
      </c>
      <c r="D23" s="56"/>
      <c r="E23" s="94"/>
      <c r="F23" s="56"/>
      <c r="G23" s="56"/>
      <c r="H23" s="56"/>
      <c r="I23" s="56"/>
      <c r="J23" s="56">
        <f t="shared" si="0"/>
        <v>0</v>
      </c>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f t="shared" si="1"/>
        <v>-6.32</v>
      </c>
      <c r="AX23" s="56">
        <v>-2.022</v>
      </c>
      <c r="AY23" s="56">
        <v>-4.298</v>
      </c>
      <c r="AZ23" s="56">
        <f t="shared" si="2"/>
        <v>-6.32</v>
      </c>
    </row>
    <row r="24" spans="1:52" ht="18.75">
      <c r="A24" s="148"/>
      <c r="B24" s="148"/>
      <c r="C24" s="262" t="s">
        <v>255</v>
      </c>
      <c r="D24" s="56"/>
      <c r="E24" s="94"/>
      <c r="F24" s="56"/>
      <c r="G24" s="56"/>
      <c r="H24" s="56"/>
      <c r="I24" s="56"/>
      <c r="J24" s="56">
        <f t="shared" si="0"/>
        <v>0</v>
      </c>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f t="shared" si="1"/>
        <v>-4.683</v>
      </c>
      <c r="AX24" s="56">
        <v>-1.499</v>
      </c>
      <c r="AY24" s="56">
        <v>-3.184</v>
      </c>
      <c r="AZ24" s="56">
        <f t="shared" si="2"/>
        <v>-4.683</v>
      </c>
    </row>
    <row r="25" spans="1:52" ht="18.75">
      <c r="A25" s="148"/>
      <c r="B25" s="148"/>
      <c r="C25" s="262" t="s">
        <v>256</v>
      </c>
      <c r="D25" s="56"/>
      <c r="E25" s="94"/>
      <c r="F25" s="56"/>
      <c r="G25" s="56"/>
      <c r="H25" s="56"/>
      <c r="I25" s="56"/>
      <c r="J25" s="56">
        <f t="shared" si="0"/>
        <v>0</v>
      </c>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f t="shared" si="1"/>
        <v>-18.986</v>
      </c>
      <c r="AX25" s="56">
        <v>-6.076</v>
      </c>
      <c r="AY25" s="56">
        <v>-12.91</v>
      </c>
      <c r="AZ25" s="56">
        <f t="shared" si="2"/>
        <v>-18.986</v>
      </c>
    </row>
    <row r="26" spans="1:52" ht="18.75">
      <c r="A26" s="148"/>
      <c r="B26" s="148"/>
      <c r="C26" s="262" t="s">
        <v>257</v>
      </c>
      <c r="D26" s="56"/>
      <c r="E26" s="94"/>
      <c r="F26" s="56"/>
      <c r="G26" s="56"/>
      <c r="H26" s="56"/>
      <c r="I26" s="56"/>
      <c r="J26" s="56">
        <f t="shared" si="0"/>
        <v>0</v>
      </c>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f t="shared" si="1"/>
        <v>-12.379999999999999</v>
      </c>
      <c r="AX26" s="56">
        <v>-3.962</v>
      </c>
      <c r="AY26" s="56">
        <v>-8.418</v>
      </c>
      <c r="AZ26" s="56">
        <f t="shared" si="2"/>
        <v>-12.379999999999999</v>
      </c>
    </row>
    <row r="27" spans="1:52" ht="18.75">
      <c r="A27" s="148"/>
      <c r="B27" s="148"/>
      <c r="C27" s="262" t="s">
        <v>258</v>
      </c>
      <c r="D27" s="56"/>
      <c r="E27" s="94"/>
      <c r="F27" s="56"/>
      <c r="G27" s="56"/>
      <c r="H27" s="56"/>
      <c r="I27" s="56"/>
      <c r="J27" s="56">
        <f t="shared" si="0"/>
        <v>0</v>
      </c>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f t="shared" si="1"/>
        <v>-10.754999999999999</v>
      </c>
      <c r="AX27" s="56">
        <v>-3.442</v>
      </c>
      <c r="AY27" s="56">
        <v>-7.313</v>
      </c>
      <c r="AZ27" s="56">
        <f t="shared" si="2"/>
        <v>-10.754999999999999</v>
      </c>
    </row>
    <row r="28" spans="1:52" ht="18.75">
      <c r="A28" s="148"/>
      <c r="B28" s="148"/>
      <c r="C28" s="262" t="s">
        <v>259</v>
      </c>
      <c r="D28" s="56"/>
      <c r="E28" s="94"/>
      <c r="F28" s="56"/>
      <c r="G28" s="56"/>
      <c r="H28" s="56"/>
      <c r="I28" s="56"/>
      <c r="J28" s="56">
        <f t="shared" si="0"/>
        <v>10</v>
      </c>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v>10</v>
      </c>
      <c r="AV28" s="56"/>
      <c r="AW28" s="56">
        <f t="shared" si="1"/>
        <v>-14.439</v>
      </c>
      <c r="AX28" s="56">
        <v>-4.62</v>
      </c>
      <c r="AY28" s="56">
        <v>-9.819</v>
      </c>
      <c r="AZ28" s="56">
        <f t="shared" si="2"/>
        <v>-4.439</v>
      </c>
    </row>
    <row r="29" spans="1:52" ht="18.75">
      <c r="A29" s="148"/>
      <c r="B29" s="148"/>
      <c r="C29" s="262" t="s">
        <v>260</v>
      </c>
      <c r="D29" s="56"/>
      <c r="E29" s="94"/>
      <c r="F29" s="56"/>
      <c r="G29" s="56"/>
      <c r="H29" s="56"/>
      <c r="I29" s="56"/>
      <c r="J29" s="56">
        <f t="shared" si="0"/>
        <v>0</v>
      </c>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f t="shared" si="1"/>
        <v>-13.789000000000001</v>
      </c>
      <c r="AX29" s="56">
        <v>-4.412</v>
      </c>
      <c r="AY29" s="56">
        <v>-9.377</v>
      </c>
      <c r="AZ29" s="56">
        <f t="shared" si="2"/>
        <v>-13.789000000000001</v>
      </c>
    </row>
    <row r="30" spans="1:52" ht="18.75">
      <c r="A30" s="148"/>
      <c r="B30" s="148"/>
      <c r="C30" s="262" t="s">
        <v>261</v>
      </c>
      <c r="D30" s="56"/>
      <c r="E30" s="94"/>
      <c r="F30" s="56"/>
      <c r="G30" s="56"/>
      <c r="H30" s="56"/>
      <c r="I30" s="56"/>
      <c r="J30" s="56">
        <f t="shared" si="0"/>
        <v>0</v>
      </c>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f t="shared" si="1"/>
        <v>5.892000000000001</v>
      </c>
      <c r="AX30" s="56">
        <v>18.885</v>
      </c>
      <c r="AY30" s="56">
        <v>-12.993</v>
      </c>
      <c r="AZ30" s="56">
        <f t="shared" si="2"/>
        <v>5.892000000000001</v>
      </c>
    </row>
    <row r="31" spans="1:52" ht="18.75">
      <c r="A31" s="148"/>
      <c r="B31" s="148"/>
      <c r="C31" s="262" t="s">
        <v>262</v>
      </c>
      <c r="D31" s="56"/>
      <c r="E31" s="94"/>
      <c r="F31" s="56"/>
      <c r="G31" s="56"/>
      <c r="H31" s="56"/>
      <c r="I31" s="56"/>
      <c r="J31" s="56">
        <f t="shared" si="0"/>
        <v>0</v>
      </c>
      <c r="K31" s="56"/>
      <c r="L31" s="56"/>
      <c r="M31" s="56"/>
      <c r="N31" s="56"/>
      <c r="O31" s="56"/>
      <c r="P31" s="56"/>
      <c r="Q31" s="56"/>
      <c r="R31" s="56"/>
      <c r="S31" s="56"/>
      <c r="T31" s="56"/>
      <c r="U31" s="56"/>
      <c r="V31" s="56">
        <v>42</v>
      </c>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f t="shared" si="1"/>
        <v>1.5280000000000022</v>
      </c>
      <c r="AX31" s="56">
        <v>21.449</v>
      </c>
      <c r="AY31" s="56">
        <v>-19.921</v>
      </c>
      <c r="AZ31" s="56">
        <f t="shared" si="2"/>
        <v>1.5280000000000022</v>
      </c>
    </row>
    <row r="32" spans="1:52" ht="18.75">
      <c r="A32" s="148"/>
      <c r="B32" s="148"/>
      <c r="C32" s="262" t="s">
        <v>263</v>
      </c>
      <c r="D32" s="56"/>
      <c r="E32" s="94"/>
      <c r="F32" s="56"/>
      <c r="G32" s="56"/>
      <c r="H32" s="56"/>
      <c r="I32" s="56"/>
      <c r="J32" s="56">
        <f t="shared" si="0"/>
        <v>1.5</v>
      </c>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v>1.5</v>
      </c>
      <c r="AU32" s="56"/>
      <c r="AV32" s="56"/>
      <c r="AW32" s="56">
        <f t="shared" si="1"/>
        <v>-9.266</v>
      </c>
      <c r="AX32" s="56">
        <v>-2.965</v>
      </c>
      <c r="AY32" s="56">
        <v>-6.301</v>
      </c>
      <c r="AZ32" s="56">
        <f t="shared" si="2"/>
        <v>-7.766</v>
      </c>
    </row>
    <row r="33" spans="1:52" ht="18.75">
      <c r="A33" s="148"/>
      <c r="B33" s="148"/>
      <c r="C33" s="262" t="s">
        <v>264</v>
      </c>
      <c r="D33" s="56"/>
      <c r="E33" s="94"/>
      <c r="F33" s="56"/>
      <c r="G33" s="56"/>
      <c r="H33" s="56"/>
      <c r="I33" s="56"/>
      <c r="J33" s="56">
        <f t="shared" si="0"/>
        <v>3.88</v>
      </c>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v>3.88</v>
      </c>
      <c r="AU33" s="56"/>
      <c r="AV33" s="56"/>
      <c r="AW33" s="56">
        <f t="shared" si="1"/>
        <v>-11.304</v>
      </c>
      <c r="AX33" s="56">
        <v>-3.617</v>
      </c>
      <c r="AY33" s="56">
        <v>-7.687</v>
      </c>
      <c r="AZ33" s="56">
        <f t="shared" si="2"/>
        <v>-7.424</v>
      </c>
    </row>
    <row r="34" spans="1:52" ht="18.75">
      <c r="A34" s="148"/>
      <c r="B34" s="148"/>
      <c r="C34" s="262" t="s">
        <v>265</v>
      </c>
      <c r="D34" s="56"/>
      <c r="E34" s="94"/>
      <c r="F34" s="56"/>
      <c r="G34" s="56"/>
      <c r="H34" s="56"/>
      <c r="I34" s="56"/>
      <c r="J34" s="56">
        <f t="shared" si="0"/>
        <v>0</v>
      </c>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f t="shared" si="1"/>
        <v>-7.926</v>
      </c>
      <c r="AX34" s="56">
        <v>-2.536</v>
      </c>
      <c r="AY34" s="56">
        <v>-5.39</v>
      </c>
      <c r="AZ34" s="56">
        <f t="shared" si="2"/>
        <v>-7.926</v>
      </c>
    </row>
    <row r="35" spans="1:52" ht="18.75">
      <c r="A35" s="148"/>
      <c r="B35" s="148"/>
      <c r="C35" s="262" t="s">
        <v>266</v>
      </c>
      <c r="D35" s="56"/>
      <c r="E35" s="94"/>
      <c r="F35" s="56"/>
      <c r="G35" s="56"/>
      <c r="H35" s="56"/>
      <c r="I35" s="56"/>
      <c r="J35" s="56">
        <f t="shared" si="0"/>
        <v>0</v>
      </c>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f t="shared" si="1"/>
        <v>-11.11</v>
      </c>
      <c r="AX35" s="56">
        <v>-3.556</v>
      </c>
      <c r="AY35" s="56">
        <v>-7.554</v>
      </c>
      <c r="AZ35" s="56">
        <f t="shared" si="2"/>
        <v>-11.11</v>
      </c>
    </row>
    <row r="36" spans="1:52" ht="18.75">
      <c r="A36" s="148"/>
      <c r="B36" s="148"/>
      <c r="C36" s="262" t="s">
        <v>267</v>
      </c>
      <c r="D36" s="56"/>
      <c r="E36" s="94"/>
      <c r="F36" s="56"/>
      <c r="G36" s="56"/>
      <c r="H36" s="56"/>
      <c r="I36" s="56"/>
      <c r="J36" s="56">
        <f t="shared" si="0"/>
        <v>10</v>
      </c>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v>10</v>
      </c>
      <c r="AV36" s="56"/>
      <c r="AW36" s="56">
        <f t="shared" si="1"/>
        <v>-8.642</v>
      </c>
      <c r="AX36" s="56">
        <v>-2.765</v>
      </c>
      <c r="AY36" s="56">
        <v>-5.877</v>
      </c>
      <c r="AZ36" s="56">
        <f t="shared" si="2"/>
        <v>1.3580000000000005</v>
      </c>
    </row>
    <row r="37" spans="1:52" ht="18.75">
      <c r="A37" s="148"/>
      <c r="B37" s="148"/>
      <c r="C37" s="262" t="s">
        <v>268</v>
      </c>
      <c r="D37" s="56"/>
      <c r="E37" s="94"/>
      <c r="F37" s="56"/>
      <c r="G37" s="56"/>
      <c r="H37" s="56"/>
      <c r="I37" s="56"/>
      <c r="J37" s="56">
        <f t="shared" si="0"/>
        <v>0</v>
      </c>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f t="shared" si="1"/>
        <v>-4.8919999999999995</v>
      </c>
      <c r="AX37" s="56">
        <v>-1.565</v>
      </c>
      <c r="AY37" s="56">
        <v>-3.327</v>
      </c>
      <c r="AZ37" s="56">
        <f t="shared" si="2"/>
        <v>-4.8919999999999995</v>
      </c>
    </row>
    <row r="38" spans="1:52" ht="18.75">
      <c r="A38" s="148"/>
      <c r="B38" s="148"/>
      <c r="C38" s="262" t="s">
        <v>269</v>
      </c>
      <c r="D38" s="56"/>
      <c r="E38" s="94"/>
      <c r="F38" s="56"/>
      <c r="G38" s="56"/>
      <c r="H38" s="56"/>
      <c r="I38" s="56"/>
      <c r="J38" s="56">
        <f t="shared" si="0"/>
        <v>0</v>
      </c>
      <c r="K38" s="56"/>
      <c r="L38" s="56"/>
      <c r="M38" s="56"/>
      <c r="N38" s="56"/>
      <c r="O38" s="56"/>
      <c r="P38" s="56"/>
      <c r="Q38" s="56"/>
      <c r="R38" s="56"/>
      <c r="S38" s="56"/>
      <c r="T38" s="56"/>
      <c r="U38" s="151"/>
      <c r="V38" s="151"/>
      <c r="W38" s="151"/>
      <c r="X38" s="151"/>
      <c r="Y38" s="151"/>
      <c r="Z38" s="151"/>
      <c r="AA38" s="151"/>
      <c r="AB38" s="151"/>
      <c r="AC38" s="151"/>
      <c r="AD38" s="151"/>
      <c r="AE38" s="151"/>
      <c r="AF38" s="151"/>
      <c r="AG38" s="151"/>
      <c r="AH38" s="151"/>
      <c r="AI38" s="151"/>
      <c r="AJ38" s="151"/>
      <c r="AK38" s="151"/>
      <c r="AL38" s="151"/>
      <c r="AM38" s="151"/>
      <c r="AN38" s="56"/>
      <c r="AO38" s="56"/>
      <c r="AP38" s="56"/>
      <c r="AQ38" s="56"/>
      <c r="AR38" s="56"/>
      <c r="AS38" s="56"/>
      <c r="AT38" s="56"/>
      <c r="AU38" s="56"/>
      <c r="AV38" s="56"/>
      <c r="AW38" s="56">
        <f t="shared" si="1"/>
        <v>-27.094</v>
      </c>
      <c r="AX38" s="56">
        <v>0</v>
      </c>
      <c r="AY38" s="56">
        <v>-27.094</v>
      </c>
      <c r="AZ38" s="56">
        <f t="shared" si="2"/>
        <v>-27.094</v>
      </c>
    </row>
    <row r="39" spans="1:52" ht="18.75">
      <c r="A39" s="148"/>
      <c r="B39" s="148"/>
      <c r="C39" s="262" t="s">
        <v>270</v>
      </c>
      <c r="D39" s="56"/>
      <c r="E39" s="94"/>
      <c r="F39" s="56"/>
      <c r="G39" s="56"/>
      <c r="H39" s="56"/>
      <c r="I39" s="56"/>
      <c r="J39" s="56">
        <f t="shared" si="0"/>
        <v>0</v>
      </c>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f t="shared" si="1"/>
        <v>-4.111</v>
      </c>
      <c r="AX39" s="56">
        <v>-1.316</v>
      </c>
      <c r="AY39" s="56">
        <v>-2.795</v>
      </c>
      <c r="AZ39" s="56">
        <f t="shared" si="2"/>
        <v>-4.111</v>
      </c>
    </row>
    <row r="40" spans="1:52" ht="18.75">
      <c r="A40" s="148"/>
      <c r="B40" s="148"/>
      <c r="C40" s="262" t="s">
        <v>271</v>
      </c>
      <c r="D40" s="56"/>
      <c r="E40" s="94"/>
      <c r="F40" s="56"/>
      <c r="G40" s="56"/>
      <c r="H40" s="56"/>
      <c r="I40" s="56"/>
      <c r="J40" s="56">
        <f t="shared" si="0"/>
        <v>0</v>
      </c>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f t="shared" si="1"/>
        <v>-13.198</v>
      </c>
      <c r="AX40" s="56">
        <v>-4.223</v>
      </c>
      <c r="AY40" s="56">
        <v>-8.975</v>
      </c>
      <c r="AZ40" s="56">
        <f t="shared" si="2"/>
        <v>-13.198</v>
      </c>
    </row>
    <row r="41" spans="1:52" ht="18.75">
      <c r="A41" s="148"/>
      <c r="B41" s="148"/>
      <c r="C41" s="262" t="s">
        <v>272</v>
      </c>
      <c r="D41" s="56"/>
      <c r="E41" s="94"/>
      <c r="F41" s="56"/>
      <c r="G41" s="94"/>
      <c r="H41" s="56"/>
      <c r="I41" s="56"/>
      <c r="J41" s="56">
        <f t="shared" si="0"/>
        <v>17</v>
      </c>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v>16.4</v>
      </c>
      <c r="AT41" s="56">
        <v>0.6</v>
      </c>
      <c r="AU41" s="56"/>
      <c r="AV41" s="56"/>
      <c r="AW41" s="56">
        <f t="shared" si="1"/>
        <v>-8.753</v>
      </c>
      <c r="AX41" s="56">
        <v>-2.801</v>
      </c>
      <c r="AY41" s="56">
        <v>-5.952</v>
      </c>
      <c r="AZ41" s="56">
        <f t="shared" si="2"/>
        <v>8.247</v>
      </c>
    </row>
    <row r="42" spans="1:52" ht="18.75" hidden="1">
      <c r="A42" s="148"/>
      <c r="B42" s="148"/>
      <c r="C42" s="262"/>
      <c r="D42" s="151"/>
      <c r="E42" s="99"/>
      <c r="F42" s="151"/>
      <c r="G42" s="151"/>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row>
    <row r="43" spans="1:52" ht="18.75" hidden="1">
      <c r="A43" s="148"/>
      <c r="B43" s="148"/>
      <c r="C43" s="262" t="s">
        <v>259</v>
      </c>
      <c r="D43" s="151"/>
      <c r="E43" s="99"/>
      <c r="F43" s="151"/>
      <c r="G43" s="151"/>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f>SUM(AV43+J43)</f>
        <v>0</v>
      </c>
    </row>
    <row r="44" spans="1:52" ht="18.75" hidden="1">
      <c r="A44" s="148"/>
      <c r="B44" s="148"/>
      <c r="C44" s="262" t="s">
        <v>438</v>
      </c>
      <c r="D44" s="151"/>
      <c r="E44" s="99"/>
      <c r="F44" s="151"/>
      <c r="G44" s="151"/>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f>SUM(AV44+J44)</f>
        <v>0</v>
      </c>
    </row>
    <row r="45" spans="1:52" ht="18.75" hidden="1">
      <c r="A45" s="148"/>
      <c r="B45" s="148"/>
      <c r="C45" s="262" t="s">
        <v>264</v>
      </c>
      <c r="D45" s="151"/>
      <c r="E45" s="99"/>
      <c r="F45" s="151"/>
      <c r="G45" s="151"/>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f>SUM(AV45+J45)</f>
        <v>0</v>
      </c>
    </row>
    <row r="46" spans="1:52" ht="18.75" hidden="1">
      <c r="A46" s="148"/>
      <c r="B46" s="148"/>
      <c r="C46" s="262" t="s">
        <v>46</v>
      </c>
      <c r="D46" s="151"/>
      <c r="E46" s="99"/>
      <c r="F46" s="151"/>
      <c r="G46" s="151"/>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f>SUM(AV46+J46)</f>
        <v>0</v>
      </c>
    </row>
    <row r="47" spans="1:52" ht="18.75">
      <c r="A47" s="148"/>
      <c r="B47" s="148"/>
      <c r="C47" s="263" t="s">
        <v>273</v>
      </c>
      <c r="D47" s="151"/>
      <c r="E47" s="151"/>
      <c r="F47" s="151"/>
      <c r="G47" s="151"/>
      <c r="H47" s="151"/>
      <c r="I47" s="151">
        <f>SUM(I20:I41)</f>
        <v>0</v>
      </c>
      <c r="J47" s="151">
        <f>SUM(J18:J46)</f>
        <v>42.379999999999995</v>
      </c>
      <c r="K47" s="151">
        <f aca="true" t="shared" si="3" ref="K47:AQ47">SUM(K19:K41)</f>
        <v>0</v>
      </c>
      <c r="L47" s="151">
        <f t="shared" si="3"/>
        <v>0</v>
      </c>
      <c r="M47" s="151">
        <f t="shared" si="3"/>
        <v>0</v>
      </c>
      <c r="N47" s="151">
        <f t="shared" si="3"/>
        <v>0</v>
      </c>
      <c r="O47" s="151">
        <v>15.194</v>
      </c>
      <c r="P47" s="151">
        <v>4.446</v>
      </c>
      <c r="Q47" s="151">
        <f t="shared" si="3"/>
        <v>0</v>
      </c>
      <c r="R47" s="151">
        <f t="shared" si="3"/>
        <v>0</v>
      </c>
      <c r="S47" s="151">
        <f t="shared" si="3"/>
        <v>0</v>
      </c>
      <c r="T47" s="151">
        <f t="shared" si="3"/>
        <v>0</v>
      </c>
      <c r="U47" s="151">
        <f t="shared" si="3"/>
        <v>0</v>
      </c>
      <c r="V47" s="151">
        <f t="shared" si="3"/>
        <v>42</v>
      </c>
      <c r="W47" s="151">
        <f t="shared" si="3"/>
        <v>0</v>
      </c>
      <c r="X47" s="151">
        <f t="shared" si="3"/>
        <v>0</v>
      </c>
      <c r="Y47" s="151">
        <f t="shared" si="3"/>
        <v>0</v>
      </c>
      <c r="Z47" s="151">
        <f t="shared" si="3"/>
        <v>0</v>
      </c>
      <c r="AA47" s="151">
        <f t="shared" si="3"/>
        <v>0</v>
      </c>
      <c r="AB47" s="151">
        <f t="shared" si="3"/>
        <v>0</v>
      </c>
      <c r="AC47" s="151">
        <f t="shared" si="3"/>
        <v>0</v>
      </c>
      <c r="AD47" s="151">
        <f t="shared" si="3"/>
        <v>0</v>
      </c>
      <c r="AE47" s="151">
        <f t="shared" si="3"/>
        <v>0</v>
      </c>
      <c r="AF47" s="151">
        <f t="shared" si="3"/>
        <v>0</v>
      </c>
      <c r="AG47" s="151">
        <f t="shared" si="3"/>
        <v>0</v>
      </c>
      <c r="AH47" s="151">
        <f t="shared" si="3"/>
        <v>0</v>
      </c>
      <c r="AI47" s="151">
        <f t="shared" si="3"/>
        <v>0</v>
      </c>
      <c r="AJ47" s="151">
        <f t="shared" si="3"/>
        <v>0</v>
      </c>
      <c r="AK47" s="151">
        <f t="shared" si="3"/>
        <v>0</v>
      </c>
      <c r="AL47" s="151"/>
      <c r="AM47" s="151"/>
      <c r="AN47" s="151">
        <f t="shared" si="3"/>
        <v>0</v>
      </c>
      <c r="AO47" s="151"/>
      <c r="AP47" s="151"/>
      <c r="AQ47" s="151">
        <f t="shared" si="3"/>
        <v>0</v>
      </c>
      <c r="AR47" s="151">
        <f>SUM(AR20:AR41)</f>
        <v>0</v>
      </c>
      <c r="AS47" s="151">
        <f aca="true" t="shared" si="4" ref="AS47:AZ47">SUM(AS18:AS46)</f>
        <v>16.4</v>
      </c>
      <c r="AT47" s="151">
        <f t="shared" si="4"/>
        <v>5.9799999999999995</v>
      </c>
      <c r="AU47" s="151">
        <f t="shared" si="4"/>
        <v>20</v>
      </c>
      <c r="AV47" s="151">
        <f t="shared" si="4"/>
        <v>650</v>
      </c>
      <c r="AW47" s="151">
        <f t="shared" si="4"/>
        <v>4.618527782440651E-14</v>
      </c>
      <c r="AX47" s="151">
        <f t="shared" si="4"/>
        <v>0</v>
      </c>
      <c r="AY47" s="151">
        <f t="shared" si="4"/>
        <v>2.3092638912203256E-14</v>
      </c>
      <c r="AZ47" s="151">
        <f t="shared" si="4"/>
        <v>692.38</v>
      </c>
    </row>
    <row r="48" spans="1:52" ht="18.75" hidden="1">
      <c r="A48" s="148"/>
      <c r="B48" s="148"/>
      <c r="C48" s="148" t="s">
        <v>274</v>
      </c>
      <c r="D48" s="149"/>
      <c r="E48" s="56"/>
      <c r="F48" s="56"/>
      <c r="G48" s="56"/>
      <c r="H48" s="151"/>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149"/>
      <c r="AS48" s="149"/>
      <c r="AT48" s="149"/>
      <c r="AU48" s="149"/>
      <c r="AV48" s="149"/>
      <c r="AW48" s="149"/>
      <c r="AX48" s="149"/>
      <c r="AY48" s="149"/>
      <c r="AZ48" s="56">
        <f>SUM(AQ48+AB48+V48+U48+J48+H48+F48+D48)</f>
        <v>0</v>
      </c>
    </row>
    <row r="49" spans="1:52" ht="18.75" hidden="1">
      <c r="A49" s="148"/>
      <c r="B49" s="148"/>
      <c r="C49" s="148" t="s">
        <v>275</v>
      </c>
      <c r="D49" s="56">
        <f>SUM(D47:D48)</f>
        <v>0</v>
      </c>
      <c r="E49" s="56"/>
      <c r="F49" s="56">
        <f>SUM(F47:F48)</f>
        <v>0</v>
      </c>
      <c r="G49" s="56"/>
      <c r="H49" s="56">
        <f aca="true" t="shared" si="5" ref="H49:AQ49">SUM(H47:H48)</f>
        <v>0</v>
      </c>
      <c r="I49" s="56">
        <f t="shared" si="5"/>
        <v>0</v>
      </c>
      <c r="J49" s="56">
        <f t="shared" si="5"/>
        <v>42.379999999999995</v>
      </c>
      <c r="K49" s="56">
        <f t="shared" si="5"/>
        <v>0</v>
      </c>
      <c r="L49" s="56">
        <f t="shared" si="5"/>
        <v>0</v>
      </c>
      <c r="M49" s="56">
        <f t="shared" si="5"/>
        <v>0</v>
      </c>
      <c r="N49" s="56">
        <f t="shared" si="5"/>
        <v>0</v>
      </c>
      <c r="O49" s="56">
        <f t="shared" si="5"/>
        <v>15.194</v>
      </c>
      <c r="P49" s="56">
        <f t="shared" si="5"/>
        <v>4.446</v>
      </c>
      <c r="Q49" s="56">
        <f t="shared" si="5"/>
        <v>0</v>
      </c>
      <c r="R49" s="56">
        <f t="shared" si="5"/>
        <v>0</v>
      </c>
      <c r="S49" s="56"/>
      <c r="T49" s="56">
        <f t="shared" si="5"/>
        <v>0</v>
      </c>
      <c r="U49" s="56">
        <f t="shared" si="5"/>
        <v>0</v>
      </c>
      <c r="V49" s="56">
        <f t="shared" si="5"/>
        <v>42</v>
      </c>
      <c r="W49" s="56">
        <f t="shared" si="5"/>
        <v>0</v>
      </c>
      <c r="X49" s="56">
        <f t="shared" si="5"/>
        <v>0</v>
      </c>
      <c r="Y49" s="56">
        <f t="shared" si="5"/>
        <v>0</v>
      </c>
      <c r="Z49" s="56">
        <f t="shared" si="5"/>
        <v>0</v>
      </c>
      <c r="AA49" s="56">
        <f t="shared" si="5"/>
        <v>0</v>
      </c>
      <c r="AB49" s="56">
        <f t="shared" si="5"/>
        <v>0</v>
      </c>
      <c r="AC49" s="56"/>
      <c r="AD49" s="56"/>
      <c r="AE49" s="56"/>
      <c r="AF49" s="56"/>
      <c r="AG49" s="56"/>
      <c r="AH49" s="56"/>
      <c r="AI49" s="56"/>
      <c r="AJ49" s="56"/>
      <c r="AK49" s="56"/>
      <c r="AL49" s="56"/>
      <c r="AM49" s="56"/>
      <c r="AN49" s="56">
        <f>SUM(AN47:AN48)</f>
        <v>0</v>
      </c>
      <c r="AO49" s="56">
        <f>SUM(AO47:AO48)</f>
        <v>0</v>
      </c>
      <c r="AP49" s="56">
        <f>SUM(AP47:AP48)</f>
        <v>0</v>
      </c>
      <c r="AQ49" s="56">
        <f t="shared" si="5"/>
        <v>0</v>
      </c>
      <c r="AR49" s="149"/>
      <c r="AS49" s="149"/>
      <c r="AT49" s="149"/>
      <c r="AU49" s="149"/>
      <c r="AV49" s="149"/>
      <c r="AW49" s="149"/>
      <c r="AX49" s="149"/>
      <c r="AY49" s="149"/>
      <c r="AZ49" s="56">
        <f>SUM(AQ49+AB49+V49+U49+J49+H49+F49+D49)</f>
        <v>84.38</v>
      </c>
    </row>
    <row r="50" spans="12:43" ht="18.75">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row>
    <row r="51" spans="12:43" ht="18.75">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row>
    <row r="52" ht="18.75">
      <c r="AT52" s="91"/>
    </row>
  </sheetData>
  <mergeCells count="21">
    <mergeCell ref="H1:BA1"/>
    <mergeCell ref="AS15:AS16"/>
    <mergeCell ref="AT15:AT16"/>
    <mergeCell ref="AU15:AU16"/>
    <mergeCell ref="AS14:AU14"/>
    <mergeCell ref="AZ13:AZ17"/>
    <mergeCell ref="J14:J15"/>
    <mergeCell ref="AV14:AV15"/>
    <mergeCell ref="Y4:AA4"/>
    <mergeCell ref="H3:BA3"/>
    <mergeCell ref="A12:A17"/>
    <mergeCell ref="C12:C17"/>
    <mergeCell ref="D12:AZ12"/>
    <mergeCell ref="H2:BA2"/>
    <mergeCell ref="AX14:AY14"/>
    <mergeCell ref="AV13:AY13"/>
    <mergeCell ref="A7:BA7"/>
    <mergeCell ref="A8:AZ8"/>
    <mergeCell ref="A9:BA9"/>
    <mergeCell ref="J13:AU13"/>
    <mergeCell ref="AW14:AW15"/>
  </mergeCells>
  <printOptions/>
  <pageMargins left="0.56" right="0.16" top="0.17" bottom="0.17" header="0.5" footer="0.5"/>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Z143"/>
  <sheetViews>
    <sheetView workbookViewId="0" topLeftCell="A1">
      <selection activeCell="B6" sqref="B6:B7"/>
    </sheetView>
  </sheetViews>
  <sheetFormatPr defaultColWidth="9.00390625" defaultRowHeight="12.75"/>
  <cols>
    <col min="1" max="1" width="15.25390625" style="108" customWidth="1"/>
    <col min="2" max="2" width="30.25390625" style="108" customWidth="1"/>
    <col min="3" max="3" width="46.00390625" style="108" customWidth="1"/>
    <col min="4" max="4" width="17.375" style="108" customWidth="1"/>
    <col min="5" max="5" width="16.25390625" style="108" customWidth="1"/>
    <col min="6" max="6" width="16.125" style="108" customWidth="1"/>
    <col min="7" max="7" width="11.00390625" style="108" customWidth="1"/>
    <col min="8" max="8" width="13.00390625" style="108" hidden="1" customWidth="1"/>
    <col min="9" max="9" width="12.875" style="108" hidden="1" customWidth="1"/>
    <col min="10" max="10" width="11.625" style="108" customWidth="1"/>
    <col min="11" max="11" width="21.375" style="108" customWidth="1"/>
    <col min="12" max="12" width="11.00390625" style="108" hidden="1" customWidth="1"/>
    <col min="13" max="13" width="10.25390625" style="108" hidden="1" customWidth="1"/>
    <col min="14" max="14" width="13.125" style="108" customWidth="1"/>
    <col min="15" max="15" width="10.375" style="108" hidden="1" customWidth="1"/>
    <col min="16" max="16" width="0" style="108" hidden="1" customWidth="1"/>
    <col min="17" max="17" width="14.625" style="108" hidden="1" customWidth="1"/>
    <col min="18" max="18" width="14.875" style="108" hidden="1" customWidth="1"/>
    <col min="19" max="16384" width="9.125" style="108" customWidth="1"/>
  </cols>
  <sheetData>
    <row r="1" spans="3:17" ht="18.75">
      <c r="C1" s="301" t="s">
        <v>41</v>
      </c>
      <c r="D1" s="301"/>
      <c r="E1" s="301"/>
      <c r="F1" s="301"/>
      <c r="G1" s="301"/>
      <c r="H1" s="301"/>
      <c r="I1" s="301"/>
      <c r="J1" s="301"/>
      <c r="K1" s="301"/>
      <c r="L1" s="301"/>
      <c r="M1" s="301"/>
      <c r="N1" s="301"/>
      <c r="O1" s="301"/>
      <c r="P1" s="301"/>
      <c r="Q1" s="301"/>
    </row>
    <row r="2" spans="3:17" ht="18.75">
      <c r="C2" s="301" t="s">
        <v>53</v>
      </c>
      <c r="D2" s="301"/>
      <c r="E2" s="301"/>
      <c r="F2" s="301"/>
      <c r="G2" s="301"/>
      <c r="H2" s="301"/>
      <c r="I2" s="301"/>
      <c r="J2" s="301"/>
      <c r="K2" s="301"/>
      <c r="L2" s="301"/>
      <c r="M2" s="301"/>
      <c r="N2" s="301"/>
      <c r="O2" s="301"/>
      <c r="P2" s="301"/>
      <c r="Q2" s="301"/>
    </row>
    <row r="3" spans="3:17" ht="18.75">
      <c r="C3" s="301" t="s">
        <v>71</v>
      </c>
      <c r="D3" s="301"/>
      <c r="E3" s="301"/>
      <c r="F3" s="301"/>
      <c r="G3" s="301"/>
      <c r="H3" s="301"/>
      <c r="I3" s="301"/>
      <c r="J3" s="301"/>
      <c r="K3" s="301"/>
      <c r="L3" s="301"/>
      <c r="M3" s="301"/>
      <c r="N3" s="301"/>
      <c r="O3" s="301"/>
      <c r="P3" s="301"/>
      <c r="Q3" s="301"/>
    </row>
    <row r="4" spans="1:7" ht="18.75" hidden="1">
      <c r="A4" s="258"/>
      <c r="B4" s="258"/>
      <c r="C4" s="258"/>
      <c r="D4" s="258"/>
      <c r="E4" s="258"/>
      <c r="F4" s="258"/>
      <c r="G4" s="258"/>
    </row>
    <row r="5" spans="1:17" ht="85.5" customHeight="1">
      <c r="A5" s="302" t="s">
        <v>359</v>
      </c>
      <c r="B5" s="302"/>
      <c r="C5" s="302"/>
      <c r="D5" s="302"/>
      <c r="E5" s="302"/>
      <c r="F5" s="302"/>
      <c r="G5" s="302"/>
      <c r="H5" s="302"/>
      <c r="I5" s="302"/>
      <c r="J5" s="302"/>
      <c r="K5" s="302"/>
      <c r="L5" s="302"/>
      <c r="M5" s="302"/>
      <c r="N5" s="302"/>
      <c r="O5" s="302"/>
      <c r="P5" s="302"/>
      <c r="Q5" s="302"/>
    </row>
    <row r="6" spans="1:18" ht="18.75">
      <c r="A6" s="300" t="s">
        <v>54</v>
      </c>
      <c r="B6" s="360" t="s">
        <v>498</v>
      </c>
      <c r="C6" s="338" t="s">
        <v>55</v>
      </c>
      <c r="D6" s="338" t="s">
        <v>56</v>
      </c>
      <c r="E6" s="338" t="s">
        <v>57</v>
      </c>
      <c r="F6" s="338" t="s">
        <v>326</v>
      </c>
      <c r="G6" s="338" t="s">
        <v>327</v>
      </c>
      <c r="H6" s="146"/>
      <c r="I6" s="146"/>
      <c r="J6" s="327" t="s">
        <v>328</v>
      </c>
      <c r="K6" s="327"/>
      <c r="L6" s="327"/>
      <c r="M6" s="327"/>
      <c r="N6" s="327"/>
      <c r="O6" s="327"/>
      <c r="P6" s="258"/>
      <c r="Q6" s="338" t="s">
        <v>329</v>
      </c>
      <c r="R6" s="338" t="s">
        <v>330</v>
      </c>
    </row>
    <row r="7" spans="1:18" ht="74.25" customHeight="1">
      <c r="A7" s="300"/>
      <c r="B7" s="361"/>
      <c r="C7" s="338"/>
      <c r="D7" s="338"/>
      <c r="E7" s="338"/>
      <c r="F7" s="338"/>
      <c r="G7" s="338"/>
      <c r="H7" s="146"/>
      <c r="I7" s="146"/>
      <c r="J7" s="338" t="s">
        <v>331</v>
      </c>
      <c r="K7" s="338"/>
      <c r="L7" s="360" t="s">
        <v>332</v>
      </c>
      <c r="M7" s="360" t="s">
        <v>333</v>
      </c>
      <c r="N7" s="338" t="s">
        <v>334</v>
      </c>
      <c r="O7" s="338" t="s">
        <v>333</v>
      </c>
      <c r="P7" s="217"/>
      <c r="Q7" s="338"/>
      <c r="R7" s="338"/>
    </row>
    <row r="8" spans="1:18" ht="111.75" customHeight="1">
      <c r="A8" s="2" t="s">
        <v>459</v>
      </c>
      <c r="B8" s="146" t="s">
        <v>335</v>
      </c>
      <c r="C8" s="338"/>
      <c r="D8" s="338"/>
      <c r="E8" s="338"/>
      <c r="F8" s="338"/>
      <c r="G8" s="338"/>
      <c r="H8" s="146"/>
      <c r="I8" s="146"/>
      <c r="J8" s="146" t="s">
        <v>336</v>
      </c>
      <c r="K8" s="146" t="s">
        <v>337</v>
      </c>
      <c r="L8" s="361"/>
      <c r="M8" s="361"/>
      <c r="N8" s="338"/>
      <c r="O8" s="338"/>
      <c r="P8" s="217"/>
      <c r="Q8" s="338"/>
      <c r="R8" s="338"/>
    </row>
    <row r="9" spans="1:17" ht="55.5" customHeight="1" hidden="1">
      <c r="A9" s="264" t="s">
        <v>338</v>
      </c>
      <c r="B9" s="265" t="s">
        <v>506</v>
      </c>
      <c r="C9" s="265" t="s">
        <v>339</v>
      </c>
      <c r="D9" s="266"/>
      <c r="E9" s="266"/>
      <c r="F9" s="266"/>
      <c r="G9" s="267"/>
      <c r="H9" s="268"/>
      <c r="I9" s="267"/>
      <c r="J9" s="267"/>
      <c r="K9" s="267"/>
      <c r="L9" s="267"/>
      <c r="M9" s="267"/>
      <c r="N9" s="266"/>
      <c r="O9" s="266"/>
      <c r="P9" s="269"/>
      <c r="Q9" s="266"/>
    </row>
    <row r="10" spans="1:17" ht="31.5" customHeight="1" hidden="1">
      <c r="A10" s="85" t="s">
        <v>507</v>
      </c>
      <c r="B10" s="146" t="s">
        <v>508</v>
      </c>
      <c r="C10" s="146" t="s">
        <v>340</v>
      </c>
      <c r="D10" s="58"/>
      <c r="E10" s="58"/>
      <c r="F10" s="58"/>
      <c r="G10" s="56"/>
      <c r="H10" s="56"/>
      <c r="I10" s="56"/>
      <c r="J10" s="56"/>
      <c r="K10" s="56"/>
      <c r="L10" s="56"/>
      <c r="M10" s="56"/>
      <c r="N10" s="58"/>
      <c r="O10" s="58"/>
      <c r="P10" s="270"/>
      <c r="Q10" s="58"/>
    </row>
    <row r="11" spans="1:26" ht="44.25" customHeight="1" hidden="1">
      <c r="A11" s="264" t="s">
        <v>299</v>
      </c>
      <c r="B11" s="265" t="s">
        <v>593</v>
      </c>
      <c r="C11" s="265" t="s">
        <v>339</v>
      </c>
      <c r="D11" s="213"/>
      <c r="E11" s="213"/>
      <c r="F11" s="213"/>
      <c r="G11" s="92">
        <f>SUM(G13+G14+G15+G16+G17)+G121</f>
        <v>0</v>
      </c>
      <c r="H11" s="92"/>
      <c r="I11" s="92">
        <f>SUM(I17+I26+I29+I37+I40+I42+I43)</f>
        <v>0</v>
      </c>
      <c r="J11" s="92">
        <f>SUM(J13+J14+J15+J16+J17)+J121</f>
        <v>0</v>
      </c>
      <c r="K11" s="92">
        <f>SUM(K13+K14+K15+K16+K17)+K121</f>
        <v>0</v>
      </c>
      <c r="L11" s="92">
        <f>SUM(L13+L14+L15+L16+L17)+L121</f>
        <v>0</v>
      </c>
      <c r="M11" s="92">
        <f>SUM(M13+M14+M15+M16+M17)+M121</f>
        <v>0</v>
      </c>
      <c r="N11" s="92">
        <f>SUM(N13+N14+N15+N16+N17)+N121</f>
        <v>0</v>
      </c>
      <c r="O11" s="92">
        <f>SUM(O13+O14+O15+O16+O17)</f>
        <v>0</v>
      </c>
      <c r="P11" s="92">
        <f>SUM(P13+P14+P15+P16+P17)</f>
        <v>0</v>
      </c>
      <c r="Q11" s="92">
        <f>SUM(Q13+Q14+Q15+Q16+Q17)</f>
        <v>0</v>
      </c>
      <c r="R11" s="92">
        <f>SUM(R13+R14+R15+R16+R17)</f>
        <v>0</v>
      </c>
      <c r="S11" s="93"/>
      <c r="T11" s="93"/>
      <c r="U11" s="93"/>
      <c r="V11" s="93"/>
      <c r="W11" s="93"/>
      <c r="X11" s="93"/>
      <c r="Y11" s="93"/>
      <c r="Z11" s="93"/>
    </row>
    <row r="12" spans="1:26" ht="35.25" customHeight="1" hidden="1">
      <c r="A12" s="85"/>
      <c r="B12" s="146"/>
      <c r="C12" s="146"/>
      <c r="D12" s="58"/>
      <c r="E12" s="58"/>
      <c r="F12" s="58"/>
      <c r="G12" s="94"/>
      <c r="H12" s="94"/>
      <c r="I12" s="94">
        <f>SUM(J12+N12+O12+Q12)</f>
        <v>0</v>
      </c>
      <c r="J12" s="95"/>
      <c r="K12" s="94"/>
      <c r="L12" s="94"/>
      <c r="M12" s="94"/>
      <c r="N12" s="94"/>
      <c r="O12" s="94"/>
      <c r="P12" s="96">
        <f>SUM(J12:O12)-K12</f>
        <v>0</v>
      </c>
      <c r="Q12" s="97"/>
      <c r="R12" s="94"/>
      <c r="S12" s="93"/>
      <c r="T12" s="93"/>
      <c r="U12" s="93"/>
      <c r="V12" s="93"/>
      <c r="W12" s="93"/>
      <c r="X12" s="93"/>
      <c r="Y12" s="93"/>
      <c r="Z12" s="93"/>
    </row>
    <row r="13" spans="1:26" ht="35.25" customHeight="1" hidden="1">
      <c r="A13" s="85" t="s">
        <v>512</v>
      </c>
      <c r="B13" s="198" t="s">
        <v>341</v>
      </c>
      <c r="C13" s="146" t="s">
        <v>342</v>
      </c>
      <c r="D13" s="58"/>
      <c r="E13" s="58"/>
      <c r="F13" s="58"/>
      <c r="G13" s="95"/>
      <c r="H13" s="94"/>
      <c r="I13" s="94"/>
      <c r="J13" s="95"/>
      <c r="K13" s="94"/>
      <c r="L13" s="94"/>
      <c r="M13" s="94"/>
      <c r="N13" s="94"/>
      <c r="O13" s="94"/>
      <c r="P13" s="96"/>
      <c r="Q13" s="97"/>
      <c r="R13" s="94"/>
      <c r="S13" s="93"/>
      <c r="T13" s="93"/>
      <c r="U13" s="93"/>
      <c r="V13" s="93"/>
      <c r="W13" s="93"/>
      <c r="X13" s="93"/>
      <c r="Y13" s="93"/>
      <c r="Z13" s="93"/>
    </row>
    <row r="14" spans="1:26" ht="80.25" customHeight="1" hidden="1">
      <c r="A14" s="85" t="s">
        <v>512</v>
      </c>
      <c r="B14" s="198" t="s">
        <v>341</v>
      </c>
      <c r="C14" s="271" t="s">
        <v>343</v>
      </c>
      <c r="D14" s="58"/>
      <c r="E14" s="58"/>
      <c r="F14" s="58"/>
      <c r="G14" s="95"/>
      <c r="H14" s="94"/>
      <c r="I14" s="94"/>
      <c r="J14" s="95"/>
      <c r="K14" s="94"/>
      <c r="L14" s="94"/>
      <c r="M14" s="94"/>
      <c r="N14" s="94"/>
      <c r="O14" s="94"/>
      <c r="P14" s="96"/>
      <c r="Q14" s="97"/>
      <c r="R14" s="95"/>
      <c r="S14" s="93"/>
      <c r="T14" s="93"/>
      <c r="U14" s="93"/>
      <c r="V14" s="93"/>
      <c r="W14" s="93"/>
      <c r="X14" s="93"/>
      <c r="Y14" s="93"/>
      <c r="Z14" s="93"/>
    </row>
    <row r="15" spans="1:26" ht="130.5" customHeight="1" hidden="1">
      <c r="A15" s="85" t="s">
        <v>467</v>
      </c>
      <c r="B15" s="198" t="s">
        <v>468</v>
      </c>
      <c r="C15" s="259" t="s">
        <v>344</v>
      </c>
      <c r="D15" s="58"/>
      <c r="E15" s="58"/>
      <c r="F15" s="58"/>
      <c r="G15" s="95"/>
      <c r="H15" s="94"/>
      <c r="I15" s="94"/>
      <c r="J15" s="95"/>
      <c r="K15" s="94"/>
      <c r="L15" s="94"/>
      <c r="M15" s="94"/>
      <c r="N15" s="94"/>
      <c r="O15" s="94"/>
      <c r="P15" s="96"/>
      <c r="Q15" s="97"/>
      <c r="R15" s="95"/>
      <c r="S15" s="93"/>
      <c r="T15" s="93"/>
      <c r="U15" s="93"/>
      <c r="V15" s="93"/>
      <c r="W15" s="93"/>
      <c r="X15" s="93"/>
      <c r="Y15" s="93"/>
      <c r="Z15" s="93"/>
    </row>
    <row r="16" spans="1:26" ht="101.25" customHeight="1" hidden="1">
      <c r="A16" s="85" t="s">
        <v>467</v>
      </c>
      <c r="B16" s="198" t="s">
        <v>468</v>
      </c>
      <c r="C16" s="259" t="s">
        <v>345</v>
      </c>
      <c r="D16" s="58"/>
      <c r="E16" s="58"/>
      <c r="F16" s="58"/>
      <c r="G16" s="95"/>
      <c r="H16" s="94"/>
      <c r="I16" s="94"/>
      <c r="J16" s="95"/>
      <c r="K16" s="94"/>
      <c r="L16" s="94"/>
      <c r="M16" s="94"/>
      <c r="N16" s="94"/>
      <c r="O16" s="94"/>
      <c r="P16" s="96"/>
      <c r="Q16" s="97"/>
      <c r="R16" s="95"/>
      <c r="S16" s="93"/>
      <c r="T16" s="93"/>
      <c r="U16" s="93"/>
      <c r="V16" s="93"/>
      <c r="W16" s="93"/>
      <c r="X16" s="93"/>
      <c r="Y16" s="93"/>
      <c r="Z16" s="93"/>
    </row>
    <row r="17" spans="1:26" ht="37.5" hidden="1">
      <c r="A17" s="85" t="s">
        <v>469</v>
      </c>
      <c r="B17" s="198" t="s">
        <v>470</v>
      </c>
      <c r="C17" s="146" t="s">
        <v>342</v>
      </c>
      <c r="D17" s="58"/>
      <c r="E17" s="58"/>
      <c r="F17" s="58"/>
      <c r="G17" s="95"/>
      <c r="H17" s="94"/>
      <c r="I17" s="94"/>
      <c r="J17" s="94"/>
      <c r="K17" s="94"/>
      <c r="L17" s="94"/>
      <c r="M17" s="94"/>
      <c r="N17" s="94"/>
      <c r="O17" s="94"/>
      <c r="P17" s="94"/>
      <c r="Q17" s="97"/>
      <c r="R17" s="94"/>
      <c r="S17" s="93"/>
      <c r="T17" s="93"/>
      <c r="U17" s="93"/>
      <c r="V17" s="93"/>
      <c r="W17" s="93"/>
      <c r="X17" s="93"/>
      <c r="Y17" s="93"/>
      <c r="Z17" s="93"/>
    </row>
    <row r="18" spans="1:26" ht="18.75" hidden="1">
      <c r="A18" s="85"/>
      <c r="B18" s="146"/>
      <c r="C18" s="199"/>
      <c r="D18" s="58"/>
      <c r="E18" s="58"/>
      <c r="F18" s="58"/>
      <c r="G18" s="95"/>
      <c r="H18" s="94"/>
      <c r="I18" s="94"/>
      <c r="J18" s="95"/>
      <c r="K18" s="94"/>
      <c r="L18" s="94"/>
      <c r="M18" s="94"/>
      <c r="N18" s="94"/>
      <c r="O18" s="94"/>
      <c r="P18" s="96"/>
      <c r="Q18" s="97"/>
      <c r="R18" s="94"/>
      <c r="S18" s="93"/>
      <c r="T18" s="93"/>
      <c r="U18" s="93"/>
      <c r="V18" s="93"/>
      <c r="W18" s="93"/>
      <c r="X18" s="93"/>
      <c r="Y18" s="93"/>
      <c r="Z18" s="93"/>
    </row>
    <row r="19" spans="1:26" ht="18.75" hidden="1">
      <c r="A19" s="85"/>
      <c r="B19" s="146"/>
      <c r="C19" s="147"/>
      <c r="D19" s="58"/>
      <c r="E19" s="58"/>
      <c r="F19" s="58"/>
      <c r="G19" s="95"/>
      <c r="H19" s="94"/>
      <c r="I19" s="94"/>
      <c r="J19" s="95"/>
      <c r="K19" s="94"/>
      <c r="L19" s="94"/>
      <c r="M19" s="94"/>
      <c r="N19" s="94"/>
      <c r="O19" s="94"/>
      <c r="P19" s="96"/>
      <c r="Q19" s="97"/>
      <c r="R19" s="94"/>
      <c r="S19" s="93"/>
      <c r="T19" s="93"/>
      <c r="U19" s="93"/>
      <c r="V19" s="93"/>
      <c r="W19" s="93"/>
      <c r="X19" s="93"/>
      <c r="Y19" s="93"/>
      <c r="Z19" s="93"/>
    </row>
    <row r="20" spans="1:26" ht="18.75" hidden="1">
      <c r="A20" s="85"/>
      <c r="B20" s="146"/>
      <c r="C20" s="146"/>
      <c r="D20" s="58"/>
      <c r="E20" s="58"/>
      <c r="F20" s="58"/>
      <c r="G20" s="95"/>
      <c r="H20" s="94"/>
      <c r="I20" s="94"/>
      <c r="J20" s="95"/>
      <c r="K20" s="94"/>
      <c r="L20" s="94"/>
      <c r="M20" s="94"/>
      <c r="N20" s="94"/>
      <c r="O20" s="94"/>
      <c r="P20" s="96"/>
      <c r="Q20" s="97"/>
      <c r="R20" s="94"/>
      <c r="S20" s="93"/>
      <c r="T20" s="93"/>
      <c r="U20" s="93"/>
      <c r="V20" s="93"/>
      <c r="W20" s="93"/>
      <c r="X20" s="93"/>
      <c r="Y20" s="93"/>
      <c r="Z20" s="93"/>
    </row>
    <row r="21" spans="1:26" ht="37.5" hidden="1">
      <c r="A21" s="85"/>
      <c r="B21" s="146"/>
      <c r="C21" s="146" t="s">
        <v>346</v>
      </c>
      <c r="D21" s="58"/>
      <c r="E21" s="58"/>
      <c r="F21" s="58"/>
      <c r="G21" s="95"/>
      <c r="H21" s="94"/>
      <c r="I21" s="94"/>
      <c r="J21" s="94"/>
      <c r="K21" s="94"/>
      <c r="L21" s="94"/>
      <c r="M21" s="94"/>
      <c r="N21" s="94"/>
      <c r="O21" s="94"/>
      <c r="P21" s="96"/>
      <c r="Q21" s="97"/>
      <c r="R21" s="94"/>
      <c r="S21" s="93"/>
      <c r="T21" s="93"/>
      <c r="U21" s="93"/>
      <c r="V21" s="93"/>
      <c r="W21" s="93"/>
      <c r="X21" s="93"/>
      <c r="Y21" s="93"/>
      <c r="Z21" s="93"/>
    </row>
    <row r="22" spans="1:26" ht="18.75" hidden="1">
      <c r="A22" s="85"/>
      <c r="B22" s="146"/>
      <c r="C22" s="146" t="s">
        <v>347</v>
      </c>
      <c r="D22" s="58"/>
      <c r="E22" s="58"/>
      <c r="F22" s="58"/>
      <c r="G22" s="95"/>
      <c r="H22" s="94"/>
      <c r="I22" s="94"/>
      <c r="J22" s="95"/>
      <c r="K22" s="94"/>
      <c r="L22" s="94"/>
      <c r="M22" s="94"/>
      <c r="N22" s="94"/>
      <c r="O22" s="94"/>
      <c r="P22" s="96"/>
      <c r="Q22" s="97"/>
      <c r="R22" s="94"/>
      <c r="S22" s="93"/>
      <c r="T22" s="93"/>
      <c r="U22" s="93"/>
      <c r="V22" s="93"/>
      <c r="W22" s="93"/>
      <c r="X22" s="93"/>
      <c r="Y22" s="93"/>
      <c r="Z22" s="93"/>
    </row>
    <row r="23" spans="1:26" ht="18.75" hidden="1">
      <c r="A23" s="85"/>
      <c r="B23" s="146"/>
      <c r="C23" s="146"/>
      <c r="D23" s="58"/>
      <c r="E23" s="58"/>
      <c r="F23" s="58"/>
      <c r="G23" s="95"/>
      <c r="H23" s="94"/>
      <c r="I23" s="94"/>
      <c r="J23" s="95"/>
      <c r="K23" s="94"/>
      <c r="L23" s="94"/>
      <c r="M23" s="94"/>
      <c r="N23" s="94"/>
      <c r="O23" s="94"/>
      <c r="P23" s="96"/>
      <c r="Q23" s="97"/>
      <c r="R23" s="94"/>
      <c r="S23" s="93"/>
      <c r="T23" s="93"/>
      <c r="U23" s="93"/>
      <c r="V23" s="93"/>
      <c r="W23" s="93"/>
      <c r="X23" s="93"/>
      <c r="Y23" s="93"/>
      <c r="Z23" s="93"/>
    </row>
    <row r="24" spans="1:26" ht="18.75" hidden="1">
      <c r="A24" s="85"/>
      <c r="B24" s="146"/>
      <c r="C24" s="146"/>
      <c r="D24" s="58"/>
      <c r="E24" s="58"/>
      <c r="F24" s="58"/>
      <c r="G24" s="95"/>
      <c r="H24" s="94"/>
      <c r="I24" s="94"/>
      <c r="J24" s="95"/>
      <c r="K24" s="94"/>
      <c r="L24" s="94"/>
      <c r="M24" s="94"/>
      <c r="N24" s="94"/>
      <c r="O24" s="94"/>
      <c r="P24" s="96"/>
      <c r="Q24" s="97"/>
      <c r="R24" s="94"/>
      <c r="S24" s="93"/>
      <c r="T24" s="93"/>
      <c r="U24" s="93"/>
      <c r="V24" s="93"/>
      <c r="W24" s="93"/>
      <c r="X24" s="93"/>
      <c r="Y24" s="93"/>
      <c r="Z24" s="93"/>
    </row>
    <row r="25" spans="1:26" ht="18.75" hidden="1">
      <c r="A25" s="85"/>
      <c r="B25" s="146"/>
      <c r="C25" s="146"/>
      <c r="D25" s="58"/>
      <c r="E25" s="58"/>
      <c r="F25" s="58"/>
      <c r="G25" s="95"/>
      <c r="H25" s="94"/>
      <c r="I25" s="94"/>
      <c r="J25" s="95"/>
      <c r="K25" s="94"/>
      <c r="L25" s="94"/>
      <c r="M25" s="94"/>
      <c r="N25" s="94"/>
      <c r="O25" s="94"/>
      <c r="P25" s="96"/>
      <c r="Q25" s="97"/>
      <c r="R25" s="94"/>
      <c r="S25" s="93"/>
      <c r="T25" s="93"/>
      <c r="U25" s="93"/>
      <c r="V25" s="93"/>
      <c r="W25" s="93"/>
      <c r="X25" s="93"/>
      <c r="Y25" s="93"/>
      <c r="Z25" s="93"/>
    </row>
    <row r="26" spans="1:26" ht="37.5" hidden="1">
      <c r="A26" s="85" t="s">
        <v>467</v>
      </c>
      <c r="B26" s="146" t="s">
        <v>468</v>
      </c>
      <c r="C26" s="146" t="s">
        <v>348</v>
      </c>
      <c r="D26" s="58"/>
      <c r="E26" s="58"/>
      <c r="F26" s="58"/>
      <c r="G26" s="95"/>
      <c r="H26" s="94"/>
      <c r="I26" s="94"/>
      <c r="J26" s="95"/>
      <c r="K26" s="94"/>
      <c r="L26" s="94"/>
      <c r="M26" s="94"/>
      <c r="N26" s="94"/>
      <c r="O26" s="94"/>
      <c r="P26" s="96"/>
      <c r="Q26" s="97"/>
      <c r="R26" s="94"/>
      <c r="S26" s="93"/>
      <c r="T26" s="93"/>
      <c r="U26" s="93"/>
      <c r="V26" s="93"/>
      <c r="W26" s="93"/>
      <c r="X26" s="93"/>
      <c r="Y26" s="93"/>
      <c r="Z26" s="93"/>
    </row>
    <row r="27" spans="1:26" ht="18.75" hidden="1">
      <c r="A27" s="85"/>
      <c r="B27" s="146"/>
      <c r="C27" s="146" t="s">
        <v>610</v>
      </c>
      <c r="D27" s="58"/>
      <c r="E27" s="58"/>
      <c r="F27" s="58"/>
      <c r="G27" s="95"/>
      <c r="H27" s="94"/>
      <c r="I27" s="94"/>
      <c r="J27" s="95"/>
      <c r="K27" s="94"/>
      <c r="L27" s="94"/>
      <c r="M27" s="94"/>
      <c r="N27" s="94"/>
      <c r="O27" s="94"/>
      <c r="P27" s="96"/>
      <c r="Q27" s="97"/>
      <c r="R27" s="94"/>
      <c r="S27" s="93"/>
      <c r="T27" s="93"/>
      <c r="U27" s="93"/>
      <c r="V27" s="93"/>
      <c r="W27" s="93"/>
      <c r="X27" s="93"/>
      <c r="Y27" s="93"/>
      <c r="Z27" s="93"/>
    </row>
    <row r="28" spans="1:26" ht="281.25" hidden="1">
      <c r="A28" s="85"/>
      <c r="B28" s="146"/>
      <c r="C28" s="146" t="s">
        <v>67</v>
      </c>
      <c r="D28" s="58"/>
      <c r="E28" s="58"/>
      <c r="F28" s="58"/>
      <c r="G28" s="95"/>
      <c r="H28" s="94"/>
      <c r="I28" s="94"/>
      <c r="J28" s="95"/>
      <c r="K28" s="94"/>
      <c r="L28" s="94"/>
      <c r="M28" s="94"/>
      <c r="N28" s="94"/>
      <c r="O28" s="94"/>
      <c r="P28" s="96"/>
      <c r="Q28" s="97"/>
      <c r="R28" s="94"/>
      <c r="S28" s="93"/>
      <c r="T28" s="93"/>
      <c r="U28" s="93"/>
      <c r="V28" s="93"/>
      <c r="W28" s="93"/>
      <c r="X28" s="93"/>
      <c r="Y28" s="93"/>
      <c r="Z28" s="93"/>
    </row>
    <row r="29" spans="1:26" ht="37.5" hidden="1">
      <c r="A29" s="85" t="s">
        <v>469</v>
      </c>
      <c r="B29" s="146" t="s">
        <v>470</v>
      </c>
      <c r="C29" s="146" t="s">
        <v>348</v>
      </c>
      <c r="D29" s="58"/>
      <c r="E29" s="58"/>
      <c r="F29" s="58"/>
      <c r="G29" s="95"/>
      <c r="H29" s="95"/>
      <c r="I29" s="94"/>
      <c r="J29" s="95"/>
      <c r="K29" s="94"/>
      <c r="L29" s="94"/>
      <c r="M29" s="94"/>
      <c r="N29" s="94"/>
      <c r="O29" s="94"/>
      <c r="P29" s="94"/>
      <c r="Q29" s="97"/>
      <c r="R29" s="94"/>
      <c r="S29" s="93"/>
      <c r="T29" s="93"/>
      <c r="U29" s="93"/>
      <c r="V29" s="93"/>
      <c r="W29" s="93"/>
      <c r="X29" s="93"/>
      <c r="Y29" s="93"/>
      <c r="Z29" s="93"/>
    </row>
    <row r="30" spans="1:26" ht="93.75" hidden="1">
      <c r="A30" s="85"/>
      <c r="B30" s="146"/>
      <c r="C30" s="146" t="s">
        <v>74</v>
      </c>
      <c r="D30" s="146"/>
      <c r="E30" s="146"/>
      <c r="F30" s="146"/>
      <c r="G30" s="95"/>
      <c r="H30" s="95"/>
      <c r="I30" s="94"/>
      <c r="J30" s="95"/>
      <c r="K30" s="94"/>
      <c r="L30" s="94"/>
      <c r="M30" s="94"/>
      <c r="N30" s="94"/>
      <c r="O30" s="94"/>
      <c r="P30" s="96"/>
      <c r="Q30" s="97"/>
      <c r="R30" s="94"/>
      <c r="S30" s="93"/>
      <c r="T30" s="93"/>
      <c r="U30" s="93"/>
      <c r="V30" s="93"/>
      <c r="W30" s="93"/>
      <c r="X30" s="93"/>
      <c r="Y30" s="93"/>
      <c r="Z30" s="93"/>
    </row>
    <row r="31" spans="1:26" ht="18.75" hidden="1">
      <c r="A31" s="85"/>
      <c r="B31" s="146"/>
      <c r="C31" s="146"/>
      <c r="D31" s="146"/>
      <c r="E31" s="146"/>
      <c r="F31" s="146"/>
      <c r="G31" s="95"/>
      <c r="H31" s="95"/>
      <c r="I31" s="94"/>
      <c r="J31" s="95"/>
      <c r="K31" s="94"/>
      <c r="L31" s="94"/>
      <c r="M31" s="94"/>
      <c r="N31" s="94"/>
      <c r="O31" s="94"/>
      <c r="P31" s="96"/>
      <c r="Q31" s="97"/>
      <c r="R31" s="94"/>
      <c r="S31" s="93"/>
      <c r="T31" s="93"/>
      <c r="U31" s="93"/>
      <c r="V31" s="93"/>
      <c r="W31" s="93"/>
      <c r="X31" s="93"/>
      <c r="Y31" s="93"/>
      <c r="Z31" s="93"/>
    </row>
    <row r="32" spans="1:26" ht="18.75" hidden="1">
      <c r="A32" s="85"/>
      <c r="B32" s="146"/>
      <c r="C32" s="146"/>
      <c r="D32" s="146"/>
      <c r="E32" s="146"/>
      <c r="F32" s="146"/>
      <c r="G32" s="95"/>
      <c r="H32" s="95"/>
      <c r="I32" s="94"/>
      <c r="J32" s="95"/>
      <c r="K32" s="94"/>
      <c r="L32" s="94"/>
      <c r="M32" s="94"/>
      <c r="N32" s="94"/>
      <c r="O32" s="94"/>
      <c r="P32" s="96"/>
      <c r="Q32" s="97"/>
      <c r="R32" s="94"/>
      <c r="S32" s="93"/>
      <c r="T32" s="93"/>
      <c r="U32" s="93"/>
      <c r="V32" s="93"/>
      <c r="W32" s="93"/>
      <c r="X32" s="93"/>
      <c r="Y32" s="93"/>
      <c r="Z32" s="93"/>
    </row>
    <row r="33" spans="1:26" ht="18.75" hidden="1">
      <c r="A33" s="85"/>
      <c r="B33" s="146"/>
      <c r="C33" s="146"/>
      <c r="D33" s="146"/>
      <c r="E33" s="146"/>
      <c r="F33" s="146"/>
      <c r="G33" s="95"/>
      <c r="H33" s="95"/>
      <c r="I33" s="94"/>
      <c r="J33" s="95"/>
      <c r="K33" s="94"/>
      <c r="L33" s="94"/>
      <c r="M33" s="94"/>
      <c r="N33" s="94"/>
      <c r="O33" s="94"/>
      <c r="P33" s="96"/>
      <c r="Q33" s="97"/>
      <c r="R33" s="94"/>
      <c r="S33" s="93"/>
      <c r="T33" s="93"/>
      <c r="U33" s="93"/>
      <c r="V33" s="93"/>
      <c r="W33" s="93"/>
      <c r="X33" s="93"/>
      <c r="Y33" s="93"/>
      <c r="Z33" s="93"/>
    </row>
    <row r="34" spans="1:26" ht="18.75" hidden="1">
      <c r="A34" s="85"/>
      <c r="B34" s="146"/>
      <c r="C34" s="146"/>
      <c r="D34" s="146"/>
      <c r="E34" s="146"/>
      <c r="F34" s="146"/>
      <c r="G34" s="95"/>
      <c r="H34" s="95"/>
      <c r="I34" s="94"/>
      <c r="J34" s="95"/>
      <c r="K34" s="94"/>
      <c r="L34" s="94"/>
      <c r="M34" s="94"/>
      <c r="N34" s="94"/>
      <c r="O34" s="94"/>
      <c r="P34" s="96"/>
      <c r="Q34" s="97"/>
      <c r="R34" s="94"/>
      <c r="S34" s="93"/>
      <c r="T34" s="93"/>
      <c r="U34" s="93"/>
      <c r="V34" s="93"/>
      <c r="W34" s="93"/>
      <c r="X34" s="93"/>
      <c r="Y34" s="93"/>
      <c r="Z34" s="93"/>
    </row>
    <row r="35" spans="1:26" ht="18.75" hidden="1">
      <c r="A35" s="85"/>
      <c r="B35" s="146"/>
      <c r="C35" s="146"/>
      <c r="D35" s="146"/>
      <c r="E35" s="146"/>
      <c r="F35" s="146"/>
      <c r="G35" s="95"/>
      <c r="H35" s="95"/>
      <c r="I35" s="94"/>
      <c r="J35" s="95"/>
      <c r="K35" s="94"/>
      <c r="L35" s="94"/>
      <c r="M35" s="94"/>
      <c r="N35" s="94"/>
      <c r="O35" s="94"/>
      <c r="P35" s="96"/>
      <c r="Q35" s="97"/>
      <c r="R35" s="94"/>
      <c r="S35" s="93"/>
      <c r="T35" s="93"/>
      <c r="U35" s="93"/>
      <c r="V35" s="93"/>
      <c r="W35" s="93"/>
      <c r="X35" s="93"/>
      <c r="Y35" s="93"/>
      <c r="Z35" s="93"/>
    </row>
    <row r="36" spans="1:26" ht="18.75" hidden="1">
      <c r="A36" s="146"/>
      <c r="B36" s="146"/>
      <c r="C36" s="146"/>
      <c r="D36" s="146"/>
      <c r="E36" s="146"/>
      <c r="F36" s="146"/>
      <c r="G36" s="95"/>
      <c r="H36" s="95"/>
      <c r="I36" s="94"/>
      <c r="J36" s="95"/>
      <c r="K36" s="94"/>
      <c r="L36" s="94"/>
      <c r="M36" s="94"/>
      <c r="N36" s="94"/>
      <c r="O36" s="94"/>
      <c r="P36" s="96"/>
      <c r="Q36" s="97"/>
      <c r="R36" s="94"/>
      <c r="S36" s="93"/>
      <c r="T36" s="93"/>
      <c r="U36" s="93"/>
      <c r="V36" s="93"/>
      <c r="W36" s="93"/>
      <c r="X36" s="93"/>
      <c r="Y36" s="93"/>
      <c r="Z36" s="93"/>
    </row>
    <row r="37" spans="1:26" ht="18.75" hidden="1">
      <c r="A37" s="146"/>
      <c r="B37" s="146"/>
      <c r="C37" s="146"/>
      <c r="D37" s="146"/>
      <c r="E37" s="146"/>
      <c r="F37" s="146"/>
      <c r="G37" s="95"/>
      <c r="H37" s="95"/>
      <c r="I37" s="94"/>
      <c r="J37" s="95"/>
      <c r="K37" s="94"/>
      <c r="L37" s="94"/>
      <c r="M37" s="94"/>
      <c r="N37" s="94"/>
      <c r="O37" s="94"/>
      <c r="P37" s="96"/>
      <c r="Q37" s="97"/>
      <c r="R37" s="94"/>
      <c r="S37" s="93"/>
      <c r="T37" s="93"/>
      <c r="U37" s="93"/>
      <c r="V37" s="93"/>
      <c r="W37" s="93"/>
      <c r="X37" s="93"/>
      <c r="Y37" s="93"/>
      <c r="Z37" s="93"/>
    </row>
    <row r="38" spans="1:26" ht="18.75" hidden="1">
      <c r="A38" s="146"/>
      <c r="B38" s="146"/>
      <c r="C38" s="146"/>
      <c r="D38" s="146"/>
      <c r="E38" s="146"/>
      <c r="F38" s="146"/>
      <c r="G38" s="95"/>
      <c r="H38" s="95"/>
      <c r="I38" s="94"/>
      <c r="J38" s="95"/>
      <c r="K38" s="94"/>
      <c r="L38" s="94"/>
      <c r="M38" s="94"/>
      <c r="N38" s="94"/>
      <c r="O38" s="94"/>
      <c r="P38" s="96"/>
      <c r="Q38" s="97"/>
      <c r="R38" s="94"/>
      <c r="S38" s="93"/>
      <c r="T38" s="93"/>
      <c r="U38" s="93"/>
      <c r="V38" s="93"/>
      <c r="W38" s="93"/>
      <c r="X38" s="93"/>
      <c r="Y38" s="93"/>
      <c r="Z38" s="93"/>
    </row>
    <row r="39" spans="1:26" ht="18.75" hidden="1">
      <c r="A39" s="272"/>
      <c r="B39" s="273"/>
      <c r="C39" s="85"/>
      <c r="D39" s="206"/>
      <c r="E39" s="206"/>
      <c r="F39" s="206"/>
      <c r="G39" s="95"/>
      <c r="H39" s="94"/>
      <c r="I39" s="94"/>
      <c r="J39" s="94"/>
      <c r="K39" s="94"/>
      <c r="L39" s="94"/>
      <c r="M39" s="94"/>
      <c r="N39" s="94"/>
      <c r="O39" s="94"/>
      <c r="P39" s="96"/>
      <c r="Q39" s="97"/>
      <c r="R39" s="94"/>
      <c r="S39" s="93"/>
      <c r="T39" s="93"/>
      <c r="U39" s="93"/>
      <c r="V39" s="93"/>
      <c r="W39" s="93"/>
      <c r="X39" s="93"/>
      <c r="Y39" s="93"/>
      <c r="Z39" s="93"/>
    </row>
    <row r="40" spans="1:26" ht="150" hidden="1">
      <c r="A40" s="146">
        <v>150101</v>
      </c>
      <c r="B40" s="146" t="s">
        <v>491</v>
      </c>
      <c r="C40" s="146" t="s">
        <v>75</v>
      </c>
      <c r="D40" s="146"/>
      <c r="E40" s="146"/>
      <c r="F40" s="146"/>
      <c r="G40" s="95"/>
      <c r="H40" s="95"/>
      <c r="I40" s="94"/>
      <c r="J40" s="95"/>
      <c r="K40" s="94"/>
      <c r="L40" s="94"/>
      <c r="M40" s="94"/>
      <c r="N40" s="95"/>
      <c r="O40" s="94"/>
      <c r="P40" s="96"/>
      <c r="Q40" s="98"/>
      <c r="R40" s="94"/>
      <c r="S40" s="93"/>
      <c r="T40" s="93"/>
      <c r="U40" s="93"/>
      <c r="V40" s="93"/>
      <c r="W40" s="93"/>
      <c r="X40" s="93"/>
      <c r="Y40" s="93"/>
      <c r="Z40" s="93"/>
    </row>
    <row r="41" spans="1:26" ht="37.5" hidden="1">
      <c r="A41" s="146">
        <v>120201</v>
      </c>
      <c r="B41" s="146" t="s">
        <v>76</v>
      </c>
      <c r="C41" s="146" t="s">
        <v>347</v>
      </c>
      <c r="D41" s="146"/>
      <c r="E41" s="146"/>
      <c r="F41" s="146"/>
      <c r="G41" s="95"/>
      <c r="H41" s="95"/>
      <c r="I41" s="94"/>
      <c r="J41" s="95"/>
      <c r="K41" s="94"/>
      <c r="L41" s="94"/>
      <c r="M41" s="94"/>
      <c r="N41" s="94"/>
      <c r="O41" s="94"/>
      <c r="P41" s="96"/>
      <c r="Q41" s="97"/>
      <c r="R41" s="94"/>
      <c r="S41" s="93"/>
      <c r="T41" s="93"/>
      <c r="U41" s="93"/>
      <c r="V41" s="93"/>
      <c r="W41" s="93"/>
      <c r="X41" s="93"/>
      <c r="Y41" s="93"/>
      <c r="Z41" s="93"/>
    </row>
    <row r="42" spans="1:26" ht="39.75" customHeight="1" hidden="1">
      <c r="A42" s="272"/>
      <c r="B42" s="273"/>
      <c r="C42" s="85"/>
      <c r="D42" s="206"/>
      <c r="E42" s="206"/>
      <c r="F42" s="206"/>
      <c r="G42" s="95"/>
      <c r="H42" s="94"/>
      <c r="I42" s="94"/>
      <c r="J42" s="94"/>
      <c r="K42" s="94"/>
      <c r="L42" s="94"/>
      <c r="M42" s="94"/>
      <c r="N42" s="94"/>
      <c r="O42" s="94"/>
      <c r="P42" s="96"/>
      <c r="Q42" s="97"/>
      <c r="R42" s="94"/>
      <c r="S42" s="93"/>
      <c r="T42" s="93"/>
      <c r="U42" s="93"/>
      <c r="V42" s="93"/>
      <c r="W42" s="93"/>
      <c r="X42" s="93"/>
      <c r="Y42" s="93"/>
      <c r="Z42" s="93"/>
    </row>
    <row r="43" spans="1:26" ht="18.75" hidden="1">
      <c r="A43" s="146"/>
      <c r="B43" s="146"/>
      <c r="C43" s="146"/>
      <c r="D43" s="146"/>
      <c r="E43" s="146"/>
      <c r="F43" s="146"/>
      <c r="G43" s="95"/>
      <c r="H43" s="95"/>
      <c r="I43" s="94"/>
      <c r="J43" s="95"/>
      <c r="K43" s="94"/>
      <c r="L43" s="94"/>
      <c r="M43" s="94"/>
      <c r="N43" s="94"/>
      <c r="O43" s="94"/>
      <c r="P43" s="96"/>
      <c r="Q43" s="97"/>
      <c r="R43" s="94"/>
      <c r="S43" s="93"/>
      <c r="T43" s="93"/>
      <c r="U43" s="93"/>
      <c r="V43" s="93"/>
      <c r="W43" s="93"/>
      <c r="X43" s="93"/>
      <c r="Y43" s="93"/>
      <c r="Z43" s="93"/>
    </row>
    <row r="44" spans="1:26" ht="58.5" hidden="1">
      <c r="A44" s="264" t="s">
        <v>590</v>
      </c>
      <c r="B44" s="265" t="s">
        <v>77</v>
      </c>
      <c r="C44" s="265" t="s">
        <v>339</v>
      </c>
      <c r="D44" s="265"/>
      <c r="E44" s="265"/>
      <c r="F44" s="265"/>
      <c r="G44" s="95"/>
      <c r="H44" s="99"/>
      <c r="I44" s="99"/>
      <c r="J44" s="99"/>
      <c r="K44" s="99"/>
      <c r="L44" s="99"/>
      <c r="M44" s="99"/>
      <c r="N44" s="99"/>
      <c r="O44" s="99"/>
      <c r="P44" s="99"/>
      <c r="Q44" s="100"/>
      <c r="R44" s="94"/>
      <c r="S44" s="93"/>
      <c r="T44" s="93"/>
      <c r="U44" s="93"/>
      <c r="V44" s="93"/>
      <c r="W44" s="93"/>
      <c r="X44" s="93"/>
      <c r="Y44" s="93"/>
      <c r="Z44" s="93"/>
    </row>
    <row r="45" spans="1:26" ht="18.75" hidden="1">
      <c r="A45" s="206">
        <v>150122</v>
      </c>
      <c r="B45" s="206" t="s">
        <v>78</v>
      </c>
      <c r="C45" s="206"/>
      <c r="D45" s="206"/>
      <c r="E45" s="206"/>
      <c r="F45" s="274"/>
      <c r="G45" s="95"/>
      <c r="H45" s="101"/>
      <c r="I45" s="94"/>
      <c r="J45" s="95"/>
      <c r="K45" s="94"/>
      <c r="L45" s="94"/>
      <c r="M45" s="94"/>
      <c r="N45" s="94"/>
      <c r="O45" s="94"/>
      <c r="P45" s="96"/>
      <c r="Q45" s="97"/>
      <c r="R45" s="94"/>
      <c r="S45" s="93"/>
      <c r="T45" s="93"/>
      <c r="U45" s="93"/>
      <c r="V45" s="93"/>
      <c r="W45" s="93"/>
      <c r="X45" s="93"/>
      <c r="Y45" s="93"/>
      <c r="Z45" s="93"/>
    </row>
    <row r="46" spans="1:26" ht="18.75" hidden="1">
      <c r="A46" s="146"/>
      <c r="B46" s="146"/>
      <c r="C46" s="146"/>
      <c r="D46" s="58"/>
      <c r="E46" s="58"/>
      <c r="F46" s="58"/>
      <c r="G46" s="95"/>
      <c r="H46" s="94"/>
      <c r="I46" s="94"/>
      <c r="J46" s="94"/>
      <c r="K46" s="94"/>
      <c r="L46" s="94"/>
      <c r="M46" s="94"/>
      <c r="N46" s="94"/>
      <c r="O46" s="94"/>
      <c r="P46" s="96"/>
      <c r="Q46" s="97"/>
      <c r="R46" s="94"/>
      <c r="S46" s="93"/>
      <c r="T46" s="93"/>
      <c r="U46" s="93"/>
      <c r="V46" s="93"/>
      <c r="W46" s="93"/>
      <c r="X46" s="93"/>
      <c r="Y46" s="93"/>
      <c r="Z46" s="93"/>
    </row>
    <row r="47" spans="1:26" ht="18.75" hidden="1">
      <c r="A47" s="146"/>
      <c r="B47" s="146"/>
      <c r="C47" s="146"/>
      <c r="D47" s="58"/>
      <c r="E47" s="58"/>
      <c r="F47" s="58"/>
      <c r="G47" s="95"/>
      <c r="H47" s="94"/>
      <c r="I47" s="94"/>
      <c r="J47" s="94"/>
      <c r="K47" s="94"/>
      <c r="L47" s="94"/>
      <c r="M47" s="94"/>
      <c r="N47" s="94"/>
      <c r="O47" s="94"/>
      <c r="P47" s="96"/>
      <c r="Q47" s="97"/>
      <c r="R47" s="94"/>
      <c r="S47" s="93"/>
      <c r="T47" s="93"/>
      <c r="U47" s="93"/>
      <c r="V47" s="93"/>
      <c r="W47" s="93"/>
      <c r="X47" s="93"/>
      <c r="Y47" s="93"/>
      <c r="Z47" s="93"/>
    </row>
    <row r="48" spans="1:26" ht="18.75" hidden="1">
      <c r="A48" s="146"/>
      <c r="B48" s="146"/>
      <c r="C48" s="146"/>
      <c r="D48" s="58"/>
      <c r="E48" s="58"/>
      <c r="F48" s="58"/>
      <c r="G48" s="95"/>
      <c r="H48" s="94"/>
      <c r="I48" s="94"/>
      <c r="J48" s="94"/>
      <c r="K48" s="94"/>
      <c r="L48" s="94"/>
      <c r="M48" s="94"/>
      <c r="N48" s="94"/>
      <c r="O48" s="94"/>
      <c r="P48" s="96"/>
      <c r="Q48" s="97"/>
      <c r="R48" s="94"/>
      <c r="S48" s="93"/>
      <c r="T48" s="93"/>
      <c r="U48" s="93"/>
      <c r="V48" s="93"/>
      <c r="W48" s="93"/>
      <c r="X48" s="93"/>
      <c r="Y48" s="93"/>
      <c r="Z48" s="93"/>
    </row>
    <row r="49" spans="1:26" ht="18.75" hidden="1">
      <c r="A49" s="146"/>
      <c r="B49" s="146"/>
      <c r="C49" s="146"/>
      <c r="D49" s="58"/>
      <c r="E49" s="58"/>
      <c r="F49" s="58"/>
      <c r="G49" s="95"/>
      <c r="H49" s="94"/>
      <c r="I49" s="94"/>
      <c r="J49" s="95"/>
      <c r="K49" s="94"/>
      <c r="L49" s="94"/>
      <c r="M49" s="94"/>
      <c r="N49" s="94"/>
      <c r="O49" s="94"/>
      <c r="P49" s="96"/>
      <c r="Q49" s="97"/>
      <c r="R49" s="94"/>
      <c r="S49" s="93"/>
      <c r="T49" s="93"/>
      <c r="U49" s="93"/>
      <c r="V49" s="93"/>
      <c r="W49" s="93"/>
      <c r="X49" s="93"/>
      <c r="Y49" s="93"/>
      <c r="Z49" s="93"/>
    </row>
    <row r="50" spans="1:26" ht="75" hidden="1">
      <c r="A50" s="146"/>
      <c r="B50" s="146"/>
      <c r="C50" s="146" t="s">
        <v>79</v>
      </c>
      <c r="D50" s="58"/>
      <c r="E50" s="58"/>
      <c r="F50" s="58"/>
      <c r="G50" s="95"/>
      <c r="H50" s="94"/>
      <c r="I50" s="94"/>
      <c r="J50" s="94"/>
      <c r="K50" s="94"/>
      <c r="L50" s="94"/>
      <c r="M50" s="94"/>
      <c r="N50" s="94"/>
      <c r="O50" s="94"/>
      <c r="P50" s="96"/>
      <c r="Q50" s="97"/>
      <c r="R50" s="94"/>
      <c r="S50" s="93"/>
      <c r="T50" s="93"/>
      <c r="U50" s="93"/>
      <c r="V50" s="93"/>
      <c r="W50" s="93"/>
      <c r="X50" s="93"/>
      <c r="Y50" s="93"/>
      <c r="Z50" s="93"/>
    </row>
    <row r="51" spans="1:26" ht="75" hidden="1">
      <c r="A51" s="146"/>
      <c r="B51" s="146"/>
      <c r="C51" s="146" t="s">
        <v>360</v>
      </c>
      <c r="D51" s="58"/>
      <c r="E51" s="58"/>
      <c r="F51" s="58"/>
      <c r="G51" s="95"/>
      <c r="H51" s="94"/>
      <c r="I51" s="94"/>
      <c r="J51" s="94"/>
      <c r="K51" s="94"/>
      <c r="L51" s="94"/>
      <c r="M51" s="94"/>
      <c r="N51" s="94"/>
      <c r="O51" s="94"/>
      <c r="P51" s="96"/>
      <c r="Q51" s="97"/>
      <c r="R51" s="94"/>
      <c r="S51" s="93"/>
      <c r="T51" s="93"/>
      <c r="U51" s="93"/>
      <c r="V51" s="93"/>
      <c r="W51" s="93"/>
      <c r="X51" s="93"/>
      <c r="Y51" s="93"/>
      <c r="Z51" s="93"/>
    </row>
    <row r="52" spans="1:26" ht="56.25" hidden="1">
      <c r="A52" s="146"/>
      <c r="B52" s="146"/>
      <c r="C52" s="146" t="s">
        <v>361</v>
      </c>
      <c r="D52" s="58"/>
      <c r="E52" s="58"/>
      <c r="F52" s="58"/>
      <c r="G52" s="95"/>
      <c r="H52" s="94"/>
      <c r="I52" s="94"/>
      <c r="J52" s="94"/>
      <c r="K52" s="94"/>
      <c r="L52" s="94"/>
      <c r="M52" s="94"/>
      <c r="N52" s="94"/>
      <c r="O52" s="94"/>
      <c r="P52" s="96"/>
      <c r="Q52" s="97"/>
      <c r="R52" s="94"/>
      <c r="S52" s="93"/>
      <c r="T52" s="93"/>
      <c r="U52" s="93"/>
      <c r="V52" s="93"/>
      <c r="W52" s="93"/>
      <c r="X52" s="93"/>
      <c r="Y52" s="93"/>
      <c r="Z52" s="93"/>
    </row>
    <row r="53" spans="1:26" ht="75" hidden="1">
      <c r="A53" s="146"/>
      <c r="B53" s="146"/>
      <c r="C53" s="146" t="s">
        <v>362</v>
      </c>
      <c r="D53" s="58"/>
      <c r="E53" s="58"/>
      <c r="F53" s="58"/>
      <c r="G53" s="95"/>
      <c r="H53" s="94"/>
      <c r="I53" s="94"/>
      <c r="J53" s="94"/>
      <c r="K53" s="94"/>
      <c r="L53" s="94"/>
      <c r="M53" s="94"/>
      <c r="N53" s="94"/>
      <c r="O53" s="94"/>
      <c r="P53" s="96"/>
      <c r="Q53" s="97"/>
      <c r="R53" s="94"/>
      <c r="S53" s="93"/>
      <c r="T53" s="93"/>
      <c r="U53" s="93"/>
      <c r="V53" s="93"/>
      <c r="W53" s="93"/>
      <c r="X53" s="93"/>
      <c r="Y53" s="93"/>
      <c r="Z53" s="93"/>
    </row>
    <row r="54" spans="1:26" ht="18.75" hidden="1">
      <c r="A54" s="85"/>
      <c r="B54" s="146"/>
      <c r="C54" s="146"/>
      <c r="D54" s="58"/>
      <c r="E54" s="58"/>
      <c r="F54" s="58"/>
      <c r="G54" s="95"/>
      <c r="H54" s="94"/>
      <c r="I54" s="94"/>
      <c r="J54" s="94"/>
      <c r="K54" s="94"/>
      <c r="L54" s="94"/>
      <c r="M54" s="94"/>
      <c r="N54" s="94"/>
      <c r="O54" s="94"/>
      <c r="P54" s="96"/>
      <c r="Q54" s="97"/>
      <c r="R54" s="94"/>
      <c r="S54" s="93"/>
      <c r="T54" s="93"/>
      <c r="U54" s="93"/>
      <c r="V54" s="93"/>
      <c r="W54" s="93"/>
      <c r="X54" s="93"/>
      <c r="Y54" s="93"/>
      <c r="Z54" s="93"/>
    </row>
    <row r="55" spans="1:26" ht="18.75" hidden="1">
      <c r="A55" s="85" t="s">
        <v>509</v>
      </c>
      <c r="B55" s="146" t="s">
        <v>363</v>
      </c>
      <c r="C55" s="295" t="s">
        <v>364</v>
      </c>
      <c r="D55" s="58"/>
      <c r="E55" s="58"/>
      <c r="F55" s="58"/>
      <c r="G55" s="95"/>
      <c r="H55" s="94"/>
      <c r="I55" s="94"/>
      <c r="J55" s="94"/>
      <c r="K55" s="94"/>
      <c r="L55" s="94"/>
      <c r="M55" s="94"/>
      <c r="N55" s="94"/>
      <c r="O55" s="94"/>
      <c r="P55" s="96"/>
      <c r="Q55" s="97"/>
      <c r="R55" s="94"/>
      <c r="S55" s="93"/>
      <c r="T55" s="93"/>
      <c r="U55" s="93"/>
      <c r="V55" s="93"/>
      <c r="W55" s="93"/>
      <c r="X55" s="93"/>
      <c r="Y55" s="93"/>
      <c r="Z55" s="93"/>
    </row>
    <row r="56" spans="1:26" ht="18.75" hidden="1">
      <c r="A56" s="174"/>
      <c r="B56" s="147"/>
      <c r="C56" s="296"/>
      <c r="D56" s="58"/>
      <c r="E56" s="58"/>
      <c r="F56" s="58"/>
      <c r="G56" s="95"/>
      <c r="H56" s="94"/>
      <c r="I56" s="94"/>
      <c r="J56" s="94"/>
      <c r="K56" s="94"/>
      <c r="L56" s="94"/>
      <c r="M56" s="94"/>
      <c r="N56" s="94"/>
      <c r="O56" s="94"/>
      <c r="P56" s="96"/>
      <c r="Q56" s="97"/>
      <c r="R56" s="94"/>
      <c r="S56" s="93"/>
      <c r="T56" s="93"/>
      <c r="U56" s="93"/>
      <c r="V56" s="93"/>
      <c r="W56" s="93"/>
      <c r="X56" s="93"/>
      <c r="Y56" s="93"/>
      <c r="Z56" s="93"/>
    </row>
    <row r="57" spans="1:26" ht="56.25" hidden="1">
      <c r="A57" s="297" t="s">
        <v>615</v>
      </c>
      <c r="B57" s="360" t="s">
        <v>616</v>
      </c>
      <c r="C57" s="146" t="s">
        <v>365</v>
      </c>
      <c r="D57" s="58"/>
      <c r="E57" s="58"/>
      <c r="F57" s="58"/>
      <c r="G57" s="95"/>
      <c r="H57" s="94"/>
      <c r="I57" s="94"/>
      <c r="J57" s="94"/>
      <c r="K57" s="94"/>
      <c r="L57" s="94"/>
      <c r="M57" s="94"/>
      <c r="N57" s="94"/>
      <c r="O57" s="94"/>
      <c r="P57" s="96"/>
      <c r="Q57" s="97"/>
      <c r="R57" s="94"/>
      <c r="S57" s="93"/>
      <c r="T57" s="93"/>
      <c r="U57" s="93"/>
      <c r="V57" s="93"/>
      <c r="W57" s="93"/>
      <c r="X57" s="93"/>
      <c r="Y57" s="93"/>
      <c r="Z57" s="93"/>
    </row>
    <row r="58" spans="1:26" ht="18.75" hidden="1">
      <c r="A58" s="298"/>
      <c r="B58" s="361"/>
      <c r="C58" s="146" t="s">
        <v>366</v>
      </c>
      <c r="D58" s="58"/>
      <c r="E58" s="58"/>
      <c r="F58" s="58"/>
      <c r="G58" s="95"/>
      <c r="H58" s="94"/>
      <c r="I58" s="94"/>
      <c r="J58" s="94"/>
      <c r="K58" s="94"/>
      <c r="L58" s="94"/>
      <c r="M58" s="94"/>
      <c r="N58" s="94"/>
      <c r="O58" s="94"/>
      <c r="P58" s="96"/>
      <c r="Q58" s="97"/>
      <c r="R58" s="94"/>
      <c r="S58" s="93"/>
      <c r="T58" s="93"/>
      <c r="U58" s="93"/>
      <c r="V58" s="93"/>
      <c r="W58" s="93"/>
      <c r="X58" s="93"/>
      <c r="Y58" s="93"/>
      <c r="Z58" s="93"/>
    </row>
    <row r="59" spans="1:26" ht="37.5" hidden="1">
      <c r="A59" s="85" t="s">
        <v>509</v>
      </c>
      <c r="B59" s="146" t="s">
        <v>363</v>
      </c>
      <c r="C59" s="146" t="s">
        <v>348</v>
      </c>
      <c r="D59" s="58"/>
      <c r="E59" s="58"/>
      <c r="F59" s="58"/>
      <c r="G59" s="95"/>
      <c r="H59" s="94"/>
      <c r="I59" s="94"/>
      <c r="J59" s="94"/>
      <c r="K59" s="94"/>
      <c r="L59" s="94"/>
      <c r="M59" s="94"/>
      <c r="N59" s="94"/>
      <c r="O59" s="94"/>
      <c r="P59" s="94"/>
      <c r="Q59" s="97"/>
      <c r="R59" s="94"/>
      <c r="S59" s="93"/>
      <c r="T59" s="93"/>
      <c r="U59" s="93"/>
      <c r="V59" s="93"/>
      <c r="W59" s="93"/>
      <c r="X59" s="93"/>
      <c r="Y59" s="93"/>
      <c r="Z59" s="93"/>
    </row>
    <row r="60" spans="1:26" ht="18.75" hidden="1">
      <c r="A60" s="174"/>
      <c r="B60" s="147"/>
      <c r="C60" s="146" t="s">
        <v>610</v>
      </c>
      <c r="D60" s="58"/>
      <c r="E60" s="58"/>
      <c r="F60" s="58"/>
      <c r="G60" s="95"/>
      <c r="H60" s="94"/>
      <c r="I60" s="94"/>
      <c r="J60" s="94"/>
      <c r="K60" s="94"/>
      <c r="L60" s="94"/>
      <c r="M60" s="94"/>
      <c r="N60" s="94"/>
      <c r="O60" s="94"/>
      <c r="P60" s="96"/>
      <c r="Q60" s="97"/>
      <c r="R60" s="94"/>
      <c r="S60" s="93"/>
      <c r="T60" s="93"/>
      <c r="U60" s="93"/>
      <c r="V60" s="93"/>
      <c r="W60" s="93"/>
      <c r="X60" s="93"/>
      <c r="Y60" s="93"/>
      <c r="Z60" s="93"/>
    </row>
    <row r="61" spans="1:26" ht="206.25" hidden="1">
      <c r="A61" s="85"/>
      <c r="B61" s="146"/>
      <c r="C61" s="146" t="s">
        <v>68</v>
      </c>
      <c r="D61" s="58"/>
      <c r="E61" s="58"/>
      <c r="F61" s="58"/>
      <c r="G61" s="95"/>
      <c r="H61" s="94"/>
      <c r="I61" s="94"/>
      <c r="J61" s="94"/>
      <c r="K61" s="94"/>
      <c r="L61" s="94"/>
      <c r="M61" s="94"/>
      <c r="N61" s="94"/>
      <c r="O61" s="94"/>
      <c r="P61" s="96"/>
      <c r="Q61" s="97"/>
      <c r="R61" s="94"/>
      <c r="S61" s="93"/>
      <c r="T61" s="93"/>
      <c r="U61" s="93"/>
      <c r="V61" s="93"/>
      <c r="W61" s="93"/>
      <c r="X61" s="93"/>
      <c r="Y61" s="93"/>
      <c r="Z61" s="93"/>
    </row>
    <row r="62" spans="1:26" ht="168.75" hidden="1">
      <c r="A62" s="85"/>
      <c r="B62" s="146"/>
      <c r="C62" s="146" t="s">
        <v>367</v>
      </c>
      <c r="D62" s="58"/>
      <c r="E62" s="58"/>
      <c r="F62" s="58"/>
      <c r="G62" s="95"/>
      <c r="H62" s="94"/>
      <c r="I62" s="94"/>
      <c r="J62" s="94"/>
      <c r="K62" s="94"/>
      <c r="L62" s="94"/>
      <c r="M62" s="94"/>
      <c r="N62" s="94"/>
      <c r="O62" s="94"/>
      <c r="P62" s="96"/>
      <c r="Q62" s="97"/>
      <c r="R62" s="94"/>
      <c r="S62" s="93"/>
      <c r="T62" s="93"/>
      <c r="U62" s="93"/>
      <c r="V62" s="93"/>
      <c r="W62" s="93"/>
      <c r="X62" s="93"/>
      <c r="Y62" s="93"/>
      <c r="Z62" s="93"/>
    </row>
    <row r="63" spans="1:26" ht="150" hidden="1">
      <c r="A63" s="85"/>
      <c r="B63" s="146"/>
      <c r="C63" s="146" t="s">
        <v>368</v>
      </c>
      <c r="D63" s="58"/>
      <c r="E63" s="58"/>
      <c r="F63" s="58"/>
      <c r="G63" s="95"/>
      <c r="H63" s="94"/>
      <c r="I63" s="94"/>
      <c r="J63" s="94"/>
      <c r="K63" s="94"/>
      <c r="L63" s="94"/>
      <c r="M63" s="94"/>
      <c r="N63" s="94"/>
      <c r="O63" s="94"/>
      <c r="P63" s="96"/>
      <c r="Q63" s="97"/>
      <c r="R63" s="94"/>
      <c r="S63" s="93"/>
      <c r="T63" s="93"/>
      <c r="U63" s="93"/>
      <c r="V63" s="93"/>
      <c r="W63" s="93"/>
      <c r="X63" s="93"/>
      <c r="Y63" s="93"/>
      <c r="Z63" s="93"/>
    </row>
    <row r="64" spans="1:26" ht="112.5" hidden="1">
      <c r="A64" s="85"/>
      <c r="B64" s="146"/>
      <c r="C64" s="146" t="s">
        <v>369</v>
      </c>
      <c r="D64" s="58"/>
      <c r="E64" s="58"/>
      <c r="F64" s="58"/>
      <c r="G64" s="95"/>
      <c r="H64" s="94"/>
      <c r="I64" s="94"/>
      <c r="J64" s="94"/>
      <c r="K64" s="94"/>
      <c r="L64" s="94"/>
      <c r="M64" s="94"/>
      <c r="N64" s="94"/>
      <c r="O64" s="94"/>
      <c r="P64" s="96"/>
      <c r="Q64" s="97"/>
      <c r="R64" s="94"/>
      <c r="S64" s="93"/>
      <c r="T64" s="93"/>
      <c r="U64" s="93"/>
      <c r="V64" s="93"/>
      <c r="W64" s="93"/>
      <c r="X64" s="93"/>
      <c r="Y64" s="93"/>
      <c r="Z64" s="93"/>
    </row>
    <row r="65" spans="1:26" ht="37.5" hidden="1">
      <c r="A65" s="85"/>
      <c r="B65" s="146"/>
      <c r="C65" s="146" t="s">
        <v>370</v>
      </c>
      <c r="D65" s="58"/>
      <c r="E65" s="58"/>
      <c r="F65" s="58"/>
      <c r="G65" s="95"/>
      <c r="H65" s="94"/>
      <c r="I65" s="94"/>
      <c r="J65" s="94"/>
      <c r="K65" s="94"/>
      <c r="L65" s="94"/>
      <c r="M65" s="94"/>
      <c r="N65" s="94"/>
      <c r="O65" s="94"/>
      <c r="P65" s="96"/>
      <c r="Q65" s="97"/>
      <c r="R65" s="94"/>
      <c r="S65" s="93"/>
      <c r="T65" s="93"/>
      <c r="U65" s="93"/>
      <c r="V65" s="93"/>
      <c r="W65" s="93"/>
      <c r="X65" s="93"/>
      <c r="Y65" s="93"/>
      <c r="Z65" s="93"/>
    </row>
    <row r="66" spans="1:26" ht="18.75" hidden="1">
      <c r="A66" s="85"/>
      <c r="B66" s="146"/>
      <c r="C66" s="146" t="s">
        <v>371</v>
      </c>
      <c r="D66" s="58"/>
      <c r="E66" s="58"/>
      <c r="F66" s="58"/>
      <c r="G66" s="95"/>
      <c r="H66" s="94"/>
      <c r="I66" s="94"/>
      <c r="J66" s="94"/>
      <c r="K66" s="94"/>
      <c r="L66" s="94"/>
      <c r="M66" s="94"/>
      <c r="N66" s="94"/>
      <c r="O66" s="94"/>
      <c r="P66" s="96"/>
      <c r="Q66" s="97"/>
      <c r="R66" s="94"/>
      <c r="S66" s="93"/>
      <c r="T66" s="93"/>
      <c r="U66" s="93"/>
      <c r="V66" s="93"/>
      <c r="W66" s="93"/>
      <c r="X66" s="93"/>
      <c r="Y66" s="93"/>
      <c r="Z66" s="93"/>
    </row>
    <row r="67" spans="1:26" ht="18.75" hidden="1">
      <c r="A67" s="85"/>
      <c r="B67" s="146"/>
      <c r="C67" s="146"/>
      <c r="D67" s="58"/>
      <c r="E67" s="58"/>
      <c r="F67" s="58"/>
      <c r="G67" s="95"/>
      <c r="H67" s="94"/>
      <c r="I67" s="94"/>
      <c r="J67" s="94"/>
      <c r="K67" s="94"/>
      <c r="L67" s="94"/>
      <c r="M67" s="94"/>
      <c r="N67" s="94"/>
      <c r="O67" s="94"/>
      <c r="P67" s="96"/>
      <c r="Q67" s="97"/>
      <c r="R67" s="94"/>
      <c r="S67" s="93"/>
      <c r="T67" s="93"/>
      <c r="U67" s="93"/>
      <c r="V67" s="93"/>
      <c r="W67" s="93"/>
      <c r="X67" s="93"/>
      <c r="Y67" s="93"/>
      <c r="Z67" s="93"/>
    </row>
    <row r="68" spans="1:26" ht="18.75" hidden="1">
      <c r="A68" s="85"/>
      <c r="B68" s="146"/>
      <c r="C68" s="146"/>
      <c r="D68" s="58"/>
      <c r="E68" s="58"/>
      <c r="F68" s="58"/>
      <c r="G68" s="95"/>
      <c r="H68" s="94"/>
      <c r="I68" s="94"/>
      <c r="J68" s="94"/>
      <c r="K68" s="94"/>
      <c r="L68" s="94"/>
      <c r="M68" s="94"/>
      <c r="N68" s="94"/>
      <c r="O68" s="94"/>
      <c r="P68" s="96"/>
      <c r="Q68" s="97"/>
      <c r="R68" s="94"/>
      <c r="S68" s="93"/>
      <c r="T68" s="93"/>
      <c r="U68" s="93"/>
      <c r="V68" s="93"/>
      <c r="W68" s="93"/>
      <c r="X68" s="93"/>
      <c r="Y68" s="93"/>
      <c r="Z68" s="93"/>
    </row>
    <row r="69" spans="1:26" ht="37.5" hidden="1">
      <c r="A69" s="85"/>
      <c r="B69" s="146"/>
      <c r="C69" s="146" t="s">
        <v>372</v>
      </c>
      <c r="D69" s="58"/>
      <c r="E69" s="58"/>
      <c r="F69" s="58"/>
      <c r="G69" s="95"/>
      <c r="H69" s="94"/>
      <c r="I69" s="94"/>
      <c r="J69" s="94"/>
      <c r="K69" s="94"/>
      <c r="L69" s="94"/>
      <c r="M69" s="94"/>
      <c r="N69" s="94"/>
      <c r="O69" s="94"/>
      <c r="P69" s="96"/>
      <c r="Q69" s="97"/>
      <c r="R69" s="94"/>
      <c r="S69" s="93"/>
      <c r="T69" s="93"/>
      <c r="U69" s="93"/>
      <c r="V69" s="93"/>
      <c r="W69" s="93"/>
      <c r="X69" s="93"/>
      <c r="Y69" s="93"/>
      <c r="Z69" s="93"/>
    </row>
    <row r="70" spans="1:26" ht="18.75" hidden="1">
      <c r="A70" s="85"/>
      <c r="B70" s="146"/>
      <c r="C70" s="146"/>
      <c r="D70" s="58"/>
      <c r="E70" s="58"/>
      <c r="F70" s="58"/>
      <c r="G70" s="95"/>
      <c r="H70" s="94"/>
      <c r="I70" s="94"/>
      <c r="J70" s="94"/>
      <c r="K70" s="94"/>
      <c r="L70" s="94"/>
      <c r="M70" s="94"/>
      <c r="N70" s="94"/>
      <c r="O70" s="94"/>
      <c r="P70" s="96"/>
      <c r="Q70" s="97"/>
      <c r="R70" s="94"/>
      <c r="S70" s="93"/>
      <c r="T70" s="93"/>
      <c r="U70" s="93"/>
      <c r="V70" s="93"/>
      <c r="W70" s="93"/>
      <c r="X70" s="93"/>
      <c r="Y70" s="93"/>
      <c r="Z70" s="93"/>
    </row>
    <row r="71" spans="1:26" ht="18.75" hidden="1">
      <c r="A71" s="85"/>
      <c r="B71" s="146"/>
      <c r="C71" s="146"/>
      <c r="D71" s="58"/>
      <c r="E71" s="58"/>
      <c r="F71" s="58"/>
      <c r="G71" s="95"/>
      <c r="H71" s="94"/>
      <c r="I71" s="94"/>
      <c r="J71" s="94"/>
      <c r="K71" s="94"/>
      <c r="L71" s="94"/>
      <c r="M71" s="94"/>
      <c r="N71" s="94"/>
      <c r="O71" s="94"/>
      <c r="P71" s="96"/>
      <c r="Q71" s="97"/>
      <c r="R71" s="94"/>
      <c r="S71" s="93"/>
      <c r="T71" s="93"/>
      <c r="U71" s="93"/>
      <c r="V71" s="93"/>
      <c r="W71" s="93"/>
      <c r="X71" s="93"/>
      <c r="Y71" s="93"/>
      <c r="Z71" s="93"/>
    </row>
    <row r="72" spans="1:26" ht="18.75" hidden="1">
      <c r="A72" s="85" t="s">
        <v>373</v>
      </c>
      <c r="B72" s="146" t="s">
        <v>78</v>
      </c>
      <c r="C72" s="146"/>
      <c r="D72" s="58"/>
      <c r="E72" s="58"/>
      <c r="F72" s="58"/>
      <c r="G72" s="95"/>
      <c r="H72" s="94"/>
      <c r="I72" s="94"/>
      <c r="J72" s="94"/>
      <c r="K72" s="94"/>
      <c r="L72" s="94"/>
      <c r="M72" s="94"/>
      <c r="N72" s="94"/>
      <c r="O72" s="94"/>
      <c r="P72" s="96"/>
      <c r="Q72" s="97"/>
      <c r="R72" s="94"/>
      <c r="S72" s="93"/>
      <c r="T72" s="93"/>
      <c r="U72" s="93"/>
      <c r="V72" s="93"/>
      <c r="W72" s="93"/>
      <c r="X72" s="93"/>
      <c r="Y72" s="93"/>
      <c r="Z72" s="93"/>
    </row>
    <row r="73" spans="1:26" ht="75" hidden="1">
      <c r="A73" s="85" t="s">
        <v>374</v>
      </c>
      <c r="B73" s="146" t="s">
        <v>375</v>
      </c>
      <c r="C73" s="146"/>
      <c r="D73" s="58"/>
      <c r="E73" s="58"/>
      <c r="F73" s="58"/>
      <c r="G73" s="95"/>
      <c r="H73" s="94"/>
      <c r="I73" s="94"/>
      <c r="J73" s="94"/>
      <c r="K73" s="94"/>
      <c r="L73" s="94"/>
      <c r="M73" s="94"/>
      <c r="N73" s="94"/>
      <c r="O73" s="94"/>
      <c r="P73" s="96"/>
      <c r="Q73" s="97"/>
      <c r="R73" s="94"/>
      <c r="S73" s="93"/>
      <c r="T73" s="93"/>
      <c r="U73" s="93"/>
      <c r="V73" s="93"/>
      <c r="W73" s="93"/>
      <c r="X73" s="93"/>
      <c r="Y73" s="93"/>
      <c r="Z73" s="93"/>
    </row>
    <row r="74" spans="1:26" ht="75" hidden="1">
      <c r="A74" s="85" t="s">
        <v>515</v>
      </c>
      <c r="B74" s="198" t="s">
        <v>598</v>
      </c>
      <c r="C74" s="146"/>
      <c r="D74" s="58"/>
      <c r="E74" s="58"/>
      <c r="F74" s="58"/>
      <c r="G74" s="95"/>
      <c r="H74" s="94"/>
      <c r="I74" s="94"/>
      <c r="J74" s="94"/>
      <c r="K74" s="94"/>
      <c r="L74" s="94"/>
      <c r="M74" s="94"/>
      <c r="N74" s="94"/>
      <c r="O74" s="94"/>
      <c r="P74" s="96"/>
      <c r="Q74" s="97"/>
      <c r="R74" s="94"/>
      <c r="S74" s="93"/>
      <c r="T74" s="93"/>
      <c r="U74" s="93"/>
      <c r="V74" s="93"/>
      <c r="W74" s="93"/>
      <c r="X74" s="93"/>
      <c r="Y74" s="93"/>
      <c r="Z74" s="93"/>
    </row>
    <row r="75" spans="1:26" ht="37.5" hidden="1">
      <c r="A75" s="85" t="s">
        <v>589</v>
      </c>
      <c r="B75" s="146" t="s">
        <v>593</v>
      </c>
      <c r="C75" s="146"/>
      <c r="D75" s="58"/>
      <c r="E75" s="58"/>
      <c r="F75" s="58"/>
      <c r="G75" s="95"/>
      <c r="H75" s="94"/>
      <c r="I75" s="94"/>
      <c r="J75" s="94"/>
      <c r="K75" s="94"/>
      <c r="L75" s="94"/>
      <c r="M75" s="94"/>
      <c r="N75" s="94"/>
      <c r="O75" s="94"/>
      <c r="P75" s="96"/>
      <c r="Q75" s="97"/>
      <c r="R75" s="94"/>
      <c r="S75" s="93"/>
      <c r="T75" s="93"/>
      <c r="U75" s="93"/>
      <c r="V75" s="93"/>
      <c r="W75" s="93"/>
      <c r="X75" s="93"/>
      <c r="Y75" s="93"/>
      <c r="Z75" s="93"/>
    </row>
    <row r="76" spans="1:26" ht="18.75" hidden="1">
      <c r="A76" s="85"/>
      <c r="B76" s="146"/>
      <c r="C76" s="146"/>
      <c r="D76" s="58"/>
      <c r="E76" s="58"/>
      <c r="F76" s="58"/>
      <c r="G76" s="95"/>
      <c r="H76" s="94"/>
      <c r="I76" s="94"/>
      <c r="J76" s="94"/>
      <c r="K76" s="94"/>
      <c r="L76" s="94"/>
      <c r="M76" s="94"/>
      <c r="N76" s="94"/>
      <c r="O76" s="94"/>
      <c r="P76" s="96"/>
      <c r="Q76" s="97"/>
      <c r="R76" s="94"/>
      <c r="S76" s="93"/>
      <c r="T76" s="93"/>
      <c r="U76" s="93"/>
      <c r="V76" s="93"/>
      <c r="W76" s="93"/>
      <c r="X76" s="93"/>
      <c r="Y76" s="93"/>
      <c r="Z76" s="93"/>
    </row>
    <row r="77" spans="1:26" ht="18.75" hidden="1">
      <c r="A77" s="85"/>
      <c r="B77" s="146"/>
      <c r="C77" s="146"/>
      <c r="D77" s="58"/>
      <c r="E77" s="58"/>
      <c r="F77" s="58"/>
      <c r="G77" s="95"/>
      <c r="H77" s="94"/>
      <c r="I77" s="94"/>
      <c r="J77" s="94"/>
      <c r="K77" s="94"/>
      <c r="L77" s="94"/>
      <c r="M77" s="94"/>
      <c r="N77" s="94"/>
      <c r="O77" s="94"/>
      <c r="P77" s="96"/>
      <c r="Q77" s="97"/>
      <c r="R77" s="94"/>
      <c r="S77" s="93"/>
      <c r="T77" s="93"/>
      <c r="U77" s="93"/>
      <c r="V77" s="93"/>
      <c r="W77" s="93"/>
      <c r="X77" s="93"/>
      <c r="Y77" s="93"/>
      <c r="Z77" s="93"/>
    </row>
    <row r="78" spans="1:26" ht="18.75" hidden="1">
      <c r="A78" s="85"/>
      <c r="B78" s="198"/>
      <c r="C78" s="146"/>
      <c r="D78" s="58"/>
      <c r="E78" s="58"/>
      <c r="F78" s="58"/>
      <c r="G78" s="95"/>
      <c r="H78" s="95"/>
      <c r="I78" s="94"/>
      <c r="J78" s="94"/>
      <c r="K78" s="94"/>
      <c r="L78" s="94"/>
      <c r="M78" s="94"/>
      <c r="N78" s="94"/>
      <c r="O78" s="94"/>
      <c r="P78" s="96"/>
      <c r="Q78" s="97"/>
      <c r="R78" s="94"/>
      <c r="S78" s="93"/>
      <c r="T78" s="93"/>
      <c r="U78" s="93"/>
      <c r="V78" s="93"/>
      <c r="W78" s="93"/>
      <c r="X78" s="93"/>
      <c r="Y78" s="93"/>
      <c r="Z78" s="93"/>
    </row>
    <row r="79" spans="1:26" ht="93.75" hidden="1">
      <c r="A79" s="85" t="s">
        <v>558</v>
      </c>
      <c r="B79" s="198" t="s">
        <v>596</v>
      </c>
      <c r="C79" s="146"/>
      <c r="D79" s="58"/>
      <c r="E79" s="58"/>
      <c r="F79" s="58"/>
      <c r="G79" s="95"/>
      <c r="H79" s="95"/>
      <c r="I79" s="94"/>
      <c r="J79" s="94"/>
      <c r="K79" s="94"/>
      <c r="L79" s="94"/>
      <c r="M79" s="94"/>
      <c r="N79" s="94"/>
      <c r="O79" s="94"/>
      <c r="P79" s="96"/>
      <c r="Q79" s="97"/>
      <c r="R79" s="94"/>
      <c r="S79" s="93"/>
      <c r="T79" s="93"/>
      <c r="U79" s="93"/>
      <c r="V79" s="93"/>
      <c r="W79" s="93"/>
      <c r="X79" s="93"/>
      <c r="Y79" s="93"/>
      <c r="Z79" s="93"/>
    </row>
    <row r="80" spans="1:26" ht="56.25" hidden="1">
      <c r="A80" s="85" t="s">
        <v>376</v>
      </c>
      <c r="B80" s="146" t="s">
        <v>377</v>
      </c>
      <c r="C80" s="146"/>
      <c r="D80" s="58"/>
      <c r="E80" s="58"/>
      <c r="F80" s="58"/>
      <c r="G80" s="95"/>
      <c r="H80" s="95"/>
      <c r="I80" s="94"/>
      <c r="J80" s="94"/>
      <c r="K80" s="94"/>
      <c r="L80" s="94"/>
      <c r="M80" s="94"/>
      <c r="N80" s="94"/>
      <c r="O80" s="94"/>
      <c r="P80" s="96"/>
      <c r="Q80" s="97"/>
      <c r="R80" s="94"/>
      <c r="S80" s="93"/>
      <c r="T80" s="93"/>
      <c r="U80" s="93"/>
      <c r="V80" s="93"/>
      <c r="W80" s="93"/>
      <c r="X80" s="93"/>
      <c r="Y80" s="93"/>
      <c r="Z80" s="93"/>
    </row>
    <row r="81" spans="1:26" ht="56.25" hidden="1">
      <c r="A81" s="85" t="s">
        <v>519</v>
      </c>
      <c r="B81" s="146" t="s">
        <v>653</v>
      </c>
      <c r="C81" s="146"/>
      <c r="D81" s="58"/>
      <c r="E81" s="58"/>
      <c r="F81" s="58"/>
      <c r="G81" s="95"/>
      <c r="H81" s="95"/>
      <c r="I81" s="94"/>
      <c r="J81" s="94"/>
      <c r="K81" s="94"/>
      <c r="L81" s="94"/>
      <c r="M81" s="94"/>
      <c r="N81" s="94"/>
      <c r="O81" s="94"/>
      <c r="P81" s="96"/>
      <c r="Q81" s="97"/>
      <c r="R81" s="94"/>
      <c r="S81" s="93"/>
      <c r="T81" s="93"/>
      <c r="U81" s="93"/>
      <c r="V81" s="93"/>
      <c r="W81" s="93"/>
      <c r="X81" s="93"/>
      <c r="Y81" s="93"/>
      <c r="Z81" s="93"/>
    </row>
    <row r="82" spans="1:26" ht="18.75" hidden="1">
      <c r="A82" s="85"/>
      <c r="B82" s="146"/>
      <c r="C82" s="146"/>
      <c r="D82" s="58"/>
      <c r="E82" s="58"/>
      <c r="F82" s="58"/>
      <c r="G82" s="95"/>
      <c r="H82" s="95"/>
      <c r="I82" s="94"/>
      <c r="J82" s="94"/>
      <c r="K82" s="94"/>
      <c r="L82" s="94"/>
      <c r="M82" s="94"/>
      <c r="N82" s="94"/>
      <c r="O82" s="94"/>
      <c r="P82" s="96"/>
      <c r="Q82" s="97"/>
      <c r="R82" s="94"/>
      <c r="S82" s="93"/>
      <c r="T82" s="93"/>
      <c r="U82" s="93"/>
      <c r="V82" s="93"/>
      <c r="W82" s="93"/>
      <c r="X82" s="93"/>
      <c r="Y82" s="93"/>
      <c r="Z82" s="93"/>
    </row>
    <row r="83" spans="1:26" ht="37.5" hidden="1">
      <c r="A83" s="85" t="s">
        <v>615</v>
      </c>
      <c r="B83" s="85" t="s">
        <v>616</v>
      </c>
      <c r="C83" s="146" t="s">
        <v>84</v>
      </c>
      <c r="D83" s="58"/>
      <c r="E83" s="58"/>
      <c r="F83" s="58"/>
      <c r="G83" s="95"/>
      <c r="H83" s="95"/>
      <c r="I83" s="94"/>
      <c r="J83" s="94"/>
      <c r="K83" s="94"/>
      <c r="L83" s="94"/>
      <c r="M83" s="94"/>
      <c r="N83" s="94"/>
      <c r="O83" s="94"/>
      <c r="P83" s="96"/>
      <c r="Q83" s="97"/>
      <c r="R83" s="94"/>
      <c r="S83" s="93"/>
      <c r="T83" s="93"/>
      <c r="U83" s="93"/>
      <c r="V83" s="93"/>
      <c r="W83" s="93"/>
      <c r="X83" s="93"/>
      <c r="Y83" s="93"/>
      <c r="Z83" s="93"/>
    </row>
    <row r="84" spans="1:26" ht="18.75" hidden="1">
      <c r="A84" s="85"/>
      <c r="B84" s="85"/>
      <c r="C84" s="146" t="s">
        <v>309</v>
      </c>
      <c r="D84" s="58"/>
      <c r="E84" s="58"/>
      <c r="F84" s="58"/>
      <c r="G84" s="95"/>
      <c r="H84" s="95"/>
      <c r="I84" s="94"/>
      <c r="J84" s="94"/>
      <c r="K84" s="94"/>
      <c r="L84" s="94"/>
      <c r="M84" s="94"/>
      <c r="N84" s="94"/>
      <c r="O84" s="94"/>
      <c r="P84" s="96"/>
      <c r="Q84" s="97"/>
      <c r="R84" s="94"/>
      <c r="S84" s="93"/>
      <c r="T84" s="93"/>
      <c r="U84" s="93"/>
      <c r="V84" s="93"/>
      <c r="W84" s="93"/>
      <c r="X84" s="93"/>
      <c r="Y84" s="93"/>
      <c r="Z84" s="93"/>
    </row>
    <row r="85" spans="1:26" ht="18.75" hidden="1">
      <c r="A85" s="85"/>
      <c r="B85" s="85"/>
      <c r="C85" s="146" t="s">
        <v>85</v>
      </c>
      <c r="D85" s="58"/>
      <c r="E85" s="58"/>
      <c r="F85" s="58"/>
      <c r="G85" s="95"/>
      <c r="H85" s="95"/>
      <c r="I85" s="94"/>
      <c r="J85" s="94"/>
      <c r="K85" s="94"/>
      <c r="L85" s="94"/>
      <c r="M85" s="94"/>
      <c r="N85" s="94"/>
      <c r="O85" s="94"/>
      <c r="P85" s="96"/>
      <c r="Q85" s="97"/>
      <c r="R85" s="94"/>
      <c r="S85" s="93"/>
      <c r="T85" s="93"/>
      <c r="U85" s="93"/>
      <c r="V85" s="93"/>
      <c r="W85" s="93"/>
      <c r="X85" s="93"/>
      <c r="Y85" s="93"/>
      <c r="Z85" s="93"/>
    </row>
    <row r="86" spans="1:26" ht="18.75" hidden="1">
      <c r="A86" s="85"/>
      <c r="B86" s="85"/>
      <c r="C86" s="146" t="s">
        <v>347</v>
      </c>
      <c r="D86" s="58"/>
      <c r="E86" s="58"/>
      <c r="F86" s="58"/>
      <c r="G86" s="95"/>
      <c r="H86" s="95"/>
      <c r="I86" s="94"/>
      <c r="J86" s="94"/>
      <c r="K86" s="94"/>
      <c r="L86" s="94"/>
      <c r="M86" s="94"/>
      <c r="N86" s="94"/>
      <c r="O86" s="94"/>
      <c r="P86" s="96"/>
      <c r="Q86" s="97"/>
      <c r="R86" s="94"/>
      <c r="S86" s="93"/>
      <c r="T86" s="93"/>
      <c r="U86" s="93"/>
      <c r="V86" s="93"/>
      <c r="W86" s="93"/>
      <c r="X86" s="93"/>
      <c r="Y86" s="93"/>
      <c r="Z86" s="93"/>
    </row>
    <row r="87" spans="1:26" ht="18.75" hidden="1">
      <c r="A87" s="85"/>
      <c r="B87" s="146"/>
      <c r="C87" s="146"/>
      <c r="D87" s="58"/>
      <c r="E87" s="58"/>
      <c r="F87" s="58"/>
      <c r="G87" s="95"/>
      <c r="H87" s="94"/>
      <c r="I87" s="99"/>
      <c r="J87" s="94"/>
      <c r="K87" s="94"/>
      <c r="L87" s="94"/>
      <c r="M87" s="94"/>
      <c r="N87" s="94"/>
      <c r="O87" s="94"/>
      <c r="P87" s="96"/>
      <c r="Q87" s="97"/>
      <c r="R87" s="94"/>
      <c r="S87" s="93"/>
      <c r="T87" s="93"/>
      <c r="U87" s="93"/>
      <c r="V87" s="93"/>
      <c r="W87" s="93"/>
      <c r="X87" s="93"/>
      <c r="Y87" s="93"/>
      <c r="Z87" s="93"/>
    </row>
    <row r="88" spans="1:26" ht="112.5" hidden="1">
      <c r="A88" s="85" t="s">
        <v>373</v>
      </c>
      <c r="B88" s="146" t="s">
        <v>78</v>
      </c>
      <c r="C88" s="146" t="s">
        <v>86</v>
      </c>
      <c r="D88" s="58"/>
      <c r="E88" s="58"/>
      <c r="F88" s="58"/>
      <c r="G88" s="95"/>
      <c r="H88" s="94"/>
      <c r="I88" s="94"/>
      <c r="J88" s="94"/>
      <c r="K88" s="94"/>
      <c r="L88" s="94"/>
      <c r="M88" s="94"/>
      <c r="N88" s="94"/>
      <c r="O88" s="94"/>
      <c r="P88" s="96"/>
      <c r="Q88" s="97"/>
      <c r="R88" s="94"/>
      <c r="S88" s="93"/>
      <c r="T88" s="93"/>
      <c r="U88" s="93"/>
      <c r="V88" s="93"/>
      <c r="W88" s="93"/>
      <c r="X88" s="93"/>
      <c r="Y88" s="93"/>
      <c r="Z88" s="93"/>
    </row>
    <row r="89" spans="1:26" ht="75" hidden="1">
      <c r="A89" s="85" t="s">
        <v>373</v>
      </c>
      <c r="B89" s="146" t="s">
        <v>78</v>
      </c>
      <c r="C89" s="146" t="s">
        <v>87</v>
      </c>
      <c r="D89" s="58"/>
      <c r="E89" s="58"/>
      <c r="F89" s="58"/>
      <c r="G89" s="95"/>
      <c r="H89" s="94"/>
      <c r="I89" s="94"/>
      <c r="J89" s="94"/>
      <c r="K89" s="94"/>
      <c r="L89" s="94"/>
      <c r="M89" s="94"/>
      <c r="N89" s="94"/>
      <c r="O89" s="94"/>
      <c r="P89" s="96"/>
      <c r="Q89" s="97"/>
      <c r="R89" s="94"/>
      <c r="S89" s="93"/>
      <c r="T89" s="93"/>
      <c r="U89" s="93"/>
      <c r="V89" s="93"/>
      <c r="W89" s="93"/>
      <c r="X89" s="93"/>
      <c r="Y89" s="93"/>
      <c r="Z89" s="93"/>
    </row>
    <row r="90" spans="1:26" ht="75" hidden="1">
      <c r="A90" s="85" t="s">
        <v>373</v>
      </c>
      <c r="B90" s="146" t="s">
        <v>78</v>
      </c>
      <c r="C90" s="146" t="s">
        <v>88</v>
      </c>
      <c r="D90" s="58"/>
      <c r="E90" s="58"/>
      <c r="F90" s="58"/>
      <c r="G90" s="95"/>
      <c r="H90" s="95"/>
      <c r="I90" s="94"/>
      <c r="J90" s="95"/>
      <c r="K90" s="94"/>
      <c r="L90" s="94"/>
      <c r="M90" s="94"/>
      <c r="N90" s="94"/>
      <c r="O90" s="94"/>
      <c r="P90" s="96"/>
      <c r="Q90" s="98"/>
      <c r="R90" s="94"/>
      <c r="S90" s="93"/>
      <c r="T90" s="93"/>
      <c r="U90" s="93"/>
      <c r="V90" s="93"/>
      <c r="W90" s="93"/>
      <c r="X90" s="93"/>
      <c r="Y90" s="93"/>
      <c r="Z90" s="93"/>
    </row>
    <row r="91" spans="1:26" ht="97.5" hidden="1">
      <c r="A91" s="264" t="s">
        <v>374</v>
      </c>
      <c r="B91" s="265" t="s">
        <v>89</v>
      </c>
      <c r="C91" s="265" t="s">
        <v>339</v>
      </c>
      <c r="D91" s="266"/>
      <c r="E91" s="266"/>
      <c r="F91" s="266"/>
      <c r="G91" s="95"/>
      <c r="H91" s="99"/>
      <c r="I91" s="99"/>
      <c r="J91" s="99"/>
      <c r="K91" s="99"/>
      <c r="L91" s="99"/>
      <c r="M91" s="99"/>
      <c r="N91" s="99"/>
      <c r="O91" s="99"/>
      <c r="P91" s="100"/>
      <c r="Q91" s="100"/>
      <c r="R91" s="94"/>
      <c r="S91" s="93"/>
      <c r="T91" s="93"/>
      <c r="U91" s="93"/>
      <c r="V91" s="93"/>
      <c r="W91" s="93"/>
      <c r="X91" s="93"/>
      <c r="Y91" s="93"/>
      <c r="Z91" s="93"/>
    </row>
    <row r="92" spans="1:26" ht="75" hidden="1">
      <c r="A92" s="85" t="s">
        <v>515</v>
      </c>
      <c r="B92" s="198" t="s">
        <v>598</v>
      </c>
      <c r="C92" s="146" t="s">
        <v>90</v>
      </c>
      <c r="D92" s="58"/>
      <c r="E92" s="58"/>
      <c r="F92" s="58"/>
      <c r="G92" s="95"/>
      <c r="H92" s="94"/>
      <c r="I92" s="94"/>
      <c r="J92" s="94"/>
      <c r="K92" s="94"/>
      <c r="L92" s="94"/>
      <c r="M92" s="94"/>
      <c r="N92" s="94"/>
      <c r="O92" s="94"/>
      <c r="P92" s="96"/>
      <c r="Q92" s="97"/>
      <c r="R92" s="94"/>
      <c r="S92" s="93"/>
      <c r="T92" s="93"/>
      <c r="U92" s="93"/>
      <c r="V92" s="93"/>
      <c r="W92" s="93"/>
      <c r="X92" s="93"/>
      <c r="Y92" s="93"/>
      <c r="Z92" s="93"/>
    </row>
    <row r="93" spans="1:26" ht="56.25" hidden="1">
      <c r="A93" s="85" t="s">
        <v>91</v>
      </c>
      <c r="B93" s="146" t="s">
        <v>92</v>
      </c>
      <c r="C93" s="146" t="s">
        <v>93</v>
      </c>
      <c r="D93" s="58"/>
      <c r="E93" s="58"/>
      <c r="F93" s="58"/>
      <c r="G93" s="95"/>
      <c r="H93" s="94"/>
      <c r="I93" s="94"/>
      <c r="J93" s="94"/>
      <c r="K93" s="94"/>
      <c r="L93" s="94"/>
      <c r="M93" s="94"/>
      <c r="N93" s="94"/>
      <c r="O93" s="94"/>
      <c r="P93" s="96"/>
      <c r="Q93" s="97"/>
      <c r="R93" s="94"/>
      <c r="S93" s="93"/>
      <c r="T93" s="93"/>
      <c r="U93" s="93"/>
      <c r="V93" s="93"/>
      <c r="W93" s="93"/>
      <c r="X93" s="93"/>
      <c r="Y93" s="93"/>
      <c r="Z93" s="93"/>
    </row>
    <row r="94" spans="1:26" ht="18.75" hidden="1">
      <c r="A94" s="85"/>
      <c r="B94" s="146"/>
      <c r="C94" s="146"/>
      <c r="D94" s="58"/>
      <c r="E94" s="58"/>
      <c r="F94" s="58"/>
      <c r="G94" s="95"/>
      <c r="H94" s="95"/>
      <c r="I94" s="94"/>
      <c r="J94" s="94"/>
      <c r="K94" s="94"/>
      <c r="L94" s="94"/>
      <c r="M94" s="94"/>
      <c r="N94" s="94"/>
      <c r="O94" s="94"/>
      <c r="P94" s="96"/>
      <c r="Q94" s="97"/>
      <c r="R94" s="94"/>
      <c r="S94" s="93"/>
      <c r="T94" s="93"/>
      <c r="U94" s="93"/>
      <c r="V94" s="93"/>
      <c r="W94" s="93"/>
      <c r="X94" s="93"/>
      <c r="Y94" s="93"/>
      <c r="Z94" s="93"/>
    </row>
    <row r="95" spans="1:26" ht="18.75" hidden="1">
      <c r="A95" s="85"/>
      <c r="B95" s="146"/>
      <c r="C95" s="146"/>
      <c r="D95" s="58"/>
      <c r="E95" s="58"/>
      <c r="F95" s="58"/>
      <c r="G95" s="95"/>
      <c r="H95" s="95"/>
      <c r="I95" s="94"/>
      <c r="J95" s="94"/>
      <c r="K95" s="94"/>
      <c r="L95" s="94"/>
      <c r="M95" s="94"/>
      <c r="N95" s="94"/>
      <c r="O95" s="94"/>
      <c r="P95" s="96"/>
      <c r="Q95" s="97"/>
      <c r="R95" s="94"/>
      <c r="S95" s="93"/>
      <c r="T95" s="93"/>
      <c r="U95" s="93"/>
      <c r="V95" s="93"/>
      <c r="W95" s="93"/>
      <c r="X95" s="93"/>
      <c r="Y95" s="93"/>
      <c r="Z95" s="93"/>
    </row>
    <row r="96" spans="1:26" ht="78" hidden="1">
      <c r="A96" s="264" t="s">
        <v>376</v>
      </c>
      <c r="B96" s="265" t="s">
        <v>94</v>
      </c>
      <c r="C96" s="265" t="s">
        <v>339</v>
      </c>
      <c r="D96" s="266"/>
      <c r="E96" s="266"/>
      <c r="F96" s="266"/>
      <c r="G96" s="95"/>
      <c r="H96" s="92"/>
      <c r="I96" s="99"/>
      <c r="J96" s="92"/>
      <c r="K96" s="94"/>
      <c r="L96" s="94"/>
      <c r="M96" s="94"/>
      <c r="N96" s="94"/>
      <c r="O96" s="94"/>
      <c r="P96" s="96"/>
      <c r="Q96" s="97"/>
      <c r="R96" s="94"/>
      <c r="S96" s="93"/>
      <c r="T96" s="93"/>
      <c r="U96" s="93"/>
      <c r="V96" s="93"/>
      <c r="W96" s="93"/>
      <c r="X96" s="93"/>
      <c r="Y96" s="93"/>
      <c r="Z96" s="93"/>
    </row>
    <row r="97" spans="1:26" ht="56.25" hidden="1">
      <c r="A97" s="85" t="s">
        <v>519</v>
      </c>
      <c r="B97" s="146" t="s">
        <v>653</v>
      </c>
      <c r="C97" s="146" t="s">
        <v>340</v>
      </c>
      <c r="D97" s="58"/>
      <c r="E97" s="58"/>
      <c r="F97" s="58"/>
      <c r="G97" s="95"/>
      <c r="H97" s="95"/>
      <c r="I97" s="94"/>
      <c r="J97" s="95"/>
      <c r="K97" s="94"/>
      <c r="L97" s="94"/>
      <c r="M97" s="94"/>
      <c r="N97" s="94"/>
      <c r="O97" s="94"/>
      <c r="P97" s="96"/>
      <c r="Q97" s="97"/>
      <c r="R97" s="94"/>
      <c r="S97" s="93"/>
      <c r="T97" s="93"/>
      <c r="U97" s="93"/>
      <c r="V97" s="93"/>
      <c r="W97" s="93"/>
      <c r="X97" s="93"/>
      <c r="Y97" s="93"/>
      <c r="Z97" s="93"/>
    </row>
    <row r="98" spans="1:26" ht="18.75" hidden="1">
      <c r="A98" s="85"/>
      <c r="B98" s="146"/>
      <c r="C98" s="146"/>
      <c r="D98" s="58"/>
      <c r="E98" s="58"/>
      <c r="F98" s="58"/>
      <c r="G98" s="95"/>
      <c r="H98" s="95"/>
      <c r="I98" s="94"/>
      <c r="J98" s="95"/>
      <c r="K98" s="94"/>
      <c r="L98" s="94"/>
      <c r="M98" s="94"/>
      <c r="N98" s="94"/>
      <c r="O98" s="94"/>
      <c r="P98" s="96"/>
      <c r="Q98" s="97"/>
      <c r="R98" s="94"/>
      <c r="S98" s="93"/>
      <c r="T98" s="93"/>
      <c r="U98" s="93"/>
      <c r="V98" s="93"/>
      <c r="W98" s="93"/>
      <c r="X98" s="93"/>
      <c r="Y98" s="93"/>
      <c r="Z98" s="93"/>
    </row>
    <row r="99" spans="1:26" ht="18.75" hidden="1">
      <c r="A99" s="85"/>
      <c r="B99" s="146"/>
      <c r="C99" s="275"/>
      <c r="D99" s="58"/>
      <c r="E99" s="58"/>
      <c r="F99" s="58"/>
      <c r="G99" s="95"/>
      <c r="H99" s="95"/>
      <c r="I99" s="94"/>
      <c r="J99" s="95"/>
      <c r="K99" s="94"/>
      <c r="L99" s="94"/>
      <c r="M99" s="94"/>
      <c r="N99" s="94"/>
      <c r="O99" s="94"/>
      <c r="P99" s="96"/>
      <c r="Q99" s="97"/>
      <c r="R99" s="94"/>
      <c r="S99" s="93"/>
      <c r="T99" s="93"/>
      <c r="U99" s="93"/>
      <c r="V99" s="93"/>
      <c r="W99" s="93"/>
      <c r="X99" s="93"/>
      <c r="Y99" s="93"/>
      <c r="Z99" s="93"/>
    </row>
    <row r="100" spans="1:26" ht="58.5" hidden="1">
      <c r="A100" s="264" t="s">
        <v>455</v>
      </c>
      <c r="B100" s="265" t="s">
        <v>95</v>
      </c>
      <c r="C100" s="265" t="s">
        <v>339</v>
      </c>
      <c r="D100" s="265"/>
      <c r="E100" s="265"/>
      <c r="F100" s="265"/>
      <c r="G100" s="95"/>
      <c r="H100" s="99"/>
      <c r="I100" s="99"/>
      <c r="J100" s="99"/>
      <c r="K100" s="99"/>
      <c r="L100" s="99"/>
      <c r="M100" s="99"/>
      <c r="N100" s="99"/>
      <c r="O100" s="99"/>
      <c r="P100" s="99"/>
      <c r="Q100" s="100"/>
      <c r="R100" s="94"/>
      <c r="S100" s="93"/>
      <c r="T100" s="93"/>
      <c r="U100" s="93"/>
      <c r="V100" s="93"/>
      <c r="W100" s="93"/>
      <c r="X100" s="93"/>
      <c r="Y100" s="93"/>
      <c r="Z100" s="93"/>
    </row>
    <row r="101" spans="1:26" ht="18.75" hidden="1">
      <c r="A101" s="276"/>
      <c r="B101" s="175"/>
      <c r="C101" s="146" t="s">
        <v>309</v>
      </c>
      <c r="D101" s="206"/>
      <c r="E101" s="206"/>
      <c r="F101" s="206"/>
      <c r="G101" s="95"/>
      <c r="H101" s="99"/>
      <c r="I101" s="94"/>
      <c r="J101" s="94"/>
      <c r="K101" s="94"/>
      <c r="L101" s="94"/>
      <c r="M101" s="94"/>
      <c r="N101" s="94"/>
      <c r="O101" s="94"/>
      <c r="P101" s="96"/>
      <c r="Q101" s="97"/>
      <c r="R101" s="94"/>
      <c r="S101" s="93"/>
      <c r="T101" s="93"/>
      <c r="U101" s="93"/>
      <c r="V101" s="93"/>
      <c r="W101" s="93"/>
      <c r="X101" s="93"/>
      <c r="Y101" s="93"/>
      <c r="Z101" s="93"/>
    </row>
    <row r="102" spans="1:26" ht="53.25" customHeight="1" hidden="1">
      <c r="A102" s="175">
        <v>250380</v>
      </c>
      <c r="B102" s="175" t="s">
        <v>588</v>
      </c>
      <c r="C102" s="260" t="s">
        <v>69</v>
      </c>
      <c r="D102" s="206"/>
      <c r="E102" s="206"/>
      <c r="F102" s="206"/>
      <c r="G102" s="95"/>
      <c r="H102" s="94"/>
      <c r="I102" s="94"/>
      <c r="J102" s="94"/>
      <c r="K102" s="94"/>
      <c r="L102" s="94"/>
      <c r="M102" s="94"/>
      <c r="N102" s="94"/>
      <c r="O102" s="94"/>
      <c r="P102" s="96"/>
      <c r="Q102" s="97"/>
      <c r="R102" s="94"/>
      <c r="S102" s="93"/>
      <c r="T102" s="93"/>
      <c r="U102" s="93"/>
      <c r="V102" s="93"/>
      <c r="W102" s="93"/>
      <c r="X102" s="93"/>
      <c r="Y102" s="93"/>
      <c r="Z102" s="93"/>
    </row>
    <row r="103" spans="1:26" ht="75" hidden="1">
      <c r="A103" s="175">
        <v>250380</v>
      </c>
      <c r="B103" s="175" t="s">
        <v>588</v>
      </c>
      <c r="C103" s="260" t="s">
        <v>96</v>
      </c>
      <c r="D103" s="206"/>
      <c r="E103" s="206"/>
      <c r="F103" s="206"/>
      <c r="G103" s="95"/>
      <c r="H103" s="94"/>
      <c r="I103" s="94"/>
      <c r="J103" s="94"/>
      <c r="K103" s="94"/>
      <c r="L103" s="94"/>
      <c r="M103" s="94"/>
      <c r="N103" s="94"/>
      <c r="O103" s="94"/>
      <c r="P103" s="96"/>
      <c r="Q103" s="97"/>
      <c r="R103" s="94"/>
      <c r="S103" s="93"/>
      <c r="T103" s="93"/>
      <c r="U103" s="93"/>
      <c r="V103" s="93"/>
      <c r="W103" s="93"/>
      <c r="X103" s="93"/>
      <c r="Y103" s="93"/>
      <c r="Z103" s="93"/>
    </row>
    <row r="104" spans="1:26" ht="75" hidden="1">
      <c r="A104" s="175">
        <v>250380</v>
      </c>
      <c r="B104" s="175" t="s">
        <v>588</v>
      </c>
      <c r="C104" s="260" t="s">
        <v>97</v>
      </c>
      <c r="D104" s="206"/>
      <c r="E104" s="206"/>
      <c r="F104" s="206"/>
      <c r="G104" s="95"/>
      <c r="H104" s="94"/>
      <c r="I104" s="94"/>
      <c r="J104" s="94"/>
      <c r="K104" s="94"/>
      <c r="L104" s="94"/>
      <c r="M104" s="94"/>
      <c r="N104" s="94"/>
      <c r="O104" s="94"/>
      <c r="P104" s="96"/>
      <c r="Q104" s="97"/>
      <c r="R104" s="94"/>
      <c r="S104" s="93"/>
      <c r="T104" s="93"/>
      <c r="U104" s="93"/>
      <c r="V104" s="93"/>
      <c r="W104" s="93"/>
      <c r="X104" s="93"/>
      <c r="Y104" s="93"/>
      <c r="Z104" s="93"/>
    </row>
    <row r="105" spans="1:26" ht="75" hidden="1">
      <c r="A105" s="175">
        <v>250380</v>
      </c>
      <c r="B105" s="175" t="s">
        <v>588</v>
      </c>
      <c r="C105" s="277" t="s">
        <v>98</v>
      </c>
      <c r="D105" s="206"/>
      <c r="E105" s="206"/>
      <c r="F105" s="206"/>
      <c r="G105" s="95"/>
      <c r="H105" s="94"/>
      <c r="I105" s="94"/>
      <c r="J105" s="94"/>
      <c r="K105" s="94"/>
      <c r="L105" s="94"/>
      <c r="M105" s="94"/>
      <c r="N105" s="94"/>
      <c r="O105" s="94"/>
      <c r="P105" s="96"/>
      <c r="Q105" s="97"/>
      <c r="R105" s="94"/>
      <c r="S105" s="93"/>
      <c r="T105" s="93"/>
      <c r="U105" s="93"/>
      <c r="V105" s="93"/>
      <c r="W105" s="93"/>
      <c r="X105" s="93"/>
      <c r="Y105" s="93"/>
      <c r="Z105" s="93"/>
    </row>
    <row r="106" spans="1:26" ht="75" hidden="1">
      <c r="A106" s="175">
        <v>250380</v>
      </c>
      <c r="B106" s="175" t="s">
        <v>588</v>
      </c>
      <c r="C106" s="260" t="s">
        <v>99</v>
      </c>
      <c r="D106" s="206"/>
      <c r="E106" s="206"/>
      <c r="F106" s="206"/>
      <c r="G106" s="95"/>
      <c r="H106" s="94"/>
      <c r="I106" s="94"/>
      <c r="J106" s="94"/>
      <c r="K106" s="94"/>
      <c r="L106" s="94"/>
      <c r="M106" s="94"/>
      <c r="N106" s="94"/>
      <c r="O106" s="94"/>
      <c r="P106" s="96"/>
      <c r="Q106" s="97"/>
      <c r="R106" s="94"/>
      <c r="S106" s="93"/>
      <c r="T106" s="93"/>
      <c r="U106" s="93"/>
      <c r="V106" s="93"/>
      <c r="W106" s="93"/>
      <c r="X106" s="93"/>
      <c r="Y106" s="93"/>
      <c r="Z106" s="93"/>
    </row>
    <row r="107" spans="1:26" ht="54" customHeight="1" hidden="1">
      <c r="A107" s="175">
        <v>250380</v>
      </c>
      <c r="B107" s="175" t="s">
        <v>588</v>
      </c>
      <c r="C107" s="277" t="s">
        <v>70</v>
      </c>
      <c r="D107" s="206"/>
      <c r="E107" s="206"/>
      <c r="F107" s="206"/>
      <c r="G107" s="95"/>
      <c r="H107" s="94"/>
      <c r="I107" s="94"/>
      <c r="J107" s="94"/>
      <c r="K107" s="94"/>
      <c r="L107" s="94"/>
      <c r="M107" s="94"/>
      <c r="N107" s="94"/>
      <c r="O107" s="94"/>
      <c r="P107" s="96"/>
      <c r="Q107" s="97"/>
      <c r="R107" s="94"/>
      <c r="S107" s="93"/>
      <c r="T107" s="93"/>
      <c r="U107" s="93"/>
      <c r="V107" s="93"/>
      <c r="W107" s="93"/>
      <c r="X107" s="93"/>
      <c r="Y107" s="93"/>
      <c r="Z107" s="93"/>
    </row>
    <row r="108" spans="1:26" ht="131.25" hidden="1">
      <c r="A108" s="175">
        <v>250380</v>
      </c>
      <c r="B108" s="175" t="s">
        <v>588</v>
      </c>
      <c r="C108" s="260" t="s">
        <v>100</v>
      </c>
      <c r="D108" s="206"/>
      <c r="E108" s="206"/>
      <c r="F108" s="206"/>
      <c r="G108" s="95"/>
      <c r="H108" s="94"/>
      <c r="I108" s="94"/>
      <c r="J108" s="94"/>
      <c r="K108" s="94"/>
      <c r="L108" s="94"/>
      <c r="M108" s="94"/>
      <c r="N108" s="94"/>
      <c r="O108" s="94"/>
      <c r="P108" s="96"/>
      <c r="Q108" s="97"/>
      <c r="R108" s="94"/>
      <c r="S108" s="93"/>
      <c r="T108" s="93"/>
      <c r="U108" s="93"/>
      <c r="V108" s="93"/>
      <c r="W108" s="93"/>
      <c r="X108" s="93"/>
      <c r="Y108" s="93"/>
      <c r="Z108" s="93"/>
    </row>
    <row r="109" spans="1:26" ht="187.5" hidden="1">
      <c r="A109" s="175">
        <v>250380</v>
      </c>
      <c r="B109" s="175" t="s">
        <v>588</v>
      </c>
      <c r="C109" s="278" t="s">
        <v>425</v>
      </c>
      <c r="D109" s="206"/>
      <c r="E109" s="206"/>
      <c r="F109" s="206"/>
      <c r="G109" s="95"/>
      <c r="H109" s="94"/>
      <c r="I109" s="94"/>
      <c r="J109" s="94"/>
      <c r="K109" s="94"/>
      <c r="L109" s="94"/>
      <c r="M109" s="94"/>
      <c r="N109" s="94"/>
      <c r="O109" s="94"/>
      <c r="P109" s="96"/>
      <c r="Q109" s="97"/>
      <c r="R109" s="94"/>
      <c r="S109" s="93"/>
      <c r="T109" s="93"/>
      <c r="U109" s="93"/>
      <c r="V109" s="93"/>
      <c r="W109" s="93"/>
      <c r="X109" s="93"/>
      <c r="Y109" s="93"/>
      <c r="Z109" s="93"/>
    </row>
    <row r="110" spans="1:26" ht="75" hidden="1">
      <c r="A110" s="175">
        <v>250324</v>
      </c>
      <c r="B110" s="175" t="s">
        <v>426</v>
      </c>
      <c r="C110" s="285" t="s">
        <v>427</v>
      </c>
      <c r="D110" s="206"/>
      <c r="E110" s="206"/>
      <c r="F110" s="206"/>
      <c r="G110" s="95"/>
      <c r="H110" s="95"/>
      <c r="I110" s="94"/>
      <c r="J110" s="94"/>
      <c r="K110" s="94"/>
      <c r="L110" s="94"/>
      <c r="M110" s="94"/>
      <c r="N110" s="94"/>
      <c r="O110" s="94"/>
      <c r="P110" s="96"/>
      <c r="Q110" s="97"/>
      <c r="R110" s="94"/>
      <c r="S110" s="93"/>
      <c r="T110" s="93"/>
      <c r="U110" s="93"/>
      <c r="V110" s="93"/>
      <c r="W110" s="93"/>
      <c r="X110" s="93"/>
      <c r="Y110" s="93"/>
      <c r="Z110" s="93"/>
    </row>
    <row r="111" spans="1:26" ht="93.75" hidden="1">
      <c r="A111" s="175">
        <v>250324</v>
      </c>
      <c r="B111" s="175" t="s">
        <v>426</v>
      </c>
      <c r="C111" s="146" t="s">
        <v>428</v>
      </c>
      <c r="D111" s="58"/>
      <c r="E111" s="58"/>
      <c r="F111" s="58"/>
      <c r="G111" s="95"/>
      <c r="H111" s="94"/>
      <c r="I111" s="94"/>
      <c r="J111" s="94"/>
      <c r="K111" s="94"/>
      <c r="L111" s="94"/>
      <c r="M111" s="94"/>
      <c r="N111" s="94"/>
      <c r="O111" s="94"/>
      <c r="P111" s="96"/>
      <c r="Q111" s="97"/>
      <c r="R111" s="94"/>
      <c r="S111" s="93"/>
      <c r="T111" s="93"/>
      <c r="U111" s="93"/>
      <c r="V111" s="93"/>
      <c r="W111" s="93"/>
      <c r="X111" s="93"/>
      <c r="Y111" s="93"/>
      <c r="Z111" s="93"/>
    </row>
    <row r="112" spans="1:26" ht="18.75" hidden="1">
      <c r="A112" s="299"/>
      <c r="B112" s="175"/>
      <c r="C112" s="286"/>
      <c r="D112" s="206"/>
      <c r="E112" s="206"/>
      <c r="F112" s="206"/>
      <c r="G112" s="95"/>
      <c r="H112" s="94"/>
      <c r="I112" s="94"/>
      <c r="J112" s="94"/>
      <c r="K112" s="94"/>
      <c r="L112" s="94"/>
      <c r="M112" s="94"/>
      <c r="N112" s="94"/>
      <c r="O112" s="94"/>
      <c r="P112" s="96"/>
      <c r="Q112" s="96"/>
      <c r="R112" s="94"/>
      <c r="S112" s="93"/>
      <c r="T112" s="93"/>
      <c r="U112" s="93"/>
      <c r="V112" s="93"/>
      <c r="W112" s="93"/>
      <c r="X112" s="93"/>
      <c r="Y112" s="93"/>
      <c r="Z112" s="93"/>
    </row>
    <row r="113" spans="1:26" ht="18.75" hidden="1">
      <c r="A113" s="299"/>
      <c r="B113" s="175"/>
      <c r="C113" s="146"/>
      <c r="D113" s="58"/>
      <c r="E113" s="58"/>
      <c r="F113" s="58"/>
      <c r="G113" s="95"/>
      <c r="H113" s="95"/>
      <c r="I113" s="95"/>
      <c r="J113" s="94"/>
      <c r="K113" s="94"/>
      <c r="L113" s="94"/>
      <c r="M113" s="94"/>
      <c r="N113" s="94"/>
      <c r="O113" s="94"/>
      <c r="P113" s="96"/>
      <c r="Q113" s="96"/>
      <c r="R113" s="94"/>
      <c r="S113" s="93"/>
      <c r="T113" s="93"/>
      <c r="U113" s="93"/>
      <c r="V113" s="93"/>
      <c r="W113" s="93"/>
      <c r="X113" s="93"/>
      <c r="Y113" s="93"/>
      <c r="Z113" s="93"/>
    </row>
    <row r="114" spans="1:26" ht="37.5" hidden="1">
      <c r="A114" s="299"/>
      <c r="B114" s="175"/>
      <c r="C114" s="287" t="s">
        <v>429</v>
      </c>
      <c r="D114" s="58"/>
      <c r="E114" s="58"/>
      <c r="F114" s="58"/>
      <c r="G114" s="95"/>
      <c r="H114" s="95"/>
      <c r="I114" s="95"/>
      <c r="J114" s="94"/>
      <c r="K114" s="94"/>
      <c r="L114" s="94"/>
      <c r="M114" s="94"/>
      <c r="N114" s="94"/>
      <c r="O114" s="94"/>
      <c r="P114" s="96"/>
      <c r="Q114" s="96"/>
      <c r="R114" s="94"/>
      <c r="S114" s="93"/>
      <c r="T114" s="93"/>
      <c r="U114" s="93"/>
      <c r="V114" s="93"/>
      <c r="W114" s="93"/>
      <c r="X114" s="93"/>
      <c r="Y114" s="93"/>
      <c r="Z114" s="93"/>
    </row>
    <row r="115" spans="1:26" ht="56.25" hidden="1">
      <c r="A115" s="299"/>
      <c r="B115" s="175"/>
      <c r="C115" s="287" t="s">
        <v>430</v>
      </c>
      <c r="D115" s="58"/>
      <c r="E115" s="58"/>
      <c r="F115" s="58"/>
      <c r="G115" s="95"/>
      <c r="H115" s="95"/>
      <c r="I115" s="95"/>
      <c r="J115" s="94"/>
      <c r="K115" s="94"/>
      <c r="L115" s="94"/>
      <c r="M115" s="94"/>
      <c r="N115" s="94"/>
      <c r="O115" s="94"/>
      <c r="P115" s="96"/>
      <c r="Q115" s="96"/>
      <c r="R115" s="94"/>
      <c r="S115" s="93"/>
      <c r="T115" s="93"/>
      <c r="U115" s="93"/>
      <c r="V115" s="93"/>
      <c r="W115" s="93"/>
      <c r="X115" s="93"/>
      <c r="Y115" s="93"/>
      <c r="Z115" s="93"/>
    </row>
    <row r="116" spans="1:26" ht="168.75" hidden="1">
      <c r="A116" s="299"/>
      <c r="B116" s="175"/>
      <c r="C116" s="259" t="s">
        <v>431</v>
      </c>
      <c r="D116" s="58"/>
      <c r="E116" s="58"/>
      <c r="F116" s="58"/>
      <c r="G116" s="95"/>
      <c r="H116" s="95"/>
      <c r="I116" s="95"/>
      <c r="J116" s="94"/>
      <c r="K116" s="94"/>
      <c r="L116" s="94"/>
      <c r="M116" s="94"/>
      <c r="N116" s="94"/>
      <c r="O116" s="94"/>
      <c r="P116" s="96"/>
      <c r="Q116" s="96"/>
      <c r="R116" s="94"/>
      <c r="S116" s="93"/>
      <c r="T116" s="93"/>
      <c r="U116" s="93"/>
      <c r="V116" s="93"/>
      <c r="W116" s="93"/>
      <c r="X116" s="93"/>
      <c r="Y116" s="93"/>
      <c r="Z116" s="93"/>
    </row>
    <row r="117" spans="1:26" ht="18.75" hidden="1">
      <c r="A117" s="299"/>
      <c r="B117" s="175"/>
      <c r="C117" s="147"/>
      <c r="D117" s="58"/>
      <c r="E117" s="58"/>
      <c r="F117" s="58"/>
      <c r="G117" s="95"/>
      <c r="H117" s="95"/>
      <c r="I117" s="95"/>
      <c r="J117" s="94"/>
      <c r="K117" s="94"/>
      <c r="L117" s="94"/>
      <c r="M117" s="94"/>
      <c r="N117" s="94"/>
      <c r="O117" s="94"/>
      <c r="P117" s="96"/>
      <c r="Q117" s="96"/>
      <c r="R117" s="94"/>
      <c r="S117" s="93"/>
      <c r="T117" s="93"/>
      <c r="U117" s="93"/>
      <c r="V117" s="93"/>
      <c r="W117" s="93"/>
      <c r="X117" s="93"/>
      <c r="Y117" s="93"/>
      <c r="Z117" s="93"/>
    </row>
    <row r="118" spans="1:26" ht="18.75" hidden="1">
      <c r="A118" s="175"/>
      <c r="B118" s="175"/>
      <c r="C118" s="285"/>
      <c r="D118" s="58"/>
      <c r="E118" s="58"/>
      <c r="F118" s="58"/>
      <c r="G118" s="95"/>
      <c r="H118" s="95"/>
      <c r="I118" s="103"/>
      <c r="J118" s="104"/>
      <c r="K118" s="104"/>
      <c r="L118" s="104"/>
      <c r="M118" s="104"/>
      <c r="N118" s="104"/>
      <c r="O118" s="104"/>
      <c r="P118" s="96"/>
      <c r="Q118" s="96"/>
      <c r="R118" s="94"/>
      <c r="S118" s="93"/>
      <c r="T118" s="93"/>
      <c r="U118" s="93"/>
      <c r="V118" s="93"/>
      <c r="W118" s="93"/>
      <c r="X118" s="93"/>
      <c r="Y118" s="93"/>
      <c r="Z118" s="93"/>
    </row>
    <row r="119" spans="1:26" ht="78" hidden="1">
      <c r="A119" s="288" t="s">
        <v>302</v>
      </c>
      <c r="B119" s="289" t="s">
        <v>639</v>
      </c>
      <c r="C119" s="265" t="s">
        <v>339</v>
      </c>
      <c r="D119" s="58"/>
      <c r="E119" s="58"/>
      <c r="F119" s="58"/>
      <c r="G119" s="95"/>
      <c r="H119" s="95"/>
      <c r="I119" s="103"/>
      <c r="J119" s="104"/>
      <c r="K119" s="104"/>
      <c r="L119" s="104"/>
      <c r="M119" s="104"/>
      <c r="N119" s="104"/>
      <c r="O119" s="104"/>
      <c r="P119" s="96"/>
      <c r="Q119" s="96"/>
      <c r="R119" s="94"/>
      <c r="S119" s="93"/>
      <c r="T119" s="93"/>
      <c r="U119" s="93"/>
      <c r="V119" s="93"/>
      <c r="W119" s="93"/>
      <c r="X119" s="93"/>
      <c r="Y119" s="93"/>
      <c r="Z119" s="93"/>
    </row>
    <row r="120" spans="1:26" ht="75" hidden="1">
      <c r="A120" s="85" t="s">
        <v>509</v>
      </c>
      <c r="B120" s="198" t="s">
        <v>42</v>
      </c>
      <c r="C120" s="259" t="s">
        <v>348</v>
      </c>
      <c r="D120" s="290"/>
      <c r="E120" s="290"/>
      <c r="F120" s="290"/>
      <c r="G120" s="103"/>
      <c r="H120" s="103"/>
      <c r="I120" s="103"/>
      <c r="J120" s="104"/>
      <c r="K120" s="104"/>
      <c r="L120" s="104"/>
      <c r="M120" s="104"/>
      <c r="N120" s="104"/>
      <c r="O120" s="104"/>
      <c r="P120" s="96"/>
      <c r="Q120" s="96"/>
      <c r="R120" s="104"/>
      <c r="S120" s="93"/>
      <c r="T120" s="93"/>
      <c r="U120" s="93"/>
      <c r="V120" s="93"/>
      <c r="W120" s="93"/>
      <c r="X120" s="93"/>
      <c r="Y120" s="93"/>
      <c r="Z120" s="93"/>
    </row>
    <row r="121" spans="1:26" ht="112.5" hidden="1">
      <c r="A121" s="291">
        <v>160903</v>
      </c>
      <c r="B121" s="198" t="s">
        <v>618</v>
      </c>
      <c r="C121" s="198" t="s">
        <v>432</v>
      </c>
      <c r="D121" s="58"/>
      <c r="E121" s="58"/>
      <c r="F121" s="58"/>
      <c r="G121" s="95"/>
      <c r="H121" s="95"/>
      <c r="I121" s="95"/>
      <c r="J121" s="94"/>
      <c r="K121" s="94"/>
      <c r="L121" s="94"/>
      <c r="M121" s="94"/>
      <c r="N121" s="94"/>
      <c r="O121" s="94"/>
      <c r="P121" s="94"/>
      <c r="Q121" s="94"/>
      <c r="R121" s="94"/>
      <c r="S121" s="93"/>
      <c r="T121" s="93"/>
      <c r="U121" s="93"/>
      <c r="V121" s="93"/>
      <c r="W121" s="93"/>
      <c r="X121" s="93"/>
      <c r="Y121" s="93"/>
      <c r="Z121" s="93"/>
    </row>
    <row r="122" spans="1:26" ht="37.5">
      <c r="A122" s="85" t="s">
        <v>299</v>
      </c>
      <c r="B122" s="207" t="s">
        <v>593</v>
      </c>
      <c r="C122" s="206" t="s">
        <v>339</v>
      </c>
      <c r="D122" s="58"/>
      <c r="E122" s="58"/>
      <c r="F122" s="58"/>
      <c r="G122" s="92">
        <v>30</v>
      </c>
      <c r="H122" s="92"/>
      <c r="I122" s="105"/>
      <c r="J122" s="99">
        <v>30</v>
      </c>
      <c r="K122" s="99">
        <v>0</v>
      </c>
      <c r="L122" s="99">
        <v>0</v>
      </c>
      <c r="M122" s="99">
        <v>0</v>
      </c>
      <c r="N122" s="99">
        <v>0</v>
      </c>
      <c r="O122" s="94"/>
      <c r="P122" s="94"/>
      <c r="Q122" s="94"/>
      <c r="R122" s="94"/>
      <c r="S122" s="93"/>
      <c r="T122" s="93"/>
      <c r="U122" s="93"/>
      <c r="V122" s="93"/>
      <c r="W122" s="93"/>
      <c r="X122" s="93"/>
      <c r="Y122" s="93"/>
      <c r="Z122" s="93"/>
    </row>
    <row r="123" spans="1:26" ht="75">
      <c r="A123" s="85" t="s">
        <v>512</v>
      </c>
      <c r="B123" s="198" t="s">
        <v>585</v>
      </c>
      <c r="C123" s="146" t="s">
        <v>357</v>
      </c>
      <c r="D123" s="58"/>
      <c r="E123" s="58"/>
      <c r="F123" s="58"/>
      <c r="G123" s="95">
        <v>30</v>
      </c>
      <c r="H123" s="95"/>
      <c r="I123" s="103"/>
      <c r="J123" s="94">
        <v>30</v>
      </c>
      <c r="K123" s="94"/>
      <c r="L123" s="94"/>
      <c r="M123" s="94"/>
      <c r="N123" s="94"/>
      <c r="O123" s="94"/>
      <c r="P123" s="94"/>
      <c r="Q123" s="94"/>
      <c r="R123" s="94"/>
      <c r="S123" s="93"/>
      <c r="T123" s="93"/>
      <c r="U123" s="93"/>
      <c r="V123" s="93"/>
      <c r="W123" s="93"/>
      <c r="X123" s="93"/>
      <c r="Y123" s="93"/>
      <c r="Z123" s="93"/>
    </row>
    <row r="124" spans="1:26" ht="75" customHeight="1">
      <c r="A124" s="85" t="s">
        <v>302</v>
      </c>
      <c r="B124" s="207" t="s">
        <v>639</v>
      </c>
      <c r="C124" s="206" t="s">
        <v>339</v>
      </c>
      <c r="D124" s="58"/>
      <c r="E124" s="58"/>
      <c r="F124" s="58"/>
      <c r="G124" s="92">
        <f>SUM(G125)</f>
        <v>650</v>
      </c>
      <c r="H124" s="92"/>
      <c r="I124" s="105"/>
      <c r="J124" s="92">
        <f aca="true" t="shared" si="0" ref="J124:R124">SUM(J125)</f>
        <v>0</v>
      </c>
      <c r="K124" s="92">
        <f t="shared" si="0"/>
        <v>0</v>
      </c>
      <c r="L124" s="92">
        <f t="shared" si="0"/>
        <v>0</v>
      </c>
      <c r="M124" s="92">
        <f t="shared" si="0"/>
        <v>0</v>
      </c>
      <c r="N124" s="92">
        <f t="shared" si="0"/>
        <v>650</v>
      </c>
      <c r="O124" s="92">
        <f t="shared" si="0"/>
        <v>0</v>
      </c>
      <c r="P124" s="92">
        <f t="shared" si="0"/>
        <v>0</v>
      </c>
      <c r="Q124" s="92">
        <f t="shared" si="0"/>
        <v>0</v>
      </c>
      <c r="R124" s="92">
        <f t="shared" si="0"/>
        <v>0</v>
      </c>
      <c r="S124" s="93"/>
      <c r="T124" s="93"/>
      <c r="U124" s="93"/>
      <c r="V124" s="93"/>
      <c r="W124" s="93"/>
      <c r="X124" s="93"/>
      <c r="Y124" s="93"/>
      <c r="Z124" s="93"/>
    </row>
    <row r="125" spans="1:26" ht="131.25">
      <c r="A125" s="85" t="s">
        <v>582</v>
      </c>
      <c r="B125" s="198" t="s">
        <v>643</v>
      </c>
      <c r="C125" s="146" t="s">
        <v>441</v>
      </c>
      <c r="D125" s="58"/>
      <c r="E125" s="58"/>
      <c r="F125" s="58"/>
      <c r="G125" s="95">
        <f>SUM(J125+N125+O125)+M125+L125</f>
        <v>650</v>
      </c>
      <c r="H125" s="95"/>
      <c r="I125" s="95"/>
      <c r="J125" s="95"/>
      <c r="K125" s="94"/>
      <c r="L125" s="94"/>
      <c r="M125" s="94"/>
      <c r="N125" s="94">
        <v>650</v>
      </c>
      <c r="O125" s="94"/>
      <c r="P125" s="94"/>
      <c r="Q125" s="94"/>
      <c r="R125" s="95">
        <v>0</v>
      </c>
      <c r="S125" s="93"/>
      <c r="T125" s="93"/>
      <c r="U125" s="93"/>
      <c r="V125" s="93"/>
      <c r="W125" s="93"/>
      <c r="X125" s="93"/>
      <c r="Y125" s="93"/>
      <c r="Z125" s="93"/>
    </row>
    <row r="126" spans="1:26" ht="77.25" customHeight="1" hidden="1">
      <c r="A126" s="85" t="s">
        <v>304</v>
      </c>
      <c r="B126" s="289" t="s">
        <v>641</v>
      </c>
      <c r="C126" s="265" t="s">
        <v>339</v>
      </c>
      <c r="D126" s="58"/>
      <c r="E126" s="58"/>
      <c r="F126" s="58"/>
      <c r="G126" s="92">
        <f>SUM(G127)</f>
        <v>0</v>
      </c>
      <c r="H126" s="95"/>
      <c r="I126" s="95"/>
      <c r="J126" s="92">
        <f aca="true" t="shared" si="1" ref="J126:R126">SUM(J127)</f>
        <v>0</v>
      </c>
      <c r="K126" s="92">
        <f t="shared" si="1"/>
        <v>0</v>
      </c>
      <c r="L126" s="92">
        <f t="shared" si="1"/>
        <v>0</v>
      </c>
      <c r="M126" s="92">
        <f t="shared" si="1"/>
        <v>0</v>
      </c>
      <c r="N126" s="92">
        <f t="shared" si="1"/>
        <v>0</v>
      </c>
      <c r="O126" s="92">
        <f t="shared" si="1"/>
        <v>0</v>
      </c>
      <c r="P126" s="92">
        <f t="shared" si="1"/>
        <v>0</v>
      </c>
      <c r="Q126" s="92">
        <f t="shared" si="1"/>
        <v>0</v>
      </c>
      <c r="R126" s="92">
        <f t="shared" si="1"/>
        <v>0</v>
      </c>
      <c r="S126" s="93"/>
      <c r="T126" s="93"/>
      <c r="U126" s="93"/>
      <c r="V126" s="93"/>
      <c r="W126" s="93"/>
      <c r="X126" s="93"/>
      <c r="Y126" s="93"/>
      <c r="Z126" s="93"/>
    </row>
    <row r="127" spans="1:26" ht="18.75" hidden="1">
      <c r="A127" s="85" t="s">
        <v>450</v>
      </c>
      <c r="B127" s="198"/>
      <c r="C127" s="292" t="s">
        <v>433</v>
      </c>
      <c r="D127" s="58"/>
      <c r="E127" s="58"/>
      <c r="F127" s="58"/>
      <c r="G127" s="95"/>
      <c r="H127" s="95"/>
      <c r="I127" s="95"/>
      <c r="J127" s="95"/>
      <c r="K127" s="94"/>
      <c r="L127" s="94"/>
      <c r="M127" s="94"/>
      <c r="N127" s="94"/>
      <c r="O127" s="94"/>
      <c r="P127" s="94"/>
      <c r="Q127" s="94"/>
      <c r="R127" s="94">
        <v>0</v>
      </c>
      <c r="S127" s="93"/>
      <c r="T127" s="93"/>
      <c r="U127" s="93"/>
      <c r="V127" s="93"/>
      <c r="W127" s="93"/>
      <c r="X127" s="93"/>
      <c r="Y127" s="93"/>
      <c r="Z127" s="93"/>
    </row>
    <row r="128" spans="1:26" ht="58.5" hidden="1">
      <c r="A128" s="206">
        <v>24</v>
      </c>
      <c r="B128" s="289" t="s">
        <v>640</v>
      </c>
      <c r="C128" s="265" t="s">
        <v>339</v>
      </c>
      <c r="D128" s="58"/>
      <c r="E128" s="58"/>
      <c r="F128" s="58"/>
      <c r="G128" s="92">
        <f>SUM(J128+N128+O128)+M128+L128</f>
        <v>0</v>
      </c>
      <c r="H128" s="95"/>
      <c r="I128" s="95"/>
      <c r="J128" s="92">
        <f>SUM(J129:J131)</f>
        <v>0</v>
      </c>
      <c r="K128" s="94"/>
      <c r="L128" s="94"/>
      <c r="M128" s="94"/>
      <c r="N128" s="94"/>
      <c r="O128" s="94"/>
      <c r="P128" s="94"/>
      <c r="Q128" s="94"/>
      <c r="R128" s="99">
        <v>0</v>
      </c>
      <c r="S128" s="93"/>
      <c r="T128" s="93"/>
      <c r="U128" s="93"/>
      <c r="V128" s="93"/>
      <c r="W128" s="93"/>
      <c r="X128" s="93"/>
      <c r="Y128" s="93"/>
      <c r="Z128" s="93"/>
    </row>
    <row r="129" spans="1:26" ht="37.5" hidden="1">
      <c r="A129" s="85" t="s">
        <v>518</v>
      </c>
      <c r="B129" s="198" t="s">
        <v>652</v>
      </c>
      <c r="C129" s="146" t="s">
        <v>342</v>
      </c>
      <c r="D129" s="58"/>
      <c r="E129" s="58"/>
      <c r="F129" s="58"/>
      <c r="G129" s="95"/>
      <c r="H129" s="95"/>
      <c r="I129" s="95"/>
      <c r="J129" s="95"/>
      <c r="K129" s="94"/>
      <c r="L129" s="94"/>
      <c r="M129" s="94"/>
      <c r="N129" s="94"/>
      <c r="O129" s="94"/>
      <c r="P129" s="94"/>
      <c r="Q129" s="94"/>
      <c r="R129" s="99">
        <v>0</v>
      </c>
      <c r="S129" s="93"/>
      <c r="T129" s="93"/>
      <c r="U129" s="93"/>
      <c r="V129" s="93"/>
      <c r="W129" s="93"/>
      <c r="X129" s="93"/>
      <c r="Y129" s="93"/>
      <c r="Z129" s="93"/>
    </row>
    <row r="130" spans="1:26" ht="56.25" hidden="1">
      <c r="A130" s="85" t="s">
        <v>519</v>
      </c>
      <c r="B130" s="198" t="s">
        <v>653</v>
      </c>
      <c r="C130" s="146" t="s">
        <v>342</v>
      </c>
      <c r="D130" s="58"/>
      <c r="E130" s="58"/>
      <c r="F130" s="58"/>
      <c r="G130" s="95"/>
      <c r="H130" s="95"/>
      <c r="I130" s="95"/>
      <c r="J130" s="95"/>
      <c r="K130" s="94"/>
      <c r="L130" s="94"/>
      <c r="M130" s="94"/>
      <c r="N130" s="94"/>
      <c r="O130" s="94"/>
      <c r="P130" s="94"/>
      <c r="Q130" s="94"/>
      <c r="R130" s="99">
        <v>0</v>
      </c>
      <c r="S130" s="93"/>
      <c r="T130" s="93"/>
      <c r="U130" s="93"/>
      <c r="V130" s="93"/>
      <c r="W130" s="93"/>
      <c r="X130" s="93"/>
      <c r="Y130" s="93"/>
      <c r="Z130" s="93"/>
    </row>
    <row r="131" spans="1:26" ht="51" customHeight="1" hidden="1">
      <c r="A131" s="85" t="s">
        <v>520</v>
      </c>
      <c r="B131" s="198" t="s">
        <v>594</v>
      </c>
      <c r="C131" s="146" t="s">
        <v>342</v>
      </c>
      <c r="D131" s="58"/>
      <c r="E131" s="58"/>
      <c r="F131" s="58"/>
      <c r="G131" s="95"/>
      <c r="H131" s="95"/>
      <c r="I131" s="95"/>
      <c r="J131" s="95"/>
      <c r="K131" s="94"/>
      <c r="L131" s="94"/>
      <c r="M131" s="94"/>
      <c r="N131" s="94"/>
      <c r="O131" s="94"/>
      <c r="P131" s="94"/>
      <c r="Q131" s="94"/>
      <c r="R131" s="99">
        <v>0</v>
      </c>
      <c r="S131" s="93"/>
      <c r="T131" s="93"/>
      <c r="U131" s="93"/>
      <c r="V131" s="93"/>
      <c r="W131" s="93"/>
      <c r="X131" s="93"/>
      <c r="Y131" s="93"/>
      <c r="Z131" s="93"/>
    </row>
    <row r="132" spans="1:26" ht="48" customHeight="1" hidden="1">
      <c r="A132" s="213">
        <v>75</v>
      </c>
      <c r="B132" s="289" t="s">
        <v>654</v>
      </c>
      <c r="C132" s="265" t="s">
        <v>339</v>
      </c>
      <c r="D132" s="58"/>
      <c r="E132" s="58"/>
      <c r="F132" s="58"/>
      <c r="G132" s="92"/>
      <c r="H132" s="92"/>
      <c r="I132" s="92"/>
      <c r="J132" s="92"/>
      <c r="K132" s="92"/>
      <c r="L132" s="92"/>
      <c r="M132" s="92"/>
      <c r="N132" s="94"/>
      <c r="O132" s="94"/>
      <c r="P132" s="94"/>
      <c r="Q132" s="94"/>
      <c r="R132" s="99">
        <v>0</v>
      </c>
      <c r="S132" s="93"/>
      <c r="T132" s="93"/>
      <c r="U132" s="93"/>
      <c r="V132" s="93"/>
      <c r="W132" s="93"/>
      <c r="X132" s="93"/>
      <c r="Y132" s="93"/>
      <c r="Z132" s="93"/>
    </row>
    <row r="133" spans="1:26" ht="56.25" hidden="1">
      <c r="A133" s="291">
        <v>250324</v>
      </c>
      <c r="B133" s="198" t="s">
        <v>434</v>
      </c>
      <c r="C133" s="257" t="s">
        <v>435</v>
      </c>
      <c r="D133" s="58"/>
      <c r="E133" s="58"/>
      <c r="F133" s="58"/>
      <c r="G133" s="95"/>
      <c r="H133" s="95"/>
      <c r="I133" s="95"/>
      <c r="J133" s="95"/>
      <c r="K133" s="95"/>
      <c r="L133" s="95"/>
      <c r="M133" s="95"/>
      <c r="N133" s="94"/>
      <c r="O133" s="94"/>
      <c r="P133" s="94"/>
      <c r="Q133" s="94"/>
      <c r="R133" s="99">
        <v>0</v>
      </c>
      <c r="S133" s="93"/>
      <c r="T133" s="93"/>
      <c r="U133" s="93"/>
      <c r="V133" s="93"/>
      <c r="W133" s="93"/>
      <c r="X133" s="93"/>
      <c r="Y133" s="93"/>
      <c r="Z133" s="93"/>
    </row>
    <row r="134" spans="1:26" ht="75" hidden="1">
      <c r="A134" s="293"/>
      <c r="B134" s="259"/>
      <c r="C134" s="259" t="s">
        <v>436</v>
      </c>
      <c r="D134" s="58"/>
      <c r="E134" s="58"/>
      <c r="F134" s="58"/>
      <c r="G134" s="92"/>
      <c r="H134" s="95"/>
      <c r="I134" s="95"/>
      <c r="J134" s="95"/>
      <c r="K134" s="92"/>
      <c r="L134" s="92"/>
      <c r="M134" s="92"/>
      <c r="N134" s="94"/>
      <c r="O134" s="94"/>
      <c r="P134" s="94"/>
      <c r="Q134" s="94"/>
      <c r="R134" s="99">
        <v>0</v>
      </c>
      <c r="S134" s="93"/>
      <c r="T134" s="93"/>
      <c r="U134" s="93"/>
      <c r="V134" s="93"/>
      <c r="W134" s="93"/>
      <c r="X134" s="93"/>
      <c r="Y134" s="93"/>
      <c r="Z134" s="93"/>
    </row>
    <row r="135" spans="1:26" ht="19.5">
      <c r="A135" s="328" t="s">
        <v>437</v>
      </c>
      <c r="B135" s="329"/>
      <c r="C135" s="294"/>
      <c r="D135" s="106"/>
      <c r="E135" s="107"/>
      <c r="F135" s="107"/>
      <c r="G135" s="92">
        <f>SUM(G132+G128+G126+G124+G11)+G122</f>
        <v>680</v>
      </c>
      <c r="H135" s="99"/>
      <c r="I135" s="99">
        <f>SUM(I100+I96+I91+I44+I11+I9)</f>
        <v>0</v>
      </c>
      <c r="J135" s="92">
        <f>SUM(J132+J128+J126+J124+J11)+J122</f>
        <v>30</v>
      </c>
      <c r="K135" s="92">
        <f>SUM(K132+K128+K126+K124+K11)+K122</f>
        <v>0</v>
      </c>
      <c r="L135" s="92">
        <f>SUM(L132+L128+L126+L124+L11)+L122</f>
        <v>0</v>
      </c>
      <c r="M135" s="92">
        <f>SUM(M132+M128+M126+M124+M11)+M122</f>
        <v>0</v>
      </c>
      <c r="N135" s="92">
        <f>SUM(N132+N128+N126+N124+N11)+N122</f>
        <v>650</v>
      </c>
      <c r="O135" s="92">
        <f>SUM(O132+O128+O126+O124+O11)</f>
        <v>0</v>
      </c>
      <c r="P135" s="92">
        <f>SUM(P132+P128+P126+P124+P11)</f>
        <v>0</v>
      </c>
      <c r="Q135" s="92">
        <f>SUM(Q132+Q128+Q126+Q124+Q11)</f>
        <v>0</v>
      </c>
      <c r="R135" s="92">
        <f>SUM(R132+R128+R126+R124+R11)</f>
        <v>0</v>
      </c>
      <c r="S135" s="93"/>
      <c r="T135" s="93"/>
      <c r="U135" s="93"/>
      <c r="V135" s="93"/>
      <c r="W135" s="93"/>
      <c r="X135" s="93"/>
      <c r="Y135" s="93"/>
      <c r="Z135" s="93"/>
    </row>
    <row r="139" spans="1:2" ht="18.75">
      <c r="A139" s="258"/>
      <c r="B139" s="152"/>
    </row>
    <row r="140" spans="1:2" ht="18.75">
      <c r="A140" s="258"/>
      <c r="B140" s="152"/>
    </row>
    <row r="141" spans="1:2" ht="18.75">
      <c r="A141" s="258"/>
      <c r="B141" s="152"/>
    </row>
    <row r="142" spans="1:2" ht="18.75">
      <c r="A142" s="258"/>
      <c r="B142" s="152"/>
    </row>
    <row r="143" spans="1:2" ht="18.75">
      <c r="A143" s="258"/>
      <c r="B143" s="258"/>
    </row>
  </sheetData>
  <mergeCells count="24">
    <mergeCell ref="C1:Q1"/>
    <mergeCell ref="C2:Q2"/>
    <mergeCell ref="C3:Q3"/>
    <mergeCell ref="A5:Q5"/>
    <mergeCell ref="A6:A7"/>
    <mergeCell ref="B6:B7"/>
    <mergeCell ref="C6:C8"/>
    <mergeCell ref="D6:D8"/>
    <mergeCell ref="E6:E8"/>
    <mergeCell ref="F6:F8"/>
    <mergeCell ref="G6:G8"/>
    <mergeCell ref="J6:O6"/>
    <mergeCell ref="Q6:Q8"/>
    <mergeCell ref="R6:R8"/>
    <mergeCell ref="J7:K7"/>
    <mergeCell ref="L7:L8"/>
    <mergeCell ref="M7:M8"/>
    <mergeCell ref="N7:N8"/>
    <mergeCell ref="O7:O8"/>
    <mergeCell ref="A135:C135"/>
    <mergeCell ref="C55:C56"/>
    <mergeCell ref="A57:A58"/>
    <mergeCell ref="B57:B58"/>
    <mergeCell ref="A112:A117"/>
  </mergeCells>
  <printOptions/>
  <pageMargins left="0.17" right="0.2" top="0.17" bottom="0.38" header="0.5" footer="0.16"/>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3:S268"/>
  <sheetViews>
    <sheetView workbookViewId="0" topLeftCell="A50">
      <selection activeCell="O14" sqref="O14:P14"/>
    </sheetView>
  </sheetViews>
  <sheetFormatPr defaultColWidth="9.00390625" defaultRowHeight="12.75"/>
  <cols>
    <col min="1" max="1" width="12.00390625" style="13" customWidth="1"/>
    <col min="2" max="2" width="11.75390625" style="13" customWidth="1"/>
    <col min="3" max="3" width="16.625" style="13" hidden="1" customWidth="1"/>
    <col min="4" max="4" width="92.00390625" style="13" customWidth="1"/>
    <col min="5" max="5" width="13.875" style="13" customWidth="1"/>
    <col min="6" max="6" width="13.875" style="13" hidden="1" customWidth="1"/>
    <col min="7" max="8" width="14.625" style="13" customWidth="1"/>
    <col min="9" max="9" width="9.375" style="13" hidden="1" customWidth="1"/>
    <col min="10" max="10" width="9.875" style="13" customWidth="1"/>
    <col min="11" max="11" width="12.875" style="13" customWidth="1"/>
    <col min="12" max="12" width="10.125" style="13" customWidth="1"/>
    <col min="13" max="13" width="13.875" style="13" customWidth="1"/>
    <col min="14" max="14" width="13.00390625" style="13" customWidth="1"/>
    <col min="15" max="15" width="10.125" style="13" customWidth="1"/>
    <col min="16" max="16" width="15.00390625" style="13" customWidth="1"/>
    <col min="17" max="17" width="14.00390625" style="13" customWidth="1"/>
    <col min="18" max="16384" width="9.125" style="13" customWidth="1"/>
  </cols>
  <sheetData>
    <row r="1" ht="15.75" hidden="1"/>
    <row r="2" ht="15.75" hidden="1"/>
    <row r="3" spans="10:15" ht="15.75">
      <c r="J3" s="280" t="s">
        <v>672</v>
      </c>
      <c r="K3" s="280"/>
      <c r="L3" s="280"/>
      <c r="M3" s="280"/>
      <c r="N3" s="280"/>
      <c r="O3" s="21"/>
    </row>
    <row r="4" ht="15.75">
      <c r="J4" s="13" t="s">
        <v>673</v>
      </c>
    </row>
    <row r="5" spans="10:15" ht="14.25" customHeight="1">
      <c r="J5" s="281" t="s">
        <v>674</v>
      </c>
      <c r="K5" s="281"/>
      <c r="L5" s="281"/>
      <c r="M5" s="281"/>
      <c r="N5" s="281"/>
      <c r="O5" s="21"/>
    </row>
    <row r="6" spans="11:13" ht="15.75" hidden="1">
      <c r="K6" s="28"/>
      <c r="L6" s="28"/>
      <c r="M6" s="28"/>
    </row>
    <row r="7" spans="4:10" ht="15.75">
      <c r="D7" s="20"/>
      <c r="J7" s="13" t="s">
        <v>292</v>
      </c>
    </row>
    <row r="8" spans="3:16" ht="15.75">
      <c r="C8" s="30" t="s">
        <v>675</v>
      </c>
      <c r="D8" s="31"/>
      <c r="E8" s="29"/>
      <c r="F8" s="29"/>
      <c r="G8" s="29"/>
      <c r="H8" s="29"/>
      <c r="I8" s="29"/>
      <c r="J8" s="29"/>
      <c r="K8" s="29"/>
      <c r="L8" s="29"/>
      <c r="M8" s="29"/>
      <c r="N8" s="29"/>
      <c r="O8" s="29"/>
      <c r="P8" s="29"/>
    </row>
    <row r="9" spans="3:16" ht="13.5" customHeight="1">
      <c r="C9" s="30"/>
      <c r="D9" s="31"/>
      <c r="E9" s="29"/>
      <c r="F9" s="29"/>
      <c r="G9" s="29"/>
      <c r="H9" s="29"/>
      <c r="I9" s="29"/>
      <c r="J9" s="29"/>
      <c r="K9" s="29"/>
      <c r="L9" s="29"/>
      <c r="M9" s="29"/>
      <c r="N9" s="29"/>
      <c r="O9" s="29"/>
      <c r="P9" s="29"/>
    </row>
    <row r="10" spans="3:16" ht="16.5" customHeight="1">
      <c r="C10" s="30"/>
      <c r="D10" s="110" t="s">
        <v>676</v>
      </c>
      <c r="E10" s="29"/>
      <c r="F10" s="29"/>
      <c r="G10" s="29"/>
      <c r="H10" s="29"/>
      <c r="I10" s="29"/>
      <c r="J10" s="29"/>
      <c r="K10" s="29"/>
      <c r="L10" s="29"/>
      <c r="M10" s="29"/>
      <c r="N10" s="29"/>
      <c r="O10" s="29"/>
      <c r="P10" s="29"/>
    </row>
    <row r="11" spans="4:17" ht="21" customHeight="1">
      <c r="D11" s="359" t="s">
        <v>407</v>
      </c>
      <c r="E11" s="359"/>
      <c r="F11" s="359"/>
      <c r="G11" s="359"/>
      <c r="H11" s="359"/>
      <c r="I11" s="359"/>
      <c r="J11" s="359"/>
      <c r="K11" s="359"/>
      <c r="L11" s="359"/>
      <c r="M11" s="359"/>
      <c r="N11" s="359"/>
      <c r="O11" s="359"/>
      <c r="P11" s="359"/>
      <c r="Q11" s="359"/>
    </row>
    <row r="12" ht="12.75" customHeight="1">
      <c r="P12" s="13" t="s">
        <v>500</v>
      </c>
    </row>
    <row r="13" spans="1:17" ht="49.5" customHeight="1">
      <c r="A13" s="282" t="s">
        <v>677</v>
      </c>
      <c r="B13" s="282" t="s">
        <v>678</v>
      </c>
      <c r="C13" s="90" t="s">
        <v>301</v>
      </c>
      <c r="D13" s="283" t="s">
        <v>679</v>
      </c>
      <c r="E13" s="300" t="s">
        <v>501</v>
      </c>
      <c r="F13" s="300"/>
      <c r="G13" s="300"/>
      <c r="H13" s="300"/>
      <c r="I13" s="300"/>
      <c r="J13" s="341" t="s">
        <v>502</v>
      </c>
      <c r="K13" s="341"/>
      <c r="L13" s="341"/>
      <c r="M13" s="341"/>
      <c r="N13" s="341"/>
      <c r="O13" s="341"/>
      <c r="P13" s="341"/>
      <c r="Q13" s="305" t="s">
        <v>504</v>
      </c>
    </row>
    <row r="14" spans="1:17" ht="24" customHeight="1">
      <c r="A14" s="282"/>
      <c r="B14" s="282"/>
      <c r="C14" s="306" t="s">
        <v>459</v>
      </c>
      <c r="D14" s="284"/>
      <c r="E14" s="341" t="s">
        <v>492</v>
      </c>
      <c r="F14" s="341" t="s">
        <v>493</v>
      </c>
      <c r="G14" s="300" t="s">
        <v>503</v>
      </c>
      <c r="H14" s="300"/>
      <c r="I14" s="341"/>
      <c r="J14" s="341" t="s">
        <v>492</v>
      </c>
      <c r="K14" s="341" t="s">
        <v>680</v>
      </c>
      <c r="L14" s="341" t="s">
        <v>503</v>
      </c>
      <c r="M14" s="341"/>
      <c r="N14" s="341" t="s">
        <v>681</v>
      </c>
      <c r="O14" s="341" t="s">
        <v>503</v>
      </c>
      <c r="P14" s="341"/>
      <c r="Q14" s="305"/>
    </row>
    <row r="15" spans="1:17" ht="12.75" customHeight="1">
      <c r="A15" s="282"/>
      <c r="B15" s="282"/>
      <c r="C15" s="306"/>
      <c r="D15" s="284"/>
      <c r="E15" s="341"/>
      <c r="F15" s="341"/>
      <c r="G15" s="341" t="s">
        <v>682</v>
      </c>
      <c r="H15" s="341" t="s">
        <v>683</v>
      </c>
      <c r="I15" s="341"/>
      <c r="J15" s="341"/>
      <c r="K15" s="341"/>
      <c r="L15" s="341" t="s">
        <v>539</v>
      </c>
      <c r="M15" s="341" t="s">
        <v>683</v>
      </c>
      <c r="N15" s="341"/>
      <c r="O15" s="303" t="s">
        <v>472</v>
      </c>
      <c r="P15" s="11" t="s">
        <v>471</v>
      </c>
      <c r="Q15" s="305"/>
    </row>
    <row r="16" spans="1:17" ht="165" customHeight="1">
      <c r="A16" s="282"/>
      <c r="B16" s="282"/>
      <c r="C16" s="306"/>
      <c r="D16" s="284"/>
      <c r="E16" s="341"/>
      <c r="F16" s="341"/>
      <c r="G16" s="341"/>
      <c r="H16" s="341"/>
      <c r="I16" s="341"/>
      <c r="J16" s="341"/>
      <c r="K16" s="341"/>
      <c r="L16" s="341"/>
      <c r="M16" s="341"/>
      <c r="N16" s="341"/>
      <c r="O16" s="304"/>
      <c r="P16" s="111" t="s">
        <v>473</v>
      </c>
      <c r="Q16" s="305"/>
    </row>
    <row r="17" spans="1:17" ht="15" customHeight="1" hidden="1">
      <c r="A17" s="112"/>
      <c r="B17" s="112"/>
      <c r="C17" s="279"/>
      <c r="D17" s="102"/>
      <c r="E17" s="341"/>
      <c r="F17" s="341"/>
      <c r="G17" s="341"/>
      <c r="H17" s="341"/>
      <c r="I17" s="341"/>
      <c r="J17" s="341"/>
      <c r="K17" s="341"/>
      <c r="L17" s="341"/>
      <c r="M17" s="341"/>
      <c r="N17" s="341"/>
      <c r="O17" s="11"/>
      <c r="P17" s="11"/>
      <c r="Q17" s="305"/>
    </row>
    <row r="18" spans="1:17" ht="13.5" customHeight="1" hidden="1">
      <c r="A18" s="113"/>
      <c r="B18" s="113"/>
      <c r="C18" s="33"/>
      <c r="D18" s="15"/>
      <c r="E18" s="34"/>
      <c r="F18" s="34"/>
      <c r="G18" s="34"/>
      <c r="H18" s="34"/>
      <c r="I18" s="34"/>
      <c r="J18" s="34"/>
      <c r="K18" s="34"/>
      <c r="L18" s="34"/>
      <c r="M18" s="34"/>
      <c r="N18" s="34"/>
      <c r="O18" s="34"/>
      <c r="P18" s="25"/>
      <c r="Q18" s="27"/>
    </row>
    <row r="19" spans="1:17" ht="14.25" customHeight="1" hidden="1">
      <c r="A19" s="113"/>
      <c r="B19" s="113"/>
      <c r="C19" s="35"/>
      <c r="D19" s="34"/>
      <c r="E19" s="34"/>
      <c r="F19" s="34"/>
      <c r="G19" s="34"/>
      <c r="H19" s="34"/>
      <c r="I19" s="34"/>
      <c r="J19" s="34"/>
      <c r="K19" s="34"/>
      <c r="L19" s="34"/>
      <c r="M19" s="34"/>
      <c r="N19" s="34"/>
      <c r="O19" s="34"/>
      <c r="P19" s="36"/>
      <c r="Q19" s="37"/>
    </row>
    <row r="20" spans="1:17" s="40" customFormat="1" ht="14.25" customHeight="1" hidden="1">
      <c r="A20" s="114"/>
      <c r="B20" s="114"/>
      <c r="C20" s="90">
        <v>1</v>
      </c>
      <c r="D20" s="11">
        <v>2</v>
      </c>
      <c r="E20" s="11">
        <v>3</v>
      </c>
      <c r="F20" s="38"/>
      <c r="G20" s="39">
        <v>5</v>
      </c>
      <c r="H20" s="39">
        <v>6</v>
      </c>
      <c r="I20" s="38">
        <v>7</v>
      </c>
      <c r="J20" s="11">
        <v>8</v>
      </c>
      <c r="K20" s="38">
        <v>9</v>
      </c>
      <c r="L20" s="39">
        <v>10</v>
      </c>
      <c r="M20" s="39">
        <v>11</v>
      </c>
      <c r="N20" s="38">
        <v>12</v>
      </c>
      <c r="O20" s="38"/>
      <c r="P20" s="11">
        <v>13</v>
      </c>
      <c r="Q20" s="11" t="s">
        <v>494</v>
      </c>
    </row>
    <row r="21" spans="1:17" ht="17.25" customHeight="1">
      <c r="A21" s="67" t="s">
        <v>684</v>
      </c>
      <c r="B21" s="67"/>
      <c r="C21" s="115"/>
      <c r="D21" s="62" t="s">
        <v>685</v>
      </c>
      <c r="E21" s="4">
        <f>E23+E24+E29</f>
        <v>904.2</v>
      </c>
      <c r="F21" s="4"/>
      <c r="G21" s="4">
        <f aca="true" t="shared" si="0" ref="G21:P21">G23+G24+G29</f>
        <v>578</v>
      </c>
      <c r="H21" s="4">
        <f t="shared" si="0"/>
        <v>77.7</v>
      </c>
      <c r="I21" s="4"/>
      <c r="J21" s="4">
        <f t="shared" si="0"/>
        <v>0</v>
      </c>
      <c r="K21" s="4">
        <f t="shared" si="0"/>
        <v>0</v>
      </c>
      <c r="L21" s="4">
        <f t="shared" si="0"/>
        <v>0</v>
      </c>
      <c r="M21" s="4">
        <f t="shared" si="0"/>
        <v>0</v>
      </c>
      <c r="N21" s="4">
        <f t="shared" si="0"/>
        <v>0</v>
      </c>
      <c r="O21" s="4">
        <f t="shared" si="0"/>
        <v>0</v>
      </c>
      <c r="P21" s="4">
        <f t="shared" si="0"/>
        <v>0</v>
      </c>
      <c r="Q21" s="4">
        <f aca="true" t="shared" si="1" ref="Q21:Q84">SUM(J21+E21)</f>
        <v>904.2</v>
      </c>
    </row>
    <row r="22" spans="1:17" ht="19.5" customHeight="1">
      <c r="A22" s="67" t="s">
        <v>686</v>
      </c>
      <c r="B22" s="67"/>
      <c r="C22" s="116"/>
      <c r="D22" s="62" t="s">
        <v>685</v>
      </c>
      <c r="E22" s="4">
        <v>904.2</v>
      </c>
      <c r="F22" s="4"/>
      <c r="G22" s="4">
        <v>578</v>
      </c>
      <c r="H22" s="4">
        <v>77.7</v>
      </c>
      <c r="I22" s="4"/>
      <c r="J22" s="117"/>
      <c r="K22" s="117"/>
      <c r="L22" s="117"/>
      <c r="M22" s="117"/>
      <c r="N22" s="117"/>
      <c r="O22" s="117"/>
      <c r="P22" s="117"/>
      <c r="Q22" s="4">
        <f t="shared" si="1"/>
        <v>904.2</v>
      </c>
    </row>
    <row r="23" spans="1:17" ht="31.5" customHeight="1">
      <c r="A23" s="57" t="s">
        <v>687</v>
      </c>
      <c r="B23" s="118" t="s">
        <v>507</v>
      </c>
      <c r="C23" s="118"/>
      <c r="D23" s="55" t="s">
        <v>688</v>
      </c>
      <c r="E23" s="53">
        <v>882.2</v>
      </c>
      <c r="F23" s="3"/>
      <c r="G23" s="3">
        <v>578</v>
      </c>
      <c r="H23" s="3">
        <v>77.7</v>
      </c>
      <c r="I23" s="3"/>
      <c r="J23" s="41"/>
      <c r="K23" s="41"/>
      <c r="L23" s="26"/>
      <c r="M23" s="26"/>
      <c r="N23" s="41"/>
      <c r="O23" s="41"/>
      <c r="P23" s="41"/>
      <c r="Q23" s="4">
        <f t="shared" si="1"/>
        <v>882.2</v>
      </c>
    </row>
    <row r="24" spans="1:17" ht="16.5" customHeight="1" hidden="1">
      <c r="A24" s="57"/>
      <c r="B24" s="57"/>
      <c r="C24" s="118" t="s">
        <v>540</v>
      </c>
      <c r="D24" s="119" t="s">
        <v>541</v>
      </c>
      <c r="E24" s="53"/>
      <c r="F24" s="41"/>
      <c r="G24" s="26"/>
      <c r="H24" s="26"/>
      <c r="I24" s="41"/>
      <c r="J24" s="41"/>
      <c r="K24" s="41"/>
      <c r="L24" s="26"/>
      <c r="M24" s="26"/>
      <c r="N24" s="41"/>
      <c r="O24" s="41"/>
      <c r="P24" s="41"/>
      <c r="Q24" s="4">
        <f t="shared" si="1"/>
        <v>0</v>
      </c>
    </row>
    <row r="25" spans="1:17" ht="15.75" hidden="1">
      <c r="A25" s="57"/>
      <c r="B25" s="57"/>
      <c r="C25" s="109"/>
      <c r="D25" s="55"/>
      <c r="E25" s="53"/>
      <c r="F25" s="17"/>
      <c r="G25" s="17"/>
      <c r="H25" s="3"/>
      <c r="I25" s="3"/>
      <c r="J25" s="3"/>
      <c r="K25" s="3"/>
      <c r="L25" s="3"/>
      <c r="M25" s="3"/>
      <c r="N25" s="3"/>
      <c r="O25" s="3"/>
      <c r="P25" s="3"/>
      <c r="Q25" s="4">
        <f t="shared" si="1"/>
        <v>0</v>
      </c>
    </row>
    <row r="26" spans="1:17" ht="15.75" hidden="1">
      <c r="A26" s="57"/>
      <c r="B26" s="57"/>
      <c r="C26" s="109"/>
      <c r="D26" s="66"/>
      <c r="E26" s="53"/>
      <c r="F26" s="17"/>
      <c r="G26" s="17"/>
      <c r="H26" s="19"/>
      <c r="I26" s="3"/>
      <c r="J26" s="3"/>
      <c r="K26" s="3"/>
      <c r="L26" s="3"/>
      <c r="M26" s="3"/>
      <c r="N26" s="3"/>
      <c r="O26" s="3"/>
      <c r="P26" s="3"/>
      <c r="Q26" s="4">
        <f t="shared" si="1"/>
        <v>0</v>
      </c>
    </row>
    <row r="27" spans="1:17" ht="39.75" customHeight="1" hidden="1">
      <c r="A27" s="57"/>
      <c r="B27" s="57"/>
      <c r="C27" s="109"/>
      <c r="D27" s="55" t="s">
        <v>670</v>
      </c>
      <c r="E27" s="53"/>
      <c r="F27" s="17"/>
      <c r="G27" s="17"/>
      <c r="H27" s="19"/>
      <c r="I27" s="3"/>
      <c r="J27" s="3"/>
      <c r="K27" s="3"/>
      <c r="L27" s="3"/>
      <c r="M27" s="3"/>
      <c r="N27" s="3"/>
      <c r="O27" s="3"/>
      <c r="P27" s="3"/>
      <c r="Q27" s="4">
        <f t="shared" si="1"/>
        <v>0</v>
      </c>
    </row>
    <row r="28" spans="1:17" ht="39.75" customHeight="1" hidden="1">
      <c r="A28" s="57"/>
      <c r="B28" s="57"/>
      <c r="C28" s="109"/>
      <c r="D28" s="55"/>
      <c r="E28" s="53"/>
      <c r="F28" s="17"/>
      <c r="G28" s="17"/>
      <c r="H28" s="19"/>
      <c r="I28" s="3"/>
      <c r="J28" s="3"/>
      <c r="K28" s="3"/>
      <c r="L28" s="3"/>
      <c r="M28" s="3"/>
      <c r="N28" s="3"/>
      <c r="O28" s="3"/>
      <c r="P28" s="3"/>
      <c r="Q28" s="4">
        <f t="shared" si="1"/>
        <v>0</v>
      </c>
    </row>
    <row r="29" spans="1:17" ht="15.75">
      <c r="A29" s="57" t="s">
        <v>689</v>
      </c>
      <c r="B29" s="109"/>
      <c r="C29" s="109"/>
      <c r="D29" s="55" t="s">
        <v>525</v>
      </c>
      <c r="E29" s="53">
        <v>22</v>
      </c>
      <c r="F29" s="3"/>
      <c r="G29" s="3"/>
      <c r="H29" s="3"/>
      <c r="I29" s="3"/>
      <c r="J29" s="3"/>
      <c r="K29" s="3"/>
      <c r="L29" s="3"/>
      <c r="M29" s="3"/>
      <c r="N29" s="3"/>
      <c r="O29" s="3"/>
      <c r="P29" s="3"/>
      <c r="Q29" s="4">
        <f t="shared" si="1"/>
        <v>22</v>
      </c>
    </row>
    <row r="30" spans="1:17" ht="15.75">
      <c r="A30" s="57" t="s">
        <v>690</v>
      </c>
      <c r="B30" s="109" t="s">
        <v>536</v>
      </c>
      <c r="C30" s="109"/>
      <c r="D30" s="55" t="s">
        <v>691</v>
      </c>
      <c r="E30" s="53">
        <v>22</v>
      </c>
      <c r="F30" s="3"/>
      <c r="G30" s="3"/>
      <c r="H30" s="3"/>
      <c r="I30" s="3"/>
      <c r="J30" s="3"/>
      <c r="K30" s="3"/>
      <c r="L30" s="3"/>
      <c r="M30" s="3"/>
      <c r="N30" s="3"/>
      <c r="O30" s="3"/>
      <c r="P30" s="3"/>
      <c r="Q30" s="4">
        <f t="shared" si="1"/>
        <v>22</v>
      </c>
    </row>
    <row r="31" spans="1:17" ht="18.75" customHeight="1">
      <c r="A31" s="67" t="s">
        <v>692</v>
      </c>
      <c r="B31" s="120"/>
      <c r="C31" s="121" t="s">
        <v>299</v>
      </c>
      <c r="D31" s="62" t="s">
        <v>593</v>
      </c>
      <c r="E31" s="4">
        <f>SUM(E34+E37+E44+E46+E47+E54+E56+E58+E61+E62+E74+E77)</f>
        <v>19844.6</v>
      </c>
      <c r="F31" s="4"/>
      <c r="G31" s="4">
        <f aca="true" t="shared" si="2" ref="G31:P31">SUM(G34+G37+G44+G46+G48+G51+G54+G56+G61+G63+G64+G65+G66+G67+G68+G71+G77)+G58+G74</f>
        <v>12229</v>
      </c>
      <c r="H31" s="4">
        <f t="shared" si="2"/>
        <v>1701.3</v>
      </c>
      <c r="I31" s="4">
        <f t="shared" si="2"/>
        <v>0</v>
      </c>
      <c r="J31" s="4">
        <f t="shared" si="2"/>
        <v>577.3</v>
      </c>
      <c r="K31" s="4">
        <f t="shared" si="2"/>
        <v>421.3</v>
      </c>
      <c r="L31" s="4">
        <f t="shared" si="2"/>
        <v>0</v>
      </c>
      <c r="M31" s="4">
        <f t="shared" si="2"/>
        <v>113.3</v>
      </c>
      <c r="N31" s="4">
        <f t="shared" si="2"/>
        <v>156</v>
      </c>
      <c r="O31" s="4">
        <f t="shared" si="2"/>
        <v>102</v>
      </c>
      <c r="P31" s="4">
        <f t="shared" si="2"/>
        <v>99</v>
      </c>
      <c r="Q31" s="4">
        <f t="shared" si="1"/>
        <v>20421.899999999998</v>
      </c>
    </row>
    <row r="32" spans="1:17" ht="18.75" customHeight="1" hidden="1">
      <c r="A32" s="67"/>
      <c r="B32" s="120"/>
      <c r="C32" s="121"/>
      <c r="D32" s="62"/>
      <c r="E32" s="4"/>
      <c r="F32" s="4"/>
      <c r="G32" s="4"/>
      <c r="H32" s="4"/>
      <c r="I32" s="4"/>
      <c r="J32" s="4"/>
      <c r="K32" s="4"/>
      <c r="L32" s="4"/>
      <c r="M32" s="4"/>
      <c r="N32" s="4"/>
      <c r="O32" s="4"/>
      <c r="P32" s="4"/>
      <c r="Q32" s="4">
        <f t="shared" si="1"/>
        <v>0</v>
      </c>
    </row>
    <row r="33" spans="1:17" ht="18.75" customHeight="1">
      <c r="A33" s="67" t="s">
        <v>693</v>
      </c>
      <c r="B33" s="120"/>
      <c r="C33" s="121"/>
      <c r="D33" s="62" t="s">
        <v>593</v>
      </c>
      <c r="E33" s="4">
        <v>19844.6</v>
      </c>
      <c r="F33" s="4"/>
      <c r="G33" s="4">
        <v>12229</v>
      </c>
      <c r="H33" s="4">
        <v>1701.3</v>
      </c>
      <c r="I33" s="4">
        <v>0</v>
      </c>
      <c r="J33" s="4">
        <v>577.3</v>
      </c>
      <c r="K33" s="4">
        <v>421.3</v>
      </c>
      <c r="L33" s="4">
        <v>0</v>
      </c>
      <c r="M33" s="4">
        <v>113.3</v>
      </c>
      <c r="N33" s="4">
        <v>156</v>
      </c>
      <c r="O33" s="4">
        <v>102</v>
      </c>
      <c r="P33" s="4">
        <v>99</v>
      </c>
      <c r="Q33" s="4">
        <f t="shared" si="1"/>
        <v>20421.899999999998</v>
      </c>
    </row>
    <row r="34" spans="1:17" ht="22.5" customHeight="1">
      <c r="A34" s="57" t="s">
        <v>694</v>
      </c>
      <c r="B34" s="57" t="s">
        <v>535</v>
      </c>
      <c r="C34" s="109" t="s">
        <v>535</v>
      </c>
      <c r="D34" s="55" t="s">
        <v>563</v>
      </c>
      <c r="E34" s="3">
        <v>177</v>
      </c>
      <c r="F34" s="3"/>
      <c r="G34" s="3">
        <v>125</v>
      </c>
      <c r="H34" s="3"/>
      <c r="I34" s="3"/>
      <c r="J34" s="3">
        <v>3</v>
      </c>
      <c r="K34" s="3"/>
      <c r="L34" s="3"/>
      <c r="M34" s="3"/>
      <c r="N34" s="3">
        <v>3</v>
      </c>
      <c r="O34" s="3">
        <v>3</v>
      </c>
      <c r="P34" s="3"/>
      <c r="Q34" s="4">
        <f t="shared" si="1"/>
        <v>180</v>
      </c>
    </row>
    <row r="35" spans="1:17" ht="22.5" customHeight="1">
      <c r="A35" s="57"/>
      <c r="B35" s="57"/>
      <c r="C35" s="109"/>
      <c r="D35" s="66" t="s">
        <v>291</v>
      </c>
      <c r="E35" s="19">
        <v>177</v>
      </c>
      <c r="F35" s="19"/>
      <c r="G35" s="19">
        <v>125</v>
      </c>
      <c r="H35" s="3"/>
      <c r="I35" s="3"/>
      <c r="J35" s="3">
        <v>3</v>
      </c>
      <c r="K35" s="3"/>
      <c r="L35" s="3"/>
      <c r="M35" s="3"/>
      <c r="N35" s="3">
        <v>3</v>
      </c>
      <c r="O35" s="3">
        <v>3</v>
      </c>
      <c r="P35" s="3"/>
      <c r="Q35" s="4">
        <f t="shared" si="1"/>
        <v>180</v>
      </c>
    </row>
    <row r="36" spans="1:17" ht="22.5" customHeight="1" hidden="1">
      <c r="A36" s="57"/>
      <c r="B36" s="57"/>
      <c r="C36" s="109"/>
      <c r="D36" s="66"/>
      <c r="E36" s="19"/>
      <c r="F36" s="19"/>
      <c r="G36" s="19"/>
      <c r="H36" s="3"/>
      <c r="I36" s="3"/>
      <c r="J36" s="3"/>
      <c r="K36" s="3"/>
      <c r="L36" s="3"/>
      <c r="M36" s="3"/>
      <c r="N36" s="3"/>
      <c r="O36" s="3"/>
      <c r="P36" s="3"/>
      <c r="Q36" s="4">
        <f t="shared" si="1"/>
        <v>0</v>
      </c>
    </row>
    <row r="37" spans="1:17" ht="21" customHeight="1">
      <c r="A37" s="57" t="s">
        <v>695</v>
      </c>
      <c r="B37" s="57" t="s">
        <v>512</v>
      </c>
      <c r="C37" s="109" t="s">
        <v>512</v>
      </c>
      <c r="D37" s="55" t="s">
        <v>696</v>
      </c>
      <c r="E37" s="3">
        <v>13162</v>
      </c>
      <c r="F37" s="3"/>
      <c r="G37" s="3">
        <v>7833</v>
      </c>
      <c r="H37" s="3">
        <v>1466.3</v>
      </c>
      <c r="I37" s="3"/>
      <c r="J37" s="3">
        <v>390.3</v>
      </c>
      <c r="K37" s="3">
        <v>336.3</v>
      </c>
      <c r="L37" s="3"/>
      <c r="M37" s="3">
        <v>113.3</v>
      </c>
      <c r="N37" s="3">
        <v>54</v>
      </c>
      <c r="O37" s="3"/>
      <c r="P37" s="17"/>
      <c r="Q37" s="4">
        <f t="shared" si="1"/>
        <v>13552.3</v>
      </c>
    </row>
    <row r="38" spans="1:17" ht="29.25" customHeight="1" hidden="1">
      <c r="A38" s="57"/>
      <c r="B38" s="57"/>
      <c r="C38" s="109" t="s">
        <v>634</v>
      </c>
      <c r="D38" s="55" t="s">
        <v>635</v>
      </c>
      <c r="E38" s="3"/>
      <c r="F38" s="3"/>
      <c r="G38" s="3"/>
      <c r="H38" s="3"/>
      <c r="I38" s="3"/>
      <c r="J38" s="3"/>
      <c r="K38" s="3"/>
      <c r="L38" s="3"/>
      <c r="M38" s="3"/>
      <c r="N38" s="3"/>
      <c r="O38" s="3"/>
      <c r="P38" s="3"/>
      <c r="Q38" s="4">
        <f t="shared" si="1"/>
        <v>0</v>
      </c>
    </row>
    <row r="39" spans="1:17" ht="70.5" customHeight="1" hidden="1">
      <c r="A39" s="57"/>
      <c r="B39" s="57"/>
      <c r="C39" s="109" t="s">
        <v>603</v>
      </c>
      <c r="D39" s="55" t="s">
        <v>604</v>
      </c>
      <c r="E39" s="3"/>
      <c r="F39" s="3"/>
      <c r="G39" s="3"/>
      <c r="H39" s="3"/>
      <c r="I39" s="3"/>
      <c r="J39" s="3"/>
      <c r="K39" s="3"/>
      <c r="L39" s="3"/>
      <c r="M39" s="3"/>
      <c r="N39" s="3"/>
      <c r="O39" s="3"/>
      <c r="P39" s="3"/>
      <c r="Q39" s="4">
        <f t="shared" si="1"/>
        <v>0</v>
      </c>
    </row>
    <row r="40" spans="1:17" ht="15.75" hidden="1">
      <c r="A40" s="57"/>
      <c r="B40" s="57"/>
      <c r="C40" s="109"/>
      <c r="D40" s="55"/>
      <c r="E40" s="3"/>
      <c r="F40" s="3"/>
      <c r="G40" s="3"/>
      <c r="H40" s="3"/>
      <c r="I40" s="3"/>
      <c r="J40" s="3"/>
      <c r="K40" s="3"/>
      <c r="L40" s="3"/>
      <c r="M40" s="3"/>
      <c r="N40" s="3"/>
      <c r="O40" s="3"/>
      <c r="P40" s="3"/>
      <c r="Q40" s="4">
        <f t="shared" si="1"/>
        <v>0</v>
      </c>
    </row>
    <row r="41" spans="1:17" ht="15.75" hidden="1">
      <c r="A41" s="57"/>
      <c r="B41" s="57"/>
      <c r="C41" s="109" t="s">
        <v>512</v>
      </c>
      <c r="D41" s="55" t="s">
        <v>671</v>
      </c>
      <c r="E41" s="3"/>
      <c r="F41" s="3"/>
      <c r="G41" s="3"/>
      <c r="H41" s="3"/>
      <c r="I41" s="3"/>
      <c r="J41" s="3"/>
      <c r="K41" s="3"/>
      <c r="L41" s="3"/>
      <c r="M41" s="3"/>
      <c r="N41" s="3"/>
      <c r="O41" s="3"/>
      <c r="P41" s="3"/>
      <c r="Q41" s="4">
        <f t="shared" si="1"/>
        <v>0</v>
      </c>
    </row>
    <row r="42" spans="1:17" ht="15.75" hidden="1">
      <c r="A42" s="57"/>
      <c r="B42" s="57"/>
      <c r="C42" s="109"/>
      <c r="D42" s="55"/>
      <c r="E42" s="3"/>
      <c r="F42" s="3"/>
      <c r="G42" s="3"/>
      <c r="H42" s="3"/>
      <c r="I42" s="3"/>
      <c r="J42" s="3"/>
      <c r="K42" s="3"/>
      <c r="L42" s="3"/>
      <c r="M42" s="3"/>
      <c r="N42" s="3"/>
      <c r="O42" s="3"/>
      <c r="P42" s="3"/>
      <c r="Q42" s="4">
        <f t="shared" si="1"/>
        <v>0</v>
      </c>
    </row>
    <row r="43" spans="1:17" ht="47.25">
      <c r="A43" s="57"/>
      <c r="B43" s="57"/>
      <c r="C43" s="109"/>
      <c r="D43" s="72" t="s">
        <v>139</v>
      </c>
      <c r="E43" s="60">
        <v>360.6</v>
      </c>
      <c r="F43" s="60"/>
      <c r="G43" s="60">
        <v>150.2</v>
      </c>
      <c r="H43" s="60">
        <v>13.7</v>
      </c>
      <c r="I43" s="3"/>
      <c r="J43" s="3"/>
      <c r="K43" s="3"/>
      <c r="L43" s="3"/>
      <c r="M43" s="3"/>
      <c r="N43" s="3"/>
      <c r="O43" s="3"/>
      <c r="P43" s="3"/>
      <c r="Q43" s="4">
        <f t="shared" si="1"/>
        <v>360.6</v>
      </c>
    </row>
    <row r="44" spans="1:17" ht="15.75">
      <c r="A44" s="57" t="s">
        <v>697</v>
      </c>
      <c r="B44" s="57" t="s">
        <v>467</v>
      </c>
      <c r="C44" s="109" t="s">
        <v>467</v>
      </c>
      <c r="D44" s="55" t="s">
        <v>698</v>
      </c>
      <c r="E44" s="3">
        <v>1537.6</v>
      </c>
      <c r="F44" s="3"/>
      <c r="G44" s="3">
        <v>1020.5</v>
      </c>
      <c r="H44" s="3">
        <v>78.7</v>
      </c>
      <c r="I44" s="3"/>
      <c r="J44" s="3"/>
      <c r="K44" s="3"/>
      <c r="L44" s="3"/>
      <c r="M44" s="3"/>
      <c r="N44" s="3"/>
      <c r="O44" s="3"/>
      <c r="P44" s="3"/>
      <c r="Q44" s="4">
        <f t="shared" si="1"/>
        <v>1537.6</v>
      </c>
    </row>
    <row r="45" spans="1:17" ht="15.75" hidden="1">
      <c r="A45" s="57"/>
      <c r="B45" s="57"/>
      <c r="C45" s="109"/>
      <c r="D45" s="55"/>
      <c r="E45" s="3"/>
      <c r="F45" s="3"/>
      <c r="G45" s="3"/>
      <c r="H45" s="3"/>
      <c r="I45" s="3"/>
      <c r="J45" s="3"/>
      <c r="K45" s="3"/>
      <c r="L45" s="3"/>
      <c r="M45" s="3"/>
      <c r="N45" s="3"/>
      <c r="O45" s="3"/>
      <c r="P45" s="3"/>
      <c r="Q45" s="4">
        <f t="shared" si="1"/>
        <v>0</v>
      </c>
    </row>
    <row r="46" spans="1:17" ht="15.75">
      <c r="A46" s="57" t="s">
        <v>699</v>
      </c>
      <c r="B46" s="57" t="s">
        <v>469</v>
      </c>
      <c r="C46" s="109" t="s">
        <v>469</v>
      </c>
      <c r="D46" s="55" t="s">
        <v>470</v>
      </c>
      <c r="E46" s="53">
        <v>1524.1</v>
      </c>
      <c r="F46" s="53"/>
      <c r="G46" s="53">
        <v>993.2</v>
      </c>
      <c r="H46" s="53">
        <v>116.4</v>
      </c>
      <c r="I46" s="53"/>
      <c r="J46" s="53"/>
      <c r="K46" s="53"/>
      <c r="L46" s="3"/>
      <c r="M46" s="3"/>
      <c r="N46" s="3"/>
      <c r="O46" s="3"/>
      <c r="P46" s="3"/>
      <c r="Q46" s="4">
        <f t="shared" si="1"/>
        <v>1524.1</v>
      </c>
    </row>
    <row r="47" spans="1:17" ht="15.75">
      <c r="A47" s="57" t="s">
        <v>700</v>
      </c>
      <c r="B47" s="57"/>
      <c r="C47" s="109"/>
      <c r="D47" s="55" t="s">
        <v>701</v>
      </c>
      <c r="E47" s="53">
        <f>SUM(E48+E51)</f>
        <v>478.1</v>
      </c>
      <c r="F47" s="53"/>
      <c r="G47" s="53">
        <f>SUM(G48+G51)</f>
        <v>335</v>
      </c>
      <c r="H47" s="53">
        <f>SUM(H48+H51)</f>
        <v>8.6</v>
      </c>
      <c r="I47" s="53">
        <f>SUM(I48+I51)</f>
        <v>0</v>
      </c>
      <c r="J47" s="53">
        <f>SUM(J48+J51)</f>
        <v>0</v>
      </c>
      <c r="K47" s="53"/>
      <c r="L47" s="3"/>
      <c r="M47" s="3"/>
      <c r="N47" s="3"/>
      <c r="O47" s="3"/>
      <c r="P47" s="3"/>
      <c r="Q47" s="4">
        <f t="shared" si="1"/>
        <v>478.1</v>
      </c>
    </row>
    <row r="48" spans="1:17" ht="43.5" customHeight="1">
      <c r="A48" s="57" t="s">
        <v>702</v>
      </c>
      <c r="B48" s="109" t="s">
        <v>555</v>
      </c>
      <c r="C48" s="109" t="s">
        <v>555</v>
      </c>
      <c r="D48" s="55" t="s">
        <v>703</v>
      </c>
      <c r="E48" s="53">
        <v>475.1</v>
      </c>
      <c r="F48" s="53"/>
      <c r="G48" s="53">
        <v>335</v>
      </c>
      <c r="H48" s="53">
        <v>8.6</v>
      </c>
      <c r="I48" s="53"/>
      <c r="J48" s="53"/>
      <c r="K48" s="53"/>
      <c r="L48" s="3"/>
      <c r="M48" s="3"/>
      <c r="N48" s="3"/>
      <c r="O48" s="3"/>
      <c r="P48" s="3"/>
      <c r="Q48" s="4">
        <f t="shared" si="1"/>
        <v>475.1</v>
      </c>
    </row>
    <row r="49" spans="1:17" ht="43.5" customHeight="1" hidden="1">
      <c r="A49" s="57"/>
      <c r="B49" s="57"/>
      <c r="C49" s="109"/>
      <c r="D49" s="55"/>
      <c r="E49" s="53"/>
      <c r="F49" s="53"/>
      <c r="G49" s="53"/>
      <c r="H49" s="3"/>
      <c r="I49" s="3"/>
      <c r="J49" s="3"/>
      <c r="K49" s="3"/>
      <c r="L49" s="3"/>
      <c r="M49" s="3"/>
      <c r="N49" s="3"/>
      <c r="O49" s="3"/>
      <c r="P49" s="3"/>
      <c r="Q49" s="4">
        <f t="shared" si="1"/>
        <v>0</v>
      </c>
    </row>
    <row r="50" spans="1:17" ht="43.5" customHeight="1">
      <c r="A50" s="57"/>
      <c r="B50" s="57"/>
      <c r="C50" s="109"/>
      <c r="D50" s="65" t="s">
        <v>138</v>
      </c>
      <c r="E50" s="60">
        <v>359.1</v>
      </c>
      <c r="F50" s="60"/>
      <c r="G50" s="60">
        <v>253</v>
      </c>
      <c r="H50" s="60">
        <v>7</v>
      </c>
      <c r="I50" s="3"/>
      <c r="J50" s="3"/>
      <c r="K50" s="3"/>
      <c r="L50" s="3"/>
      <c r="M50" s="3"/>
      <c r="N50" s="3"/>
      <c r="O50" s="3"/>
      <c r="P50" s="3"/>
      <c r="Q50" s="4">
        <f t="shared" si="1"/>
        <v>359.1</v>
      </c>
    </row>
    <row r="51" spans="1:17" ht="43.5" customHeight="1">
      <c r="A51" s="57" t="s">
        <v>704</v>
      </c>
      <c r="B51" s="57" t="s">
        <v>576</v>
      </c>
      <c r="C51" s="109" t="s">
        <v>576</v>
      </c>
      <c r="D51" s="55" t="s">
        <v>705</v>
      </c>
      <c r="E51" s="53">
        <v>3</v>
      </c>
      <c r="F51" s="53"/>
      <c r="G51" s="53"/>
      <c r="H51" s="3"/>
      <c r="I51" s="3"/>
      <c r="J51" s="3"/>
      <c r="K51" s="3"/>
      <c r="L51" s="3"/>
      <c r="M51" s="3"/>
      <c r="N51" s="3"/>
      <c r="O51" s="3"/>
      <c r="P51" s="3"/>
      <c r="Q51" s="4">
        <f t="shared" si="1"/>
        <v>3</v>
      </c>
    </row>
    <row r="52" spans="1:17" ht="38.25" customHeight="1" hidden="1">
      <c r="A52" s="57"/>
      <c r="B52" s="57"/>
      <c r="C52" s="109" t="s">
        <v>514</v>
      </c>
      <c r="D52" s="55" t="s">
        <v>651</v>
      </c>
      <c r="E52" s="53"/>
      <c r="F52" s="53"/>
      <c r="G52" s="53"/>
      <c r="H52" s="3"/>
      <c r="I52" s="3"/>
      <c r="J52" s="3"/>
      <c r="K52" s="3"/>
      <c r="L52" s="3"/>
      <c r="M52" s="3"/>
      <c r="N52" s="3"/>
      <c r="O52" s="3"/>
      <c r="P52" s="3"/>
      <c r="Q52" s="4">
        <f t="shared" si="1"/>
        <v>0</v>
      </c>
    </row>
    <row r="53" spans="1:17" ht="38.25" customHeight="1" hidden="1">
      <c r="A53" s="57"/>
      <c r="B53" s="57"/>
      <c r="C53" s="109"/>
      <c r="D53" s="55"/>
      <c r="E53" s="53"/>
      <c r="F53" s="53"/>
      <c r="G53" s="53"/>
      <c r="H53" s="3"/>
      <c r="I53" s="3"/>
      <c r="J53" s="3"/>
      <c r="K53" s="3"/>
      <c r="L53" s="3"/>
      <c r="M53" s="3"/>
      <c r="N53" s="3"/>
      <c r="O53" s="3"/>
      <c r="P53" s="3"/>
      <c r="Q53" s="4">
        <f t="shared" si="1"/>
        <v>0</v>
      </c>
    </row>
    <row r="54" spans="1:17" ht="33.75" customHeight="1">
      <c r="A54" s="57" t="s">
        <v>706</v>
      </c>
      <c r="B54" s="57" t="s">
        <v>580</v>
      </c>
      <c r="C54" s="109" t="s">
        <v>580</v>
      </c>
      <c r="D54" s="55" t="s">
        <v>707</v>
      </c>
      <c r="E54" s="53">
        <v>12.5</v>
      </c>
      <c r="F54" s="53"/>
      <c r="G54" s="53"/>
      <c r="H54" s="3"/>
      <c r="I54" s="3"/>
      <c r="J54" s="3"/>
      <c r="K54" s="3"/>
      <c r="L54" s="3"/>
      <c r="M54" s="3"/>
      <c r="N54" s="3"/>
      <c r="O54" s="3"/>
      <c r="P54" s="3"/>
      <c r="Q54" s="4">
        <f t="shared" si="1"/>
        <v>12.5</v>
      </c>
    </row>
    <row r="55" spans="1:17" ht="33.75" customHeight="1" hidden="1">
      <c r="A55" s="57"/>
      <c r="B55" s="57"/>
      <c r="C55" s="109"/>
      <c r="D55" s="55"/>
      <c r="E55" s="53"/>
      <c r="F55" s="53"/>
      <c r="G55" s="53"/>
      <c r="H55" s="3"/>
      <c r="I55" s="3"/>
      <c r="J55" s="3"/>
      <c r="K55" s="3"/>
      <c r="L55" s="3"/>
      <c r="M55" s="3"/>
      <c r="N55" s="3"/>
      <c r="O55" s="3"/>
      <c r="P55" s="3"/>
      <c r="Q55" s="4">
        <f t="shared" si="1"/>
        <v>0</v>
      </c>
    </row>
    <row r="56" spans="1:17" ht="61.5" customHeight="1">
      <c r="A56" s="57" t="s">
        <v>708</v>
      </c>
      <c r="B56" s="57" t="s">
        <v>632</v>
      </c>
      <c r="C56" s="109" t="s">
        <v>632</v>
      </c>
      <c r="D56" s="55" t="s">
        <v>709</v>
      </c>
      <c r="E56" s="53">
        <v>50</v>
      </c>
      <c r="F56" s="53"/>
      <c r="G56" s="53"/>
      <c r="H56" s="3"/>
      <c r="I56" s="3"/>
      <c r="J56" s="3"/>
      <c r="K56" s="3"/>
      <c r="L56" s="3"/>
      <c r="M56" s="3"/>
      <c r="N56" s="3"/>
      <c r="O56" s="3"/>
      <c r="P56" s="3"/>
      <c r="Q56" s="4">
        <f t="shared" si="1"/>
        <v>50</v>
      </c>
    </row>
    <row r="57" spans="1:17" ht="61.5" customHeight="1" hidden="1">
      <c r="A57" s="57"/>
      <c r="B57" s="57"/>
      <c r="C57" s="109"/>
      <c r="D57" s="55"/>
      <c r="E57" s="53"/>
      <c r="F57" s="53"/>
      <c r="G57" s="53"/>
      <c r="H57" s="3"/>
      <c r="I57" s="3"/>
      <c r="J57" s="3"/>
      <c r="K57" s="3"/>
      <c r="L57" s="3"/>
      <c r="M57" s="3"/>
      <c r="N57" s="3"/>
      <c r="O57" s="3"/>
      <c r="P57" s="3"/>
      <c r="Q57" s="4">
        <f t="shared" si="1"/>
        <v>0</v>
      </c>
    </row>
    <row r="58" spans="1:17" ht="25.5" customHeight="1">
      <c r="A58" s="57" t="s">
        <v>710</v>
      </c>
      <c r="B58" s="57"/>
      <c r="C58" s="109" t="s">
        <v>554</v>
      </c>
      <c r="D58" s="55" t="s">
        <v>591</v>
      </c>
      <c r="E58" s="53">
        <v>10</v>
      </c>
      <c r="F58" s="53"/>
      <c r="G58" s="53"/>
      <c r="H58" s="3"/>
      <c r="I58" s="3"/>
      <c r="J58" s="3"/>
      <c r="K58" s="3"/>
      <c r="L58" s="3"/>
      <c r="M58" s="3"/>
      <c r="N58" s="3"/>
      <c r="O58" s="3"/>
      <c r="P58" s="3"/>
      <c r="Q58" s="4">
        <f t="shared" si="1"/>
        <v>10</v>
      </c>
    </row>
    <row r="59" spans="1:17" ht="25.5" customHeight="1">
      <c r="A59" s="57"/>
      <c r="B59" s="57"/>
      <c r="C59" s="109"/>
      <c r="D59" s="55" t="s">
        <v>182</v>
      </c>
      <c r="E59" s="53"/>
      <c r="F59" s="53"/>
      <c r="G59" s="53"/>
      <c r="H59" s="3"/>
      <c r="I59" s="3"/>
      <c r="J59" s="3"/>
      <c r="K59" s="3"/>
      <c r="L59" s="3"/>
      <c r="M59" s="3"/>
      <c r="N59" s="3"/>
      <c r="O59" s="3"/>
      <c r="P59" s="3"/>
      <c r="Q59" s="4">
        <f t="shared" si="1"/>
        <v>0</v>
      </c>
    </row>
    <row r="60" spans="1:17" ht="31.5" customHeight="1">
      <c r="A60" s="57" t="s">
        <v>711</v>
      </c>
      <c r="B60" s="57" t="s">
        <v>554</v>
      </c>
      <c r="C60" s="109"/>
      <c r="D60" s="66" t="s">
        <v>712</v>
      </c>
      <c r="E60" s="53">
        <v>10</v>
      </c>
      <c r="F60" s="53"/>
      <c r="G60" s="53"/>
      <c r="H60" s="3"/>
      <c r="I60" s="3"/>
      <c r="J60" s="3"/>
      <c r="K60" s="3"/>
      <c r="L60" s="3"/>
      <c r="M60" s="3"/>
      <c r="N60" s="3"/>
      <c r="O60" s="3"/>
      <c r="P60" s="3"/>
      <c r="Q60" s="4">
        <f t="shared" si="1"/>
        <v>10</v>
      </c>
    </row>
    <row r="61" spans="1:17" ht="33" customHeight="1">
      <c r="A61" s="57" t="s">
        <v>713</v>
      </c>
      <c r="B61" s="57" t="s">
        <v>514</v>
      </c>
      <c r="C61" s="109" t="s">
        <v>514</v>
      </c>
      <c r="D61" s="55" t="s">
        <v>714</v>
      </c>
      <c r="E61" s="53">
        <v>2699.7</v>
      </c>
      <c r="F61" s="53"/>
      <c r="G61" s="53">
        <v>1922.3</v>
      </c>
      <c r="H61" s="3">
        <v>31.3</v>
      </c>
      <c r="I61" s="3"/>
      <c r="J61" s="3">
        <v>184</v>
      </c>
      <c r="K61" s="3">
        <v>85</v>
      </c>
      <c r="L61" s="3"/>
      <c r="M61" s="3"/>
      <c r="N61" s="3">
        <v>99</v>
      </c>
      <c r="O61" s="3">
        <v>99</v>
      </c>
      <c r="P61" s="3">
        <v>99</v>
      </c>
      <c r="Q61" s="4">
        <f t="shared" si="1"/>
        <v>2883.7</v>
      </c>
    </row>
    <row r="62" spans="1:17" ht="33" customHeight="1">
      <c r="A62" s="57" t="s">
        <v>715</v>
      </c>
      <c r="B62" s="57"/>
      <c r="C62" s="118"/>
      <c r="D62" s="119" t="s">
        <v>716</v>
      </c>
      <c r="E62" s="53">
        <v>39.6</v>
      </c>
      <c r="F62" s="53"/>
      <c r="G62" s="53"/>
      <c r="H62" s="3"/>
      <c r="I62" s="3"/>
      <c r="J62" s="3"/>
      <c r="K62" s="3"/>
      <c r="L62" s="3"/>
      <c r="M62" s="3"/>
      <c r="N62" s="3"/>
      <c r="O62" s="3"/>
      <c r="P62" s="3"/>
      <c r="Q62" s="4">
        <f t="shared" si="1"/>
        <v>39.6</v>
      </c>
    </row>
    <row r="63" spans="1:17" ht="25.5" customHeight="1">
      <c r="A63" s="57" t="s">
        <v>717</v>
      </c>
      <c r="B63" s="57" t="s">
        <v>540</v>
      </c>
      <c r="C63" s="118" t="s">
        <v>540</v>
      </c>
      <c r="D63" s="119" t="s">
        <v>718</v>
      </c>
      <c r="E63" s="53">
        <v>39.6</v>
      </c>
      <c r="F63" s="53"/>
      <c r="G63" s="53"/>
      <c r="H63" s="3"/>
      <c r="I63" s="3"/>
      <c r="J63" s="3"/>
      <c r="K63" s="3"/>
      <c r="L63" s="3"/>
      <c r="M63" s="3"/>
      <c r="N63" s="3"/>
      <c r="O63" s="3"/>
      <c r="P63" s="3"/>
      <c r="Q63" s="4">
        <f t="shared" si="1"/>
        <v>39.6</v>
      </c>
    </row>
    <row r="64" spans="1:17" ht="36.75" customHeight="1" hidden="1">
      <c r="A64" s="57"/>
      <c r="B64" s="57"/>
      <c r="C64" s="109" t="s">
        <v>521</v>
      </c>
      <c r="D64" s="55" t="s">
        <v>661</v>
      </c>
      <c r="E64" s="53"/>
      <c r="F64" s="122"/>
      <c r="G64" s="122"/>
      <c r="H64" s="3"/>
      <c r="I64" s="3"/>
      <c r="J64" s="3"/>
      <c r="K64" s="3"/>
      <c r="L64" s="3"/>
      <c r="M64" s="3"/>
      <c r="N64" s="3"/>
      <c r="O64" s="3"/>
      <c r="P64" s="3"/>
      <c r="Q64" s="4">
        <f t="shared" si="1"/>
        <v>0</v>
      </c>
    </row>
    <row r="65" spans="1:17" ht="15.75" hidden="1">
      <c r="A65" s="57"/>
      <c r="B65" s="57"/>
      <c r="C65" s="109" t="s">
        <v>296</v>
      </c>
      <c r="D65" s="55" t="s">
        <v>297</v>
      </c>
      <c r="E65" s="53"/>
      <c r="F65" s="53"/>
      <c r="G65" s="53"/>
      <c r="H65" s="3"/>
      <c r="I65" s="3"/>
      <c r="J65" s="3"/>
      <c r="K65" s="3"/>
      <c r="L65" s="3"/>
      <c r="M65" s="3"/>
      <c r="N65" s="3"/>
      <c r="O65" s="3"/>
      <c r="P65" s="3"/>
      <c r="Q65" s="4">
        <f t="shared" si="1"/>
        <v>0</v>
      </c>
    </row>
    <row r="66" spans="1:17" ht="31.5" hidden="1">
      <c r="A66" s="57"/>
      <c r="B66" s="57"/>
      <c r="C66" s="109" t="s">
        <v>597</v>
      </c>
      <c r="D66" s="55" t="s">
        <v>642</v>
      </c>
      <c r="E66" s="53"/>
      <c r="F66" s="53"/>
      <c r="G66" s="53"/>
      <c r="H66" s="3"/>
      <c r="I66" s="3"/>
      <c r="J66" s="3"/>
      <c r="K66" s="3"/>
      <c r="L66" s="3"/>
      <c r="M66" s="3"/>
      <c r="N66" s="3"/>
      <c r="O66" s="3"/>
      <c r="P66" s="3"/>
      <c r="Q66" s="4">
        <f t="shared" si="1"/>
        <v>0</v>
      </c>
    </row>
    <row r="67" spans="1:17" ht="48.75" customHeight="1" hidden="1">
      <c r="A67" s="57"/>
      <c r="B67" s="57"/>
      <c r="C67" s="109" t="s">
        <v>522</v>
      </c>
      <c r="D67" s="55" t="s">
        <v>595</v>
      </c>
      <c r="E67" s="53"/>
      <c r="F67" s="53"/>
      <c r="G67" s="53"/>
      <c r="H67" s="3"/>
      <c r="I67" s="3"/>
      <c r="J67" s="3"/>
      <c r="K67" s="3"/>
      <c r="L67" s="3"/>
      <c r="M67" s="3"/>
      <c r="N67" s="3"/>
      <c r="O67" s="3"/>
      <c r="P67" s="3"/>
      <c r="Q67" s="4">
        <f t="shared" si="1"/>
        <v>0</v>
      </c>
    </row>
    <row r="68" spans="1:17" ht="58.5" customHeight="1" hidden="1">
      <c r="A68" s="57"/>
      <c r="B68" s="57"/>
      <c r="C68" s="109" t="s">
        <v>582</v>
      </c>
      <c r="D68" s="55" t="s">
        <v>643</v>
      </c>
      <c r="E68" s="53"/>
      <c r="F68" s="53"/>
      <c r="G68" s="53"/>
      <c r="H68" s="3"/>
      <c r="I68" s="3"/>
      <c r="J68" s="3"/>
      <c r="K68" s="3"/>
      <c r="L68" s="3"/>
      <c r="M68" s="3"/>
      <c r="N68" s="3"/>
      <c r="O68" s="3"/>
      <c r="P68" s="3"/>
      <c r="Q68" s="4">
        <f t="shared" si="1"/>
        <v>0</v>
      </c>
    </row>
    <row r="69" spans="1:17" ht="27.75" customHeight="1" hidden="1">
      <c r="A69" s="57"/>
      <c r="B69" s="57"/>
      <c r="C69" s="109" t="s">
        <v>489</v>
      </c>
      <c r="D69" s="55" t="s">
        <v>490</v>
      </c>
      <c r="E69" s="53"/>
      <c r="F69" s="53"/>
      <c r="G69" s="53"/>
      <c r="H69" s="3"/>
      <c r="I69" s="3"/>
      <c r="J69" s="3"/>
      <c r="K69" s="3"/>
      <c r="L69" s="3"/>
      <c r="M69" s="3"/>
      <c r="N69" s="3"/>
      <c r="O69" s="3"/>
      <c r="P69" s="3"/>
      <c r="Q69" s="4">
        <f t="shared" si="1"/>
        <v>0</v>
      </c>
    </row>
    <row r="70" spans="1:17" ht="15.75" hidden="1">
      <c r="A70" s="57"/>
      <c r="B70" s="57"/>
      <c r="C70" s="109" t="s">
        <v>612</v>
      </c>
      <c r="D70" s="55" t="s">
        <v>623</v>
      </c>
      <c r="E70" s="53"/>
      <c r="F70" s="53"/>
      <c r="G70" s="53"/>
      <c r="H70" s="3"/>
      <c r="I70" s="3"/>
      <c r="J70" s="3"/>
      <c r="K70" s="3"/>
      <c r="L70" s="3"/>
      <c r="M70" s="3"/>
      <c r="N70" s="3"/>
      <c r="O70" s="3"/>
      <c r="P70" s="3"/>
      <c r="Q70" s="4">
        <f t="shared" si="1"/>
        <v>0</v>
      </c>
    </row>
    <row r="71" spans="1:17" ht="49.5" customHeight="1" hidden="1">
      <c r="A71" s="57"/>
      <c r="B71" s="57"/>
      <c r="C71" s="109" t="s">
        <v>558</v>
      </c>
      <c r="D71" s="55" t="s">
        <v>596</v>
      </c>
      <c r="E71" s="53"/>
      <c r="F71" s="53"/>
      <c r="G71" s="53"/>
      <c r="H71" s="3"/>
      <c r="I71" s="3"/>
      <c r="J71" s="3"/>
      <c r="K71" s="3"/>
      <c r="L71" s="3"/>
      <c r="M71" s="3"/>
      <c r="N71" s="3"/>
      <c r="O71" s="3"/>
      <c r="P71" s="3"/>
      <c r="Q71" s="4">
        <f t="shared" si="1"/>
        <v>0</v>
      </c>
    </row>
    <row r="72" spans="1:17" ht="15.75" hidden="1">
      <c r="A72" s="57"/>
      <c r="B72" s="57"/>
      <c r="C72" s="83">
        <v>240601</v>
      </c>
      <c r="D72" s="55" t="s">
        <v>644</v>
      </c>
      <c r="E72" s="53"/>
      <c r="F72" s="123"/>
      <c r="G72" s="124"/>
      <c r="H72" s="125"/>
      <c r="I72" s="126"/>
      <c r="J72" s="26"/>
      <c r="K72" s="41"/>
      <c r="L72" s="26"/>
      <c r="M72" s="26"/>
      <c r="N72" s="41"/>
      <c r="O72" s="41"/>
      <c r="P72" s="26"/>
      <c r="Q72" s="4">
        <f t="shared" si="1"/>
        <v>0</v>
      </c>
    </row>
    <row r="73" spans="1:17" ht="15.75" hidden="1">
      <c r="A73" s="57"/>
      <c r="B73" s="57"/>
      <c r="C73" s="83"/>
      <c r="D73" s="55"/>
      <c r="E73" s="53"/>
      <c r="F73" s="123"/>
      <c r="G73" s="124"/>
      <c r="H73" s="125"/>
      <c r="I73" s="126"/>
      <c r="J73" s="26"/>
      <c r="K73" s="41"/>
      <c r="L73" s="26"/>
      <c r="M73" s="26"/>
      <c r="N73" s="41"/>
      <c r="O73" s="41"/>
      <c r="P73" s="26"/>
      <c r="Q73" s="4">
        <f t="shared" si="1"/>
        <v>0</v>
      </c>
    </row>
    <row r="74" spans="1:17" ht="31.5">
      <c r="A74" s="57" t="s">
        <v>719</v>
      </c>
      <c r="B74" s="57" t="s">
        <v>556</v>
      </c>
      <c r="C74" s="109" t="s">
        <v>556</v>
      </c>
      <c r="D74" s="55" t="s">
        <v>618</v>
      </c>
      <c r="E74" s="53">
        <v>4</v>
      </c>
      <c r="F74" s="123"/>
      <c r="G74" s="124"/>
      <c r="H74" s="125"/>
      <c r="I74" s="126"/>
      <c r="J74" s="26"/>
      <c r="K74" s="41"/>
      <c r="L74" s="26"/>
      <c r="M74" s="26"/>
      <c r="N74" s="41"/>
      <c r="O74" s="41"/>
      <c r="P74" s="26"/>
      <c r="Q74" s="4">
        <f t="shared" si="1"/>
        <v>4</v>
      </c>
    </row>
    <row r="75" spans="1:17" ht="15.75">
      <c r="A75" s="57"/>
      <c r="B75" s="57"/>
      <c r="C75" s="109"/>
      <c r="D75" s="65" t="s">
        <v>619</v>
      </c>
      <c r="E75" s="61">
        <v>4</v>
      </c>
      <c r="F75" s="123"/>
      <c r="G75" s="124"/>
      <c r="H75" s="125"/>
      <c r="I75" s="126"/>
      <c r="J75" s="26"/>
      <c r="K75" s="41"/>
      <c r="L75" s="26"/>
      <c r="M75" s="26"/>
      <c r="N75" s="41"/>
      <c r="O75" s="41"/>
      <c r="P75" s="26"/>
      <c r="Q75" s="4">
        <f t="shared" si="1"/>
        <v>4</v>
      </c>
    </row>
    <row r="76" spans="1:17" ht="15.75" hidden="1">
      <c r="A76" s="57"/>
      <c r="B76" s="57"/>
      <c r="C76" s="109"/>
      <c r="D76" s="65"/>
      <c r="E76" s="61"/>
      <c r="F76" s="123"/>
      <c r="G76" s="124"/>
      <c r="H76" s="125"/>
      <c r="I76" s="126"/>
      <c r="J76" s="26"/>
      <c r="K76" s="41"/>
      <c r="L76" s="26"/>
      <c r="M76" s="26"/>
      <c r="N76" s="41"/>
      <c r="O76" s="41"/>
      <c r="P76" s="26"/>
      <c r="Q76" s="4">
        <f t="shared" si="1"/>
        <v>0</v>
      </c>
    </row>
    <row r="77" spans="1:17" ht="15.75">
      <c r="A77" s="57" t="s">
        <v>720</v>
      </c>
      <c r="B77" s="57"/>
      <c r="C77" s="83"/>
      <c r="D77" s="55" t="s">
        <v>525</v>
      </c>
      <c r="E77" s="53">
        <v>150</v>
      </c>
      <c r="F77" s="53"/>
      <c r="G77" s="53"/>
      <c r="H77" s="3"/>
      <c r="I77" s="3"/>
      <c r="J77" s="3"/>
      <c r="K77" s="3"/>
      <c r="L77" s="3"/>
      <c r="M77" s="3"/>
      <c r="N77" s="3"/>
      <c r="O77" s="3"/>
      <c r="P77" s="3"/>
      <c r="Q77" s="4">
        <f t="shared" si="1"/>
        <v>150</v>
      </c>
    </row>
    <row r="78" spans="1:17" ht="17.25" customHeight="1" hidden="1">
      <c r="A78" s="57"/>
      <c r="B78" s="57"/>
      <c r="C78" s="127"/>
      <c r="D78" s="128" t="s">
        <v>625</v>
      </c>
      <c r="E78" s="53"/>
      <c r="F78" s="129"/>
      <c r="G78" s="129"/>
      <c r="H78" s="130"/>
      <c r="I78" s="130"/>
      <c r="J78" s="130"/>
      <c r="K78" s="130"/>
      <c r="L78" s="130"/>
      <c r="M78" s="130"/>
      <c r="N78" s="130"/>
      <c r="O78" s="130"/>
      <c r="P78" s="130"/>
      <c r="Q78" s="4">
        <f t="shared" si="1"/>
        <v>0</v>
      </c>
    </row>
    <row r="79" spans="1:17" ht="15.75">
      <c r="A79" s="57" t="s">
        <v>721</v>
      </c>
      <c r="B79" s="57" t="s">
        <v>536</v>
      </c>
      <c r="C79" s="83">
        <v>250404</v>
      </c>
      <c r="D79" s="66" t="s">
        <v>722</v>
      </c>
      <c r="E79" s="53">
        <v>150</v>
      </c>
      <c r="F79" s="53"/>
      <c r="G79" s="53"/>
      <c r="H79" s="3"/>
      <c r="I79" s="3"/>
      <c r="J79" s="3"/>
      <c r="K79" s="3"/>
      <c r="L79" s="3"/>
      <c r="M79" s="3"/>
      <c r="N79" s="3"/>
      <c r="O79" s="3"/>
      <c r="P79" s="3"/>
      <c r="Q79" s="4">
        <f t="shared" si="1"/>
        <v>150</v>
      </c>
    </row>
    <row r="80" spans="1:17" ht="15.75" hidden="1">
      <c r="A80" s="131"/>
      <c r="B80" s="131"/>
      <c r="C80" s="132"/>
      <c r="D80" s="6"/>
      <c r="E80" s="3"/>
      <c r="F80" s="3"/>
      <c r="G80" s="3"/>
      <c r="H80" s="3"/>
      <c r="I80" s="3"/>
      <c r="J80" s="3"/>
      <c r="K80" s="3"/>
      <c r="L80" s="3"/>
      <c r="M80" s="3"/>
      <c r="N80" s="3"/>
      <c r="O80" s="3"/>
      <c r="P80" s="3"/>
      <c r="Q80" s="4">
        <f t="shared" si="1"/>
        <v>0</v>
      </c>
    </row>
    <row r="81" spans="1:17" ht="33" customHeight="1" hidden="1">
      <c r="A81" s="131"/>
      <c r="B81" s="131"/>
      <c r="C81" s="132" t="s">
        <v>608</v>
      </c>
      <c r="D81" s="22" t="s">
        <v>645</v>
      </c>
      <c r="E81" s="3"/>
      <c r="F81" s="3"/>
      <c r="G81" s="3"/>
      <c r="H81" s="3"/>
      <c r="I81" s="3"/>
      <c r="J81" s="3"/>
      <c r="K81" s="3"/>
      <c r="L81" s="3"/>
      <c r="M81" s="3"/>
      <c r="N81" s="3"/>
      <c r="O81" s="3"/>
      <c r="P81" s="3"/>
      <c r="Q81" s="4">
        <f t="shared" si="1"/>
        <v>0</v>
      </c>
    </row>
    <row r="82" spans="1:17" ht="15.75" hidden="1">
      <c r="A82" s="131"/>
      <c r="B82" s="131"/>
      <c r="C82" s="132"/>
      <c r="D82" s="22" t="s">
        <v>610</v>
      </c>
      <c r="E82" s="3"/>
      <c r="F82" s="3"/>
      <c r="G82" s="3"/>
      <c r="H82" s="3"/>
      <c r="I82" s="3"/>
      <c r="J82" s="3"/>
      <c r="K82" s="3"/>
      <c r="L82" s="3"/>
      <c r="M82" s="3"/>
      <c r="N82" s="3"/>
      <c r="O82" s="3"/>
      <c r="P82" s="3"/>
      <c r="Q82" s="4">
        <f t="shared" si="1"/>
        <v>0</v>
      </c>
    </row>
    <row r="83" spans="1:17" ht="45.75" customHeight="1" hidden="1">
      <c r="A83" s="131"/>
      <c r="B83" s="131"/>
      <c r="C83" s="132"/>
      <c r="D83" s="11" t="s">
        <v>611</v>
      </c>
      <c r="E83" s="3"/>
      <c r="F83" s="3"/>
      <c r="G83" s="3"/>
      <c r="H83" s="3"/>
      <c r="I83" s="3"/>
      <c r="J83" s="3"/>
      <c r="K83" s="3"/>
      <c r="L83" s="3"/>
      <c r="M83" s="3"/>
      <c r="N83" s="3"/>
      <c r="O83" s="3"/>
      <c r="P83" s="3"/>
      <c r="Q83" s="4">
        <f t="shared" si="1"/>
        <v>0</v>
      </c>
    </row>
    <row r="84" spans="1:17" ht="39" customHeight="1" hidden="1">
      <c r="A84" s="131"/>
      <c r="B84" s="131"/>
      <c r="C84" s="133"/>
      <c r="D84" s="23" t="s">
        <v>657</v>
      </c>
      <c r="E84" s="3"/>
      <c r="F84" s="3"/>
      <c r="G84" s="3"/>
      <c r="H84" s="3"/>
      <c r="I84" s="3"/>
      <c r="J84" s="3"/>
      <c r="K84" s="3"/>
      <c r="L84" s="3"/>
      <c r="M84" s="3"/>
      <c r="N84" s="3"/>
      <c r="O84" s="3"/>
      <c r="P84" s="3"/>
      <c r="Q84" s="4">
        <f t="shared" si="1"/>
        <v>0</v>
      </c>
    </row>
    <row r="85" spans="1:17" ht="39" customHeight="1" hidden="1">
      <c r="A85" s="131"/>
      <c r="B85" s="131"/>
      <c r="C85" s="133"/>
      <c r="D85" s="23"/>
      <c r="E85" s="3"/>
      <c r="F85" s="3"/>
      <c r="G85" s="3"/>
      <c r="H85" s="3"/>
      <c r="I85" s="3"/>
      <c r="J85" s="3"/>
      <c r="K85" s="3"/>
      <c r="L85" s="3"/>
      <c r="M85" s="3"/>
      <c r="N85" s="3"/>
      <c r="O85" s="3"/>
      <c r="P85" s="3"/>
      <c r="Q85" s="4">
        <f aca="true" t="shared" si="3" ref="Q85:Q148">SUM(J85+E85)</f>
        <v>0</v>
      </c>
    </row>
    <row r="86" spans="1:17" ht="15.75">
      <c r="A86" s="67" t="s">
        <v>723</v>
      </c>
      <c r="B86" s="131"/>
      <c r="C86" s="134" t="s">
        <v>302</v>
      </c>
      <c r="D86" s="7" t="s">
        <v>639</v>
      </c>
      <c r="E86" s="4">
        <f>SUM(E89+E96+E98+E101+E103+E106+E111+E113+E120+E122+E124+E129)</f>
        <v>34569.4</v>
      </c>
      <c r="F86" s="4"/>
      <c r="G86" s="4">
        <f aca="true" t="shared" si="4" ref="G86:P86">SUM(G89+G96+G98+G101+G103+G106+G111+G113+G120+G122+G124+G129)</f>
        <v>23569</v>
      </c>
      <c r="H86" s="4">
        <f t="shared" si="4"/>
        <v>1308</v>
      </c>
      <c r="I86" s="4">
        <f t="shared" si="4"/>
        <v>0</v>
      </c>
      <c r="J86" s="4">
        <f t="shared" si="4"/>
        <v>729.8</v>
      </c>
      <c r="K86" s="4">
        <f t="shared" si="4"/>
        <v>704.8</v>
      </c>
      <c r="L86" s="4">
        <f t="shared" si="4"/>
        <v>0</v>
      </c>
      <c r="M86" s="4">
        <f t="shared" si="4"/>
        <v>0</v>
      </c>
      <c r="N86" s="4">
        <f t="shared" si="4"/>
        <v>25</v>
      </c>
      <c r="O86" s="4">
        <f t="shared" si="4"/>
        <v>25</v>
      </c>
      <c r="P86" s="4">
        <f t="shared" si="4"/>
        <v>25</v>
      </c>
      <c r="Q86" s="4">
        <f t="shared" si="3"/>
        <v>35299.200000000004</v>
      </c>
    </row>
    <row r="87" spans="1:17" ht="15.75" hidden="1">
      <c r="A87" s="67"/>
      <c r="B87" s="131"/>
      <c r="C87" s="132" t="s">
        <v>724</v>
      </c>
      <c r="D87" s="6" t="s">
        <v>725</v>
      </c>
      <c r="E87" s="3"/>
      <c r="F87" s="3"/>
      <c r="G87" s="3"/>
      <c r="H87" s="3"/>
      <c r="I87" s="3"/>
      <c r="J87" s="3"/>
      <c r="K87" s="3"/>
      <c r="L87" s="3"/>
      <c r="M87" s="3"/>
      <c r="N87" s="3"/>
      <c r="O87" s="3"/>
      <c r="P87" s="3"/>
      <c r="Q87" s="4">
        <f t="shared" si="3"/>
        <v>0</v>
      </c>
    </row>
    <row r="88" spans="1:17" ht="15.75">
      <c r="A88" s="67" t="s">
        <v>726</v>
      </c>
      <c r="B88" s="131"/>
      <c r="C88" s="132"/>
      <c r="D88" s="7" t="s">
        <v>639</v>
      </c>
      <c r="E88" s="63">
        <v>34569.4</v>
      </c>
      <c r="F88" s="3"/>
      <c r="G88" s="63">
        <v>23569</v>
      </c>
      <c r="H88" s="63">
        <v>1308</v>
      </c>
      <c r="I88" s="63">
        <v>0</v>
      </c>
      <c r="J88" s="63">
        <v>729.8</v>
      </c>
      <c r="K88" s="63">
        <v>704.8</v>
      </c>
      <c r="L88" s="63">
        <v>0</v>
      </c>
      <c r="M88" s="63">
        <v>0</v>
      </c>
      <c r="N88" s="63">
        <v>25</v>
      </c>
      <c r="O88" s="63">
        <v>25</v>
      </c>
      <c r="P88" s="63">
        <v>25</v>
      </c>
      <c r="Q88" s="4">
        <f t="shared" si="3"/>
        <v>35299.200000000004</v>
      </c>
    </row>
    <row r="89" spans="1:17" ht="47.25">
      <c r="A89" s="57" t="s">
        <v>727</v>
      </c>
      <c r="B89" s="57" t="s">
        <v>509</v>
      </c>
      <c r="C89" s="109" t="s">
        <v>509</v>
      </c>
      <c r="D89" s="55" t="s">
        <v>728</v>
      </c>
      <c r="E89" s="52">
        <v>31338.1</v>
      </c>
      <c r="F89" s="53"/>
      <c r="G89" s="53">
        <v>21406.6</v>
      </c>
      <c r="H89" s="53">
        <v>1254.1</v>
      </c>
      <c r="I89" s="53"/>
      <c r="J89" s="53">
        <v>729</v>
      </c>
      <c r="K89" s="53">
        <v>704</v>
      </c>
      <c r="L89" s="53"/>
      <c r="M89" s="53"/>
      <c r="N89" s="3">
        <v>25</v>
      </c>
      <c r="O89" s="3">
        <v>25</v>
      </c>
      <c r="P89" s="3">
        <v>25</v>
      </c>
      <c r="Q89" s="4">
        <f t="shared" si="3"/>
        <v>32067.1</v>
      </c>
    </row>
    <row r="90" spans="1:17" ht="15.75">
      <c r="A90" s="57"/>
      <c r="B90" s="57"/>
      <c r="C90" s="109"/>
      <c r="D90" s="81" t="s">
        <v>311</v>
      </c>
      <c r="E90" s="53"/>
      <c r="F90" s="53"/>
      <c r="G90" s="53"/>
      <c r="H90" s="53"/>
      <c r="I90" s="53"/>
      <c r="J90" s="53"/>
      <c r="K90" s="53"/>
      <c r="L90" s="53"/>
      <c r="M90" s="53"/>
      <c r="N90" s="3"/>
      <c r="O90" s="3"/>
      <c r="P90" s="3"/>
      <c r="Q90" s="4">
        <f t="shared" si="3"/>
        <v>0</v>
      </c>
    </row>
    <row r="91" spans="1:17" ht="31.5" hidden="1">
      <c r="A91" s="57"/>
      <c r="B91" s="57"/>
      <c r="C91" s="109"/>
      <c r="D91" s="66" t="s">
        <v>474</v>
      </c>
      <c r="E91" s="60"/>
      <c r="F91" s="60"/>
      <c r="G91" s="60"/>
      <c r="H91" s="60"/>
      <c r="I91" s="53"/>
      <c r="J91" s="53"/>
      <c r="K91" s="53"/>
      <c r="L91" s="53"/>
      <c r="M91" s="53"/>
      <c r="N91" s="3"/>
      <c r="O91" s="3"/>
      <c r="P91" s="3"/>
      <c r="Q91" s="4">
        <f t="shared" si="3"/>
        <v>0</v>
      </c>
    </row>
    <row r="92" spans="1:17" ht="19.5" customHeight="1">
      <c r="A92" s="57"/>
      <c r="B92" s="57"/>
      <c r="C92" s="109"/>
      <c r="D92" s="66" t="s">
        <v>453</v>
      </c>
      <c r="E92" s="60">
        <v>168.2</v>
      </c>
      <c r="F92" s="60"/>
      <c r="G92" s="60">
        <v>83.5</v>
      </c>
      <c r="H92" s="60"/>
      <c r="I92" s="60"/>
      <c r="J92" s="60"/>
      <c r="K92" s="60"/>
      <c r="L92" s="60"/>
      <c r="M92" s="60"/>
      <c r="N92" s="19"/>
      <c r="O92" s="19"/>
      <c r="P92" s="19"/>
      <c r="Q92" s="4">
        <f t="shared" si="3"/>
        <v>168.2</v>
      </c>
    </row>
    <row r="93" spans="1:17" ht="31.5" hidden="1">
      <c r="A93" s="57"/>
      <c r="B93" s="57"/>
      <c r="C93" s="109"/>
      <c r="D93" s="81" t="s">
        <v>457</v>
      </c>
      <c r="E93" s="60"/>
      <c r="F93" s="60"/>
      <c r="G93" s="60"/>
      <c r="H93" s="53"/>
      <c r="I93" s="53"/>
      <c r="J93" s="53"/>
      <c r="K93" s="53"/>
      <c r="L93" s="53"/>
      <c r="M93" s="53"/>
      <c r="N93" s="3"/>
      <c r="O93" s="3"/>
      <c r="P93" s="3"/>
      <c r="Q93" s="4">
        <f t="shared" si="3"/>
        <v>0</v>
      </c>
    </row>
    <row r="94" spans="1:17" ht="47.25" hidden="1">
      <c r="A94" s="57"/>
      <c r="B94" s="57"/>
      <c r="C94" s="109"/>
      <c r="D94" s="135" t="s">
        <v>458</v>
      </c>
      <c r="E94" s="60"/>
      <c r="F94" s="60"/>
      <c r="G94" s="60"/>
      <c r="H94" s="53"/>
      <c r="I94" s="53"/>
      <c r="J94" s="53"/>
      <c r="K94" s="53"/>
      <c r="L94" s="53"/>
      <c r="M94" s="53"/>
      <c r="N94" s="3"/>
      <c r="O94" s="3"/>
      <c r="P94" s="3"/>
      <c r="Q94" s="4">
        <f t="shared" si="3"/>
        <v>0</v>
      </c>
    </row>
    <row r="95" spans="1:17" ht="15.75" hidden="1">
      <c r="A95" s="57"/>
      <c r="B95" s="57"/>
      <c r="C95" s="109"/>
      <c r="D95" s="135"/>
      <c r="E95" s="60"/>
      <c r="F95" s="60"/>
      <c r="G95" s="60"/>
      <c r="H95" s="53"/>
      <c r="I95" s="53"/>
      <c r="J95" s="53"/>
      <c r="K95" s="53"/>
      <c r="L95" s="53"/>
      <c r="M95" s="53"/>
      <c r="N95" s="3"/>
      <c r="O95" s="3"/>
      <c r="P95" s="3"/>
      <c r="Q95" s="4">
        <f t="shared" si="3"/>
        <v>0</v>
      </c>
    </row>
    <row r="96" spans="1:17" ht="31.5">
      <c r="A96" s="57" t="s">
        <v>729</v>
      </c>
      <c r="B96" s="57" t="s">
        <v>587</v>
      </c>
      <c r="C96" s="109" t="s">
        <v>587</v>
      </c>
      <c r="D96" s="55" t="s">
        <v>730</v>
      </c>
      <c r="E96" s="53">
        <v>1051.2</v>
      </c>
      <c r="F96" s="53"/>
      <c r="G96" s="53">
        <v>771.2</v>
      </c>
      <c r="H96" s="53"/>
      <c r="I96" s="53"/>
      <c r="J96" s="53"/>
      <c r="K96" s="53"/>
      <c r="L96" s="53"/>
      <c r="M96" s="53"/>
      <c r="N96" s="3"/>
      <c r="O96" s="3"/>
      <c r="P96" s="3"/>
      <c r="Q96" s="4">
        <f t="shared" si="3"/>
        <v>1051.2</v>
      </c>
    </row>
    <row r="97" spans="1:17" ht="15.75" hidden="1">
      <c r="A97" s="57"/>
      <c r="B97" s="57"/>
      <c r="C97" s="109"/>
      <c r="D97" s="55"/>
      <c r="E97" s="53"/>
      <c r="F97" s="53"/>
      <c r="G97" s="53"/>
      <c r="H97" s="53"/>
      <c r="I97" s="53"/>
      <c r="J97" s="53"/>
      <c r="K97" s="53"/>
      <c r="L97" s="53"/>
      <c r="M97" s="53"/>
      <c r="N97" s="3"/>
      <c r="O97" s="3"/>
      <c r="P97" s="3"/>
      <c r="Q97" s="4">
        <f t="shared" si="3"/>
        <v>0</v>
      </c>
    </row>
    <row r="98" spans="1:17" ht="15.75">
      <c r="A98" s="57" t="s">
        <v>731</v>
      </c>
      <c r="B98" s="57" t="s">
        <v>510</v>
      </c>
      <c r="C98" s="109" t="s">
        <v>510</v>
      </c>
      <c r="D98" s="55" t="s">
        <v>732</v>
      </c>
      <c r="E98" s="53">
        <v>558.8</v>
      </c>
      <c r="F98" s="53"/>
      <c r="G98" s="53">
        <v>410</v>
      </c>
      <c r="H98" s="53"/>
      <c r="I98" s="53"/>
      <c r="J98" s="53"/>
      <c r="K98" s="53"/>
      <c r="L98" s="53"/>
      <c r="M98" s="53"/>
      <c r="N98" s="3"/>
      <c r="O98" s="3"/>
      <c r="P98" s="3"/>
      <c r="Q98" s="4">
        <f t="shared" si="3"/>
        <v>558.8</v>
      </c>
    </row>
    <row r="99" spans="1:17" s="40" customFormat="1" ht="15.75" hidden="1">
      <c r="A99" s="57"/>
      <c r="B99" s="57"/>
      <c r="C99" s="109"/>
      <c r="D99" s="2"/>
      <c r="E99" s="53"/>
      <c r="F99" s="53"/>
      <c r="G99" s="53"/>
      <c r="H99" s="53"/>
      <c r="I99" s="53"/>
      <c r="J99" s="53"/>
      <c r="K99" s="53"/>
      <c r="L99" s="53"/>
      <c r="M99" s="53"/>
      <c r="N99" s="3"/>
      <c r="O99" s="3"/>
      <c r="P99" s="3"/>
      <c r="Q99" s="4">
        <f t="shared" si="3"/>
        <v>0</v>
      </c>
    </row>
    <row r="100" spans="1:17" s="40" customFormat="1" ht="15.75" hidden="1">
      <c r="A100" s="57"/>
      <c r="B100" s="57"/>
      <c r="C100" s="109"/>
      <c r="D100" s="2"/>
      <c r="E100" s="53"/>
      <c r="F100" s="53"/>
      <c r="G100" s="53"/>
      <c r="H100" s="53"/>
      <c r="I100" s="53"/>
      <c r="J100" s="53"/>
      <c r="K100" s="53"/>
      <c r="L100" s="53"/>
      <c r="M100" s="53"/>
      <c r="N100" s="3"/>
      <c r="O100" s="3"/>
      <c r="P100" s="3"/>
      <c r="Q100" s="4">
        <f t="shared" si="3"/>
        <v>0</v>
      </c>
    </row>
    <row r="101" spans="1:17" ht="15.75">
      <c r="A101" s="57" t="s">
        <v>733</v>
      </c>
      <c r="B101" s="57" t="s">
        <v>511</v>
      </c>
      <c r="C101" s="109" t="s">
        <v>511</v>
      </c>
      <c r="D101" s="55" t="s">
        <v>734</v>
      </c>
      <c r="E101" s="53">
        <v>447.8</v>
      </c>
      <c r="F101" s="53"/>
      <c r="G101" s="53">
        <v>328.5</v>
      </c>
      <c r="H101" s="53"/>
      <c r="I101" s="52"/>
      <c r="J101" s="53"/>
      <c r="K101" s="53"/>
      <c r="L101" s="53"/>
      <c r="M101" s="53"/>
      <c r="N101" s="3"/>
      <c r="O101" s="3"/>
      <c r="P101" s="3"/>
      <c r="Q101" s="4">
        <f t="shared" si="3"/>
        <v>447.8</v>
      </c>
    </row>
    <row r="102" spans="1:17" ht="15.75" hidden="1">
      <c r="A102" s="57"/>
      <c r="B102" s="57"/>
      <c r="C102" s="109"/>
      <c r="D102" s="55"/>
      <c r="E102" s="53"/>
      <c r="F102" s="53"/>
      <c r="G102" s="53"/>
      <c r="H102" s="53"/>
      <c r="I102" s="52"/>
      <c r="J102" s="53"/>
      <c r="K102" s="53"/>
      <c r="L102" s="53"/>
      <c r="M102" s="53"/>
      <c r="N102" s="3"/>
      <c r="O102" s="3"/>
      <c r="P102" s="3"/>
      <c r="Q102" s="4">
        <f t="shared" si="3"/>
        <v>0</v>
      </c>
    </row>
    <row r="103" spans="1:17" ht="15.75">
      <c r="A103" s="57" t="s">
        <v>735</v>
      </c>
      <c r="B103" s="57" t="s">
        <v>543</v>
      </c>
      <c r="C103" s="109" t="s">
        <v>543</v>
      </c>
      <c r="D103" s="55" t="s">
        <v>736</v>
      </c>
      <c r="E103" s="53">
        <v>221.6</v>
      </c>
      <c r="F103" s="53"/>
      <c r="G103" s="52">
        <v>145.4</v>
      </c>
      <c r="H103" s="52">
        <v>13.9</v>
      </c>
      <c r="I103" s="52"/>
      <c r="J103" s="53">
        <v>0.8</v>
      </c>
      <c r="K103" s="53">
        <v>0.8</v>
      </c>
      <c r="L103" s="53"/>
      <c r="M103" s="53"/>
      <c r="N103" s="3"/>
      <c r="O103" s="3"/>
      <c r="P103" s="3"/>
      <c r="Q103" s="4">
        <f t="shared" si="3"/>
        <v>222.4</v>
      </c>
    </row>
    <row r="104" spans="1:17" ht="15.75" hidden="1">
      <c r="A104" s="57"/>
      <c r="B104" s="57"/>
      <c r="C104" s="109" t="s">
        <v>615</v>
      </c>
      <c r="D104" s="55" t="s">
        <v>616</v>
      </c>
      <c r="E104" s="53"/>
      <c r="F104" s="53"/>
      <c r="G104" s="52"/>
      <c r="H104" s="52"/>
      <c r="I104" s="52"/>
      <c r="J104" s="53"/>
      <c r="K104" s="53"/>
      <c r="L104" s="53"/>
      <c r="M104" s="53"/>
      <c r="N104" s="3"/>
      <c r="O104" s="3"/>
      <c r="P104" s="3"/>
      <c r="Q104" s="4">
        <f t="shared" si="3"/>
        <v>0</v>
      </c>
    </row>
    <row r="105" spans="1:17" ht="15.75" hidden="1">
      <c r="A105" s="57"/>
      <c r="B105" s="57"/>
      <c r="C105" s="109"/>
      <c r="D105" s="55"/>
      <c r="E105" s="53"/>
      <c r="F105" s="53"/>
      <c r="G105" s="52"/>
      <c r="H105" s="52"/>
      <c r="I105" s="52"/>
      <c r="J105" s="53"/>
      <c r="K105" s="53"/>
      <c r="L105" s="53"/>
      <c r="M105" s="53"/>
      <c r="N105" s="3"/>
      <c r="O105" s="3"/>
      <c r="P105" s="3"/>
      <c r="Q105" s="4">
        <f t="shared" si="3"/>
        <v>0</v>
      </c>
    </row>
    <row r="106" spans="1:17" ht="31.5">
      <c r="A106" s="57" t="s">
        <v>737</v>
      </c>
      <c r="B106" s="57" t="s">
        <v>601</v>
      </c>
      <c r="C106" s="109" t="s">
        <v>601</v>
      </c>
      <c r="D106" s="55" t="s">
        <v>10</v>
      </c>
      <c r="E106" s="53">
        <v>12.7</v>
      </c>
      <c r="F106" s="53"/>
      <c r="G106" s="52"/>
      <c r="H106" s="52"/>
      <c r="I106" s="53"/>
      <c r="J106" s="53"/>
      <c r="K106" s="53"/>
      <c r="L106" s="53"/>
      <c r="M106" s="53"/>
      <c r="N106" s="3"/>
      <c r="O106" s="3"/>
      <c r="P106" s="3"/>
      <c r="Q106" s="4">
        <f t="shared" si="3"/>
        <v>12.7</v>
      </c>
    </row>
    <row r="107" spans="1:17" ht="116.25" customHeight="1" hidden="1">
      <c r="A107" s="57"/>
      <c r="B107" s="57"/>
      <c r="C107" s="109"/>
      <c r="D107" s="55"/>
      <c r="E107" s="53"/>
      <c r="F107" s="53"/>
      <c r="G107" s="53"/>
      <c r="H107" s="53"/>
      <c r="I107" s="53"/>
      <c r="J107" s="53"/>
      <c r="K107" s="53"/>
      <c r="L107" s="53"/>
      <c r="M107" s="53"/>
      <c r="N107" s="3"/>
      <c r="O107" s="3"/>
      <c r="P107" s="3"/>
      <c r="Q107" s="4">
        <f t="shared" si="3"/>
        <v>0</v>
      </c>
    </row>
    <row r="108" spans="1:17" ht="15.75" hidden="1">
      <c r="A108" s="57"/>
      <c r="B108" s="57"/>
      <c r="C108" s="109"/>
      <c r="D108" s="55"/>
      <c r="E108" s="53"/>
      <c r="F108" s="53"/>
      <c r="G108" s="53"/>
      <c r="H108" s="53"/>
      <c r="I108" s="53"/>
      <c r="J108" s="53"/>
      <c r="K108" s="53"/>
      <c r="L108" s="53"/>
      <c r="M108" s="53"/>
      <c r="N108" s="3"/>
      <c r="O108" s="3"/>
      <c r="P108" s="3"/>
      <c r="Q108" s="4">
        <f t="shared" si="3"/>
        <v>0</v>
      </c>
    </row>
    <row r="109" spans="1:17" ht="15.75" hidden="1">
      <c r="A109" s="57"/>
      <c r="B109" s="57"/>
      <c r="C109" s="109"/>
      <c r="D109" s="55"/>
      <c r="E109" s="53"/>
      <c r="F109" s="53"/>
      <c r="G109" s="53"/>
      <c r="H109" s="53"/>
      <c r="I109" s="53"/>
      <c r="J109" s="53"/>
      <c r="K109" s="53"/>
      <c r="L109" s="53"/>
      <c r="M109" s="53"/>
      <c r="N109" s="3"/>
      <c r="O109" s="3"/>
      <c r="P109" s="3"/>
      <c r="Q109" s="4">
        <f t="shared" si="3"/>
        <v>0</v>
      </c>
    </row>
    <row r="110" spans="1:17" ht="15.75" hidden="1">
      <c r="A110" s="57"/>
      <c r="B110" s="57"/>
      <c r="C110" s="109"/>
      <c r="D110" s="55"/>
      <c r="E110" s="53"/>
      <c r="F110" s="53"/>
      <c r="G110" s="53"/>
      <c r="H110" s="53"/>
      <c r="I110" s="53"/>
      <c r="J110" s="53"/>
      <c r="K110" s="53"/>
      <c r="L110" s="53"/>
      <c r="M110" s="53"/>
      <c r="N110" s="3"/>
      <c r="O110" s="3"/>
      <c r="P110" s="3"/>
      <c r="Q110" s="4">
        <f t="shared" si="3"/>
        <v>0</v>
      </c>
    </row>
    <row r="111" spans="1:17" ht="15.75">
      <c r="A111" s="57" t="s">
        <v>11</v>
      </c>
      <c r="B111" s="57"/>
      <c r="C111" s="109"/>
      <c r="D111" s="55" t="s">
        <v>12</v>
      </c>
      <c r="E111" s="53">
        <v>20</v>
      </c>
      <c r="F111" s="53"/>
      <c r="G111" s="53"/>
      <c r="H111" s="53"/>
      <c r="I111" s="53"/>
      <c r="J111" s="53"/>
      <c r="K111" s="53"/>
      <c r="L111" s="53"/>
      <c r="M111" s="53"/>
      <c r="N111" s="3"/>
      <c r="O111" s="3"/>
      <c r="P111" s="3"/>
      <c r="Q111" s="4">
        <f t="shared" si="3"/>
        <v>20</v>
      </c>
    </row>
    <row r="112" spans="1:17" ht="15.75">
      <c r="A112" s="57" t="s">
        <v>13</v>
      </c>
      <c r="B112" s="57" t="s">
        <v>521</v>
      </c>
      <c r="C112" s="109" t="s">
        <v>521</v>
      </c>
      <c r="D112" s="55" t="s">
        <v>14</v>
      </c>
      <c r="E112" s="53">
        <v>20</v>
      </c>
      <c r="F112" s="53"/>
      <c r="G112" s="53"/>
      <c r="H112" s="53"/>
      <c r="I112" s="53"/>
      <c r="J112" s="53"/>
      <c r="K112" s="53"/>
      <c r="L112" s="53"/>
      <c r="M112" s="53"/>
      <c r="N112" s="3"/>
      <c r="O112" s="3"/>
      <c r="P112" s="3"/>
      <c r="Q112" s="4">
        <f t="shared" si="3"/>
        <v>20</v>
      </c>
    </row>
    <row r="113" spans="1:17" ht="15.75">
      <c r="A113" s="57" t="s">
        <v>15</v>
      </c>
      <c r="B113" s="57"/>
      <c r="C113" s="109"/>
      <c r="D113" s="55" t="s">
        <v>16</v>
      </c>
      <c r="E113" s="53">
        <f>SUM(E114+E117+E119)</f>
        <v>827.5</v>
      </c>
      <c r="F113" s="53"/>
      <c r="G113" s="53">
        <f>SUM(G114+G117+G119)</f>
        <v>483.5</v>
      </c>
      <c r="H113" s="53">
        <f>SUM(H114+H117+H119)</f>
        <v>40</v>
      </c>
      <c r="I113" s="53"/>
      <c r="J113" s="53"/>
      <c r="K113" s="53"/>
      <c r="L113" s="53"/>
      <c r="M113" s="53"/>
      <c r="N113" s="3"/>
      <c r="O113" s="3"/>
      <c r="P113" s="3"/>
      <c r="Q113" s="4">
        <f t="shared" si="3"/>
        <v>827.5</v>
      </c>
    </row>
    <row r="114" spans="1:17" ht="31.5">
      <c r="A114" s="57" t="s">
        <v>17</v>
      </c>
      <c r="B114" s="57" t="s">
        <v>577</v>
      </c>
      <c r="C114" s="109" t="s">
        <v>577</v>
      </c>
      <c r="D114" s="55" t="s">
        <v>18</v>
      </c>
      <c r="E114" s="53">
        <v>699.2</v>
      </c>
      <c r="F114" s="53"/>
      <c r="G114" s="53">
        <v>483.5</v>
      </c>
      <c r="H114" s="53">
        <v>40</v>
      </c>
      <c r="I114" s="3"/>
      <c r="J114" s="3"/>
      <c r="K114" s="3"/>
      <c r="L114" s="3"/>
      <c r="M114" s="3"/>
      <c r="N114" s="3"/>
      <c r="O114" s="3"/>
      <c r="P114" s="3"/>
      <c r="Q114" s="4">
        <f t="shared" si="3"/>
        <v>699.2</v>
      </c>
    </row>
    <row r="115" spans="1:17" ht="15.75" hidden="1">
      <c r="A115" s="57"/>
      <c r="B115" s="57"/>
      <c r="C115" s="109" t="s">
        <v>489</v>
      </c>
      <c r="D115" s="55" t="s">
        <v>491</v>
      </c>
      <c r="E115" s="53"/>
      <c r="F115" s="53"/>
      <c r="G115" s="53"/>
      <c r="H115" s="53"/>
      <c r="I115" s="3"/>
      <c r="J115" s="3"/>
      <c r="K115" s="3"/>
      <c r="L115" s="3"/>
      <c r="M115" s="3"/>
      <c r="N115" s="3"/>
      <c r="O115" s="3"/>
      <c r="P115" s="3"/>
      <c r="Q115" s="4">
        <f t="shared" si="3"/>
        <v>0</v>
      </c>
    </row>
    <row r="116" spans="1:17" ht="15.75" hidden="1">
      <c r="A116" s="57"/>
      <c r="B116" s="57"/>
      <c r="C116" s="109"/>
      <c r="D116" s="55"/>
      <c r="E116" s="53"/>
      <c r="F116" s="53"/>
      <c r="G116" s="53"/>
      <c r="H116" s="53"/>
      <c r="I116" s="3"/>
      <c r="J116" s="3"/>
      <c r="K116" s="3"/>
      <c r="L116" s="3"/>
      <c r="M116" s="3"/>
      <c r="N116" s="3"/>
      <c r="O116" s="3"/>
      <c r="P116" s="3"/>
      <c r="Q116" s="4">
        <f t="shared" si="3"/>
        <v>0</v>
      </c>
    </row>
    <row r="117" spans="1:17" ht="31.5">
      <c r="A117" s="57" t="s">
        <v>19</v>
      </c>
      <c r="B117" s="57" t="s">
        <v>597</v>
      </c>
      <c r="C117" s="109" t="s">
        <v>597</v>
      </c>
      <c r="D117" s="55" t="s">
        <v>20</v>
      </c>
      <c r="E117" s="53">
        <v>41.8</v>
      </c>
      <c r="F117" s="53"/>
      <c r="G117" s="53"/>
      <c r="H117" s="53"/>
      <c r="I117" s="3"/>
      <c r="J117" s="3"/>
      <c r="K117" s="3"/>
      <c r="L117" s="3"/>
      <c r="M117" s="3"/>
      <c r="N117" s="3"/>
      <c r="O117" s="3"/>
      <c r="P117" s="3"/>
      <c r="Q117" s="4">
        <f t="shared" si="3"/>
        <v>41.8</v>
      </c>
    </row>
    <row r="118" spans="1:17" ht="15.75" hidden="1">
      <c r="A118" s="57"/>
      <c r="B118" s="57"/>
      <c r="C118" s="109"/>
      <c r="D118" s="136"/>
      <c r="E118" s="53"/>
      <c r="F118" s="53"/>
      <c r="G118" s="53"/>
      <c r="H118" s="53"/>
      <c r="I118" s="3"/>
      <c r="J118" s="3"/>
      <c r="K118" s="3"/>
      <c r="L118" s="3"/>
      <c r="M118" s="3"/>
      <c r="N118" s="3"/>
      <c r="O118" s="3"/>
      <c r="P118" s="3"/>
      <c r="Q118" s="4">
        <f t="shared" si="3"/>
        <v>0</v>
      </c>
    </row>
    <row r="119" spans="1:17" ht="31.5">
      <c r="A119" s="57" t="s">
        <v>21</v>
      </c>
      <c r="B119" s="57" t="s">
        <v>582</v>
      </c>
      <c r="C119" s="109" t="s">
        <v>582</v>
      </c>
      <c r="D119" s="55" t="s">
        <v>643</v>
      </c>
      <c r="E119" s="53">
        <v>86.5</v>
      </c>
      <c r="F119" s="53"/>
      <c r="G119" s="53"/>
      <c r="H119" s="53"/>
      <c r="I119" s="3"/>
      <c r="J119" s="3"/>
      <c r="K119" s="3"/>
      <c r="L119" s="3"/>
      <c r="M119" s="3"/>
      <c r="N119" s="3"/>
      <c r="O119" s="3"/>
      <c r="P119" s="3"/>
      <c r="Q119" s="4">
        <f t="shared" si="3"/>
        <v>86.5</v>
      </c>
    </row>
    <row r="120" spans="1:17" ht="15.75">
      <c r="A120" s="57" t="s">
        <v>22</v>
      </c>
      <c r="B120" s="57"/>
      <c r="C120" s="109"/>
      <c r="D120" s="55" t="s">
        <v>23</v>
      </c>
      <c r="E120" s="53">
        <f>SUM(E121)</f>
        <v>38.9</v>
      </c>
      <c r="F120" s="53"/>
      <c r="G120" s="53"/>
      <c r="H120" s="53"/>
      <c r="I120" s="3"/>
      <c r="J120" s="3"/>
      <c r="K120" s="3"/>
      <c r="L120" s="3"/>
      <c r="M120" s="3"/>
      <c r="N120" s="3"/>
      <c r="O120" s="3"/>
      <c r="P120" s="3"/>
      <c r="Q120" s="4">
        <f t="shared" si="3"/>
        <v>38.9</v>
      </c>
    </row>
    <row r="121" spans="1:17" ht="31.5">
      <c r="A121" s="57" t="s">
        <v>24</v>
      </c>
      <c r="B121" s="57" t="s">
        <v>522</v>
      </c>
      <c r="C121" s="109" t="s">
        <v>522</v>
      </c>
      <c r="D121" s="55" t="s">
        <v>25</v>
      </c>
      <c r="E121" s="53">
        <v>38.9</v>
      </c>
      <c r="F121" s="53"/>
      <c r="G121" s="53"/>
      <c r="H121" s="53"/>
      <c r="I121" s="3"/>
      <c r="J121" s="3"/>
      <c r="K121" s="3"/>
      <c r="L121" s="3"/>
      <c r="M121" s="3"/>
      <c r="N121" s="3"/>
      <c r="O121" s="3"/>
      <c r="P121" s="3"/>
      <c r="Q121" s="4">
        <f t="shared" si="3"/>
        <v>38.9</v>
      </c>
    </row>
    <row r="122" spans="1:17" ht="25.5" customHeight="1">
      <c r="A122" s="1" t="s">
        <v>26</v>
      </c>
      <c r="B122" s="57"/>
      <c r="C122" s="109" t="s">
        <v>137</v>
      </c>
      <c r="D122" s="136" t="s">
        <v>525</v>
      </c>
      <c r="E122" s="53">
        <v>15</v>
      </c>
      <c r="F122" s="53"/>
      <c r="G122" s="53"/>
      <c r="H122" s="53"/>
      <c r="I122" s="3"/>
      <c r="J122" s="3"/>
      <c r="K122" s="3"/>
      <c r="L122" s="3"/>
      <c r="M122" s="3"/>
      <c r="N122" s="3"/>
      <c r="O122" s="3"/>
      <c r="P122" s="3"/>
      <c r="Q122" s="4">
        <f t="shared" si="3"/>
        <v>15</v>
      </c>
    </row>
    <row r="123" spans="1:17" ht="33" customHeight="1">
      <c r="A123" s="137" t="s">
        <v>27</v>
      </c>
      <c r="B123" s="138" t="s">
        <v>137</v>
      </c>
      <c r="C123" s="139"/>
      <c r="D123" s="140" t="s">
        <v>28</v>
      </c>
      <c r="E123" s="60">
        <v>15</v>
      </c>
      <c r="F123" s="53"/>
      <c r="G123" s="53"/>
      <c r="H123" s="53"/>
      <c r="I123" s="3"/>
      <c r="J123" s="3"/>
      <c r="K123" s="3"/>
      <c r="L123" s="3"/>
      <c r="M123" s="3"/>
      <c r="N123" s="3"/>
      <c r="O123" s="3"/>
      <c r="P123" s="3"/>
      <c r="Q123" s="4">
        <f t="shared" si="3"/>
        <v>15</v>
      </c>
    </row>
    <row r="124" spans="1:17" ht="30.75" customHeight="1">
      <c r="A124" s="57" t="s">
        <v>29</v>
      </c>
      <c r="B124" s="57" t="s">
        <v>296</v>
      </c>
      <c r="C124" s="109" t="s">
        <v>296</v>
      </c>
      <c r="D124" s="55" t="s">
        <v>30</v>
      </c>
      <c r="E124" s="53">
        <v>32.8</v>
      </c>
      <c r="F124" s="53"/>
      <c r="G124" s="53">
        <v>23.8</v>
      </c>
      <c r="H124" s="53"/>
      <c r="I124" s="3"/>
      <c r="J124" s="3"/>
      <c r="K124" s="3"/>
      <c r="L124" s="3"/>
      <c r="M124" s="3"/>
      <c r="N124" s="3"/>
      <c r="O124" s="3"/>
      <c r="P124" s="3"/>
      <c r="Q124" s="4">
        <f t="shared" si="3"/>
        <v>32.8</v>
      </c>
    </row>
    <row r="125" spans="1:17" ht="44.25" customHeight="1" hidden="1">
      <c r="A125" s="57"/>
      <c r="B125" s="57"/>
      <c r="C125" s="109"/>
      <c r="D125" s="55"/>
      <c r="E125" s="53"/>
      <c r="F125" s="53"/>
      <c r="G125" s="53"/>
      <c r="H125" s="53"/>
      <c r="I125" s="3"/>
      <c r="J125" s="3"/>
      <c r="K125" s="3"/>
      <c r="L125" s="3"/>
      <c r="M125" s="3"/>
      <c r="N125" s="3"/>
      <c r="O125" s="3"/>
      <c r="P125" s="3"/>
      <c r="Q125" s="4">
        <f t="shared" si="3"/>
        <v>0</v>
      </c>
    </row>
    <row r="126" spans="1:17" ht="44.25" customHeight="1" hidden="1">
      <c r="A126" s="57"/>
      <c r="B126" s="57"/>
      <c r="C126" s="109"/>
      <c r="D126" s="55"/>
      <c r="E126" s="53"/>
      <c r="F126" s="53"/>
      <c r="G126" s="53"/>
      <c r="H126" s="53"/>
      <c r="I126" s="3"/>
      <c r="J126" s="3"/>
      <c r="K126" s="3"/>
      <c r="L126" s="3"/>
      <c r="M126" s="3"/>
      <c r="N126" s="3"/>
      <c r="O126" s="3"/>
      <c r="P126" s="3"/>
      <c r="Q126" s="4">
        <f t="shared" si="3"/>
        <v>0</v>
      </c>
    </row>
    <row r="127" spans="1:17" ht="41.25" customHeight="1" hidden="1">
      <c r="A127" s="57"/>
      <c r="B127" s="57"/>
      <c r="C127" s="109"/>
      <c r="D127" s="55"/>
      <c r="E127" s="53"/>
      <c r="F127" s="53"/>
      <c r="G127" s="53"/>
      <c r="H127" s="53"/>
      <c r="I127" s="3"/>
      <c r="J127" s="3"/>
      <c r="K127" s="3"/>
      <c r="L127" s="3"/>
      <c r="M127" s="3"/>
      <c r="N127" s="3"/>
      <c r="O127" s="3"/>
      <c r="P127" s="3"/>
      <c r="Q127" s="4">
        <f t="shared" si="3"/>
        <v>0</v>
      </c>
    </row>
    <row r="128" spans="1:17" ht="41.25" customHeight="1" hidden="1">
      <c r="A128" s="57"/>
      <c r="B128" s="57"/>
      <c r="C128" s="109"/>
      <c r="D128" s="55"/>
      <c r="E128" s="53"/>
      <c r="F128" s="53"/>
      <c r="G128" s="53"/>
      <c r="H128" s="53"/>
      <c r="I128" s="3"/>
      <c r="J128" s="3"/>
      <c r="K128" s="3"/>
      <c r="L128" s="3"/>
      <c r="M128" s="3"/>
      <c r="N128" s="3"/>
      <c r="O128" s="3"/>
      <c r="P128" s="3"/>
      <c r="Q128" s="4">
        <f t="shared" si="3"/>
        <v>0</v>
      </c>
    </row>
    <row r="129" spans="1:17" ht="31.5" customHeight="1">
      <c r="A129" s="57" t="s">
        <v>31</v>
      </c>
      <c r="B129" s="57" t="s">
        <v>580</v>
      </c>
      <c r="C129" s="109" t="s">
        <v>580</v>
      </c>
      <c r="D129" s="55" t="s">
        <v>707</v>
      </c>
      <c r="E129" s="53">
        <v>5</v>
      </c>
      <c r="F129" s="53"/>
      <c r="G129" s="53"/>
      <c r="H129" s="53"/>
      <c r="I129" s="3"/>
      <c r="J129" s="3"/>
      <c r="K129" s="3"/>
      <c r="L129" s="3"/>
      <c r="M129" s="3"/>
      <c r="N129" s="3"/>
      <c r="O129" s="3"/>
      <c r="P129" s="3"/>
      <c r="Q129" s="4">
        <f t="shared" si="3"/>
        <v>5</v>
      </c>
    </row>
    <row r="130" spans="1:17" ht="31.5" customHeight="1" hidden="1">
      <c r="A130" s="131"/>
      <c r="B130" s="131"/>
      <c r="C130" s="132"/>
      <c r="D130" s="6"/>
      <c r="E130" s="3"/>
      <c r="F130" s="3"/>
      <c r="G130" s="3"/>
      <c r="H130" s="3"/>
      <c r="I130" s="3"/>
      <c r="J130" s="3"/>
      <c r="K130" s="3"/>
      <c r="L130" s="3"/>
      <c r="M130" s="3"/>
      <c r="N130" s="3"/>
      <c r="O130" s="3"/>
      <c r="P130" s="3"/>
      <c r="Q130" s="4">
        <f t="shared" si="3"/>
        <v>0</v>
      </c>
    </row>
    <row r="131" spans="1:17" ht="15.75">
      <c r="A131" s="67" t="s">
        <v>32</v>
      </c>
      <c r="B131" s="131"/>
      <c r="C131" s="132" t="s">
        <v>304</v>
      </c>
      <c r="D131" s="7" t="s">
        <v>641</v>
      </c>
      <c r="E131" s="4">
        <f>SUM(E133+E135+E148+E165+E178+E197+E199+E204)</f>
        <v>40852.6</v>
      </c>
      <c r="F131" s="4"/>
      <c r="G131" s="4">
        <f aca="true" t="shared" si="5" ref="G131:P131">SUM(G133+G136+G149+G153+G155+G158+G161+G163+G165+G168+G170+G172+G174+G176+G179+G181+G183+G185+G187+G189+G191+G193+G195+G200+G206+G208+G211+G213+G214+G217+G220)</f>
        <v>0</v>
      </c>
      <c r="H131" s="4">
        <f t="shared" si="5"/>
        <v>0</v>
      </c>
      <c r="I131" s="4">
        <f t="shared" si="5"/>
        <v>0</v>
      </c>
      <c r="J131" s="4">
        <f t="shared" si="5"/>
        <v>0</v>
      </c>
      <c r="K131" s="4">
        <f t="shared" si="5"/>
        <v>0</v>
      </c>
      <c r="L131" s="4">
        <f t="shared" si="5"/>
        <v>0</v>
      </c>
      <c r="M131" s="4">
        <f t="shared" si="5"/>
        <v>0</v>
      </c>
      <c r="N131" s="4">
        <f t="shared" si="5"/>
        <v>0</v>
      </c>
      <c r="O131" s="4">
        <f t="shared" si="5"/>
        <v>0</v>
      </c>
      <c r="P131" s="4">
        <f t="shared" si="5"/>
        <v>0</v>
      </c>
      <c r="Q131" s="4">
        <f t="shared" si="3"/>
        <v>40852.6</v>
      </c>
    </row>
    <row r="132" spans="1:17" ht="15.75">
      <c r="A132" s="67" t="s">
        <v>33</v>
      </c>
      <c r="B132" s="131"/>
      <c r="C132" s="132"/>
      <c r="D132" s="7" t="s">
        <v>641</v>
      </c>
      <c r="E132" s="4">
        <v>40852.6</v>
      </c>
      <c r="F132" s="4"/>
      <c r="G132" s="4">
        <v>0</v>
      </c>
      <c r="H132" s="4">
        <v>0</v>
      </c>
      <c r="I132" s="4">
        <v>0</v>
      </c>
      <c r="J132" s="4">
        <v>0</v>
      </c>
      <c r="K132" s="4">
        <v>0</v>
      </c>
      <c r="L132" s="4">
        <v>0</v>
      </c>
      <c r="M132" s="4">
        <v>0</v>
      </c>
      <c r="N132" s="4">
        <v>0</v>
      </c>
      <c r="O132" s="4">
        <v>0</v>
      </c>
      <c r="P132" s="4">
        <v>0</v>
      </c>
      <c r="Q132" s="4">
        <f t="shared" si="3"/>
        <v>40852.6</v>
      </c>
    </row>
    <row r="133" spans="1:17" ht="36.75" customHeight="1">
      <c r="A133" s="57" t="s">
        <v>34</v>
      </c>
      <c r="B133" s="57" t="s">
        <v>630</v>
      </c>
      <c r="C133" s="109" t="s">
        <v>630</v>
      </c>
      <c r="D133" s="55" t="s">
        <v>35</v>
      </c>
      <c r="E133" s="53">
        <v>691.1</v>
      </c>
      <c r="F133" s="3"/>
      <c r="G133" s="3"/>
      <c r="H133" s="3"/>
      <c r="I133" s="3"/>
      <c r="J133" s="3"/>
      <c r="K133" s="3"/>
      <c r="L133" s="3"/>
      <c r="M133" s="3"/>
      <c r="N133" s="3"/>
      <c r="O133" s="3"/>
      <c r="P133" s="3"/>
      <c r="Q133" s="4">
        <f t="shared" si="3"/>
        <v>691.1</v>
      </c>
    </row>
    <row r="134" spans="1:17" ht="27" customHeight="1">
      <c r="A134" s="57"/>
      <c r="B134" s="57"/>
      <c r="C134" s="109"/>
      <c r="D134" s="55" t="s">
        <v>668</v>
      </c>
      <c r="E134" s="53">
        <v>691.1</v>
      </c>
      <c r="F134" s="3"/>
      <c r="G134" s="3"/>
      <c r="H134" s="3"/>
      <c r="I134" s="3"/>
      <c r="J134" s="3"/>
      <c r="K134" s="3"/>
      <c r="L134" s="3"/>
      <c r="M134" s="3"/>
      <c r="N134" s="3"/>
      <c r="O134" s="3"/>
      <c r="P134" s="3"/>
      <c r="Q134" s="4">
        <f t="shared" si="3"/>
        <v>691.1</v>
      </c>
    </row>
    <row r="135" spans="1:17" ht="49.5" customHeight="1">
      <c r="A135" s="57" t="s">
        <v>36</v>
      </c>
      <c r="B135" s="57"/>
      <c r="C135" s="109"/>
      <c r="D135" s="55" t="s">
        <v>287</v>
      </c>
      <c r="E135" s="53">
        <f>SUM(E136+E138+E140+E142+E144+E146)</f>
        <v>6082.299999999999</v>
      </c>
      <c r="F135" s="3"/>
      <c r="G135" s="3"/>
      <c r="H135" s="3"/>
      <c r="I135" s="3"/>
      <c r="J135" s="3"/>
      <c r="K135" s="3"/>
      <c r="L135" s="3"/>
      <c r="M135" s="3"/>
      <c r="N135" s="3"/>
      <c r="O135" s="3"/>
      <c r="P135" s="3"/>
      <c r="Q135" s="4">
        <f t="shared" si="3"/>
        <v>6082.299999999999</v>
      </c>
    </row>
    <row r="136" spans="1:17" ht="134.25" customHeight="1">
      <c r="A136" s="57" t="s">
        <v>288</v>
      </c>
      <c r="B136" s="57" t="s">
        <v>568</v>
      </c>
      <c r="C136" s="109" t="s">
        <v>568</v>
      </c>
      <c r="D136" s="68" t="s">
        <v>289</v>
      </c>
      <c r="E136" s="52">
        <v>2115.6</v>
      </c>
      <c r="F136" s="17"/>
      <c r="G136" s="3"/>
      <c r="H136" s="3"/>
      <c r="I136" s="3"/>
      <c r="J136" s="3"/>
      <c r="K136" s="3"/>
      <c r="L136" s="17"/>
      <c r="M136" s="17"/>
      <c r="N136" s="17"/>
      <c r="O136" s="17"/>
      <c r="P136" s="17"/>
      <c r="Q136" s="4">
        <f t="shared" si="3"/>
        <v>2115.6</v>
      </c>
    </row>
    <row r="137" spans="1:17" ht="24" customHeight="1">
      <c r="A137" s="57"/>
      <c r="B137" s="57"/>
      <c r="C137" s="109"/>
      <c r="D137" s="55" t="s">
        <v>668</v>
      </c>
      <c r="E137" s="52">
        <v>2115.6</v>
      </c>
      <c r="F137" s="17"/>
      <c r="G137" s="3"/>
      <c r="H137" s="3"/>
      <c r="I137" s="3"/>
      <c r="J137" s="3"/>
      <c r="K137" s="3"/>
      <c r="L137" s="17"/>
      <c r="M137" s="17"/>
      <c r="N137" s="17"/>
      <c r="O137" s="17"/>
      <c r="P137" s="17"/>
      <c r="Q137" s="4">
        <f t="shared" si="3"/>
        <v>2115.6</v>
      </c>
    </row>
    <row r="138" spans="1:17" ht="359.25" customHeight="1">
      <c r="A138" s="57" t="s">
        <v>290</v>
      </c>
      <c r="B138" s="57" t="s">
        <v>570</v>
      </c>
      <c r="C138" s="109" t="s">
        <v>570</v>
      </c>
      <c r="D138" s="70" t="s">
        <v>72</v>
      </c>
      <c r="E138" s="52">
        <v>487.1</v>
      </c>
      <c r="F138" s="17"/>
      <c r="G138" s="3"/>
      <c r="H138" s="3"/>
      <c r="I138" s="3"/>
      <c r="J138" s="3"/>
      <c r="K138" s="3"/>
      <c r="L138" s="17"/>
      <c r="M138" s="17"/>
      <c r="N138" s="17"/>
      <c r="O138" s="17"/>
      <c r="P138" s="17"/>
      <c r="Q138" s="4">
        <f t="shared" si="3"/>
        <v>487.1</v>
      </c>
    </row>
    <row r="139" spans="1:17" ht="24" customHeight="1">
      <c r="A139" s="57"/>
      <c r="B139" s="57"/>
      <c r="C139" s="109"/>
      <c r="D139" s="55" t="s">
        <v>668</v>
      </c>
      <c r="E139" s="52">
        <v>487.1</v>
      </c>
      <c r="F139" s="17"/>
      <c r="G139" s="3"/>
      <c r="H139" s="3"/>
      <c r="I139" s="3"/>
      <c r="J139" s="3"/>
      <c r="K139" s="3"/>
      <c r="L139" s="17"/>
      <c r="M139" s="17"/>
      <c r="N139" s="17"/>
      <c r="O139" s="17"/>
      <c r="P139" s="17"/>
      <c r="Q139" s="4">
        <f t="shared" si="3"/>
        <v>487.1</v>
      </c>
    </row>
    <row r="140" spans="1:17" ht="54" customHeight="1">
      <c r="A140" s="57" t="s">
        <v>73</v>
      </c>
      <c r="B140" s="57" t="s">
        <v>572</v>
      </c>
      <c r="C140" s="109" t="s">
        <v>572</v>
      </c>
      <c r="D140" s="68" t="s">
        <v>314</v>
      </c>
      <c r="E140" s="52">
        <v>418</v>
      </c>
      <c r="F140" s="17"/>
      <c r="G140" s="3"/>
      <c r="H140" s="3"/>
      <c r="I140" s="3"/>
      <c r="J140" s="3"/>
      <c r="K140" s="3"/>
      <c r="L140" s="17"/>
      <c r="M140" s="17"/>
      <c r="N140" s="17"/>
      <c r="O140" s="17"/>
      <c r="P140" s="17"/>
      <c r="Q140" s="4">
        <f t="shared" si="3"/>
        <v>418</v>
      </c>
    </row>
    <row r="141" spans="1:17" ht="24" customHeight="1">
      <c r="A141" s="57"/>
      <c r="B141" s="57"/>
      <c r="C141" s="109"/>
      <c r="D141" s="55" t="s">
        <v>668</v>
      </c>
      <c r="E141" s="52">
        <v>418</v>
      </c>
      <c r="F141" s="17"/>
      <c r="G141" s="3"/>
      <c r="H141" s="3"/>
      <c r="I141" s="3"/>
      <c r="J141" s="3"/>
      <c r="K141" s="3"/>
      <c r="L141" s="17"/>
      <c r="M141" s="17"/>
      <c r="N141" s="17"/>
      <c r="O141" s="17"/>
      <c r="P141" s="17"/>
      <c r="Q141" s="4">
        <f t="shared" si="3"/>
        <v>418</v>
      </c>
    </row>
    <row r="142" spans="1:17" ht="116.25" customHeight="1">
      <c r="A142" s="57" t="s">
        <v>315</v>
      </c>
      <c r="B142" s="57" t="s">
        <v>605</v>
      </c>
      <c r="C142" s="141" t="s">
        <v>605</v>
      </c>
      <c r="D142" s="55" t="s">
        <v>316</v>
      </c>
      <c r="E142" s="52">
        <v>1208.7</v>
      </c>
      <c r="F142" s="17"/>
      <c r="G142" s="3"/>
      <c r="H142" s="3"/>
      <c r="I142" s="3"/>
      <c r="J142" s="3"/>
      <c r="K142" s="3"/>
      <c r="L142" s="17"/>
      <c r="M142" s="17"/>
      <c r="N142" s="17"/>
      <c r="O142" s="17"/>
      <c r="P142" s="17"/>
      <c r="Q142" s="4">
        <f t="shared" si="3"/>
        <v>1208.7</v>
      </c>
    </row>
    <row r="143" spans="1:17" ht="24" customHeight="1">
      <c r="A143" s="57"/>
      <c r="B143" s="57"/>
      <c r="C143" s="109"/>
      <c r="D143" s="55" t="s">
        <v>668</v>
      </c>
      <c r="E143" s="52">
        <v>1208.7</v>
      </c>
      <c r="F143" s="17"/>
      <c r="G143" s="3"/>
      <c r="H143" s="3"/>
      <c r="I143" s="3"/>
      <c r="J143" s="3"/>
      <c r="K143" s="3"/>
      <c r="L143" s="17"/>
      <c r="M143" s="17"/>
      <c r="N143" s="17"/>
      <c r="O143" s="17"/>
      <c r="P143" s="17"/>
      <c r="Q143" s="4">
        <f t="shared" si="3"/>
        <v>1208.7</v>
      </c>
    </row>
    <row r="144" spans="1:17" ht="24" customHeight="1">
      <c r="A144" s="57" t="s">
        <v>317</v>
      </c>
      <c r="B144" s="57" t="s">
        <v>451</v>
      </c>
      <c r="C144" s="109" t="s">
        <v>451</v>
      </c>
      <c r="D144" s="55" t="s">
        <v>318</v>
      </c>
      <c r="E144" s="53">
        <v>122.4</v>
      </c>
      <c r="F144" s="17"/>
      <c r="G144" s="3"/>
      <c r="H144" s="3"/>
      <c r="I144" s="3"/>
      <c r="J144" s="3"/>
      <c r="K144" s="3"/>
      <c r="L144" s="17"/>
      <c r="M144" s="17"/>
      <c r="N144" s="17"/>
      <c r="O144" s="17"/>
      <c r="P144" s="17"/>
      <c r="Q144" s="4">
        <f t="shared" si="3"/>
        <v>122.4</v>
      </c>
    </row>
    <row r="145" spans="1:17" ht="24" customHeight="1">
      <c r="A145" s="57"/>
      <c r="B145" s="57"/>
      <c r="C145" s="109"/>
      <c r="D145" s="55" t="s">
        <v>668</v>
      </c>
      <c r="E145" s="53">
        <v>122.4</v>
      </c>
      <c r="F145" s="17"/>
      <c r="G145" s="3"/>
      <c r="H145" s="3"/>
      <c r="I145" s="3"/>
      <c r="J145" s="3"/>
      <c r="K145" s="3"/>
      <c r="L145" s="17"/>
      <c r="M145" s="17"/>
      <c r="N145" s="17"/>
      <c r="O145" s="17"/>
      <c r="P145" s="17"/>
      <c r="Q145" s="4">
        <f t="shared" si="3"/>
        <v>122.4</v>
      </c>
    </row>
    <row r="146" spans="1:17" ht="30" customHeight="1">
      <c r="A146" s="57" t="s">
        <v>319</v>
      </c>
      <c r="B146" s="57" t="s">
        <v>513</v>
      </c>
      <c r="C146" s="141" t="s">
        <v>513</v>
      </c>
      <c r="D146" s="68" t="s">
        <v>320</v>
      </c>
      <c r="E146" s="52">
        <v>1730.5</v>
      </c>
      <c r="F146" s="17"/>
      <c r="G146" s="3"/>
      <c r="H146" s="3"/>
      <c r="I146" s="3"/>
      <c r="J146" s="3"/>
      <c r="K146" s="3"/>
      <c r="L146" s="17"/>
      <c r="M146" s="17"/>
      <c r="N146" s="17"/>
      <c r="O146" s="17"/>
      <c r="P146" s="17"/>
      <c r="Q146" s="4">
        <f t="shared" si="3"/>
        <v>1730.5</v>
      </c>
    </row>
    <row r="147" spans="1:17" ht="24" customHeight="1">
      <c r="A147" s="57"/>
      <c r="B147" s="57"/>
      <c r="C147" s="109"/>
      <c r="D147" s="55" t="s">
        <v>668</v>
      </c>
      <c r="E147" s="52">
        <v>1730.5</v>
      </c>
      <c r="F147" s="17"/>
      <c r="G147" s="3"/>
      <c r="H147" s="3"/>
      <c r="I147" s="3"/>
      <c r="J147" s="3"/>
      <c r="K147" s="3"/>
      <c r="L147" s="17"/>
      <c r="M147" s="17"/>
      <c r="N147" s="17"/>
      <c r="O147" s="17"/>
      <c r="P147" s="17"/>
      <c r="Q147" s="4">
        <f t="shared" si="3"/>
        <v>1730.5</v>
      </c>
    </row>
    <row r="148" spans="1:17" ht="43.5" customHeight="1">
      <c r="A148" s="57" t="s">
        <v>321</v>
      </c>
      <c r="B148" s="57"/>
      <c r="C148" s="109"/>
      <c r="D148" s="55" t="s">
        <v>322</v>
      </c>
      <c r="E148" s="52">
        <f>SUM(E149+E151+E153+E158+E161+E163)</f>
        <v>1605.3</v>
      </c>
      <c r="F148" s="17"/>
      <c r="G148" s="3"/>
      <c r="H148" s="3"/>
      <c r="I148" s="3"/>
      <c r="J148" s="3"/>
      <c r="K148" s="3"/>
      <c r="L148" s="17"/>
      <c r="M148" s="17"/>
      <c r="N148" s="17"/>
      <c r="O148" s="17"/>
      <c r="P148" s="17"/>
      <c r="Q148" s="4">
        <f t="shared" si="3"/>
        <v>1605.3</v>
      </c>
    </row>
    <row r="149" spans="1:17" ht="120" customHeight="1">
      <c r="A149" s="57" t="s">
        <v>323</v>
      </c>
      <c r="B149" s="57" t="s">
        <v>569</v>
      </c>
      <c r="C149" s="109" t="s">
        <v>569</v>
      </c>
      <c r="D149" s="68" t="s">
        <v>324</v>
      </c>
      <c r="E149" s="52">
        <v>410.9</v>
      </c>
      <c r="F149" s="17"/>
      <c r="G149" s="17"/>
      <c r="H149" s="17"/>
      <c r="I149" s="17"/>
      <c r="J149" s="17"/>
      <c r="K149" s="17"/>
      <c r="L149" s="17"/>
      <c r="M149" s="17"/>
      <c r="N149" s="17"/>
      <c r="O149" s="17"/>
      <c r="P149" s="17"/>
      <c r="Q149" s="4">
        <f aca="true" t="shared" si="6" ref="Q149:Q212">SUM(J149+E149)</f>
        <v>410.9</v>
      </c>
    </row>
    <row r="150" spans="1:17" ht="24" customHeight="1">
      <c r="A150" s="57"/>
      <c r="B150" s="57"/>
      <c r="C150" s="109"/>
      <c r="D150" s="55" t="s">
        <v>668</v>
      </c>
      <c r="E150" s="52">
        <v>410.9</v>
      </c>
      <c r="F150" s="17"/>
      <c r="G150" s="17"/>
      <c r="H150" s="17"/>
      <c r="I150" s="17"/>
      <c r="J150" s="17"/>
      <c r="K150" s="17"/>
      <c r="L150" s="17"/>
      <c r="M150" s="17"/>
      <c r="N150" s="17"/>
      <c r="O150" s="17"/>
      <c r="P150" s="17"/>
      <c r="Q150" s="4">
        <f t="shared" si="6"/>
        <v>410.9</v>
      </c>
    </row>
    <row r="151" spans="1:17" ht="279" customHeight="1">
      <c r="A151" s="57" t="s">
        <v>325</v>
      </c>
      <c r="B151" s="57" t="s">
        <v>571</v>
      </c>
      <c r="C151" s="109" t="s">
        <v>571</v>
      </c>
      <c r="D151" s="71" t="s">
        <v>80</v>
      </c>
      <c r="E151" s="52">
        <v>10.1</v>
      </c>
      <c r="F151" s="17"/>
      <c r="G151" s="17"/>
      <c r="H151" s="17"/>
      <c r="I151" s="17"/>
      <c r="J151" s="17"/>
      <c r="K151" s="17"/>
      <c r="L151" s="17"/>
      <c r="M151" s="17"/>
      <c r="N151" s="17"/>
      <c r="O151" s="17"/>
      <c r="P151" s="17"/>
      <c r="Q151" s="4">
        <f t="shared" si="6"/>
        <v>10.1</v>
      </c>
    </row>
    <row r="152" spans="1:17" ht="24" customHeight="1">
      <c r="A152" s="57"/>
      <c r="B152" s="57"/>
      <c r="C152" s="109"/>
      <c r="D152" s="55" t="s">
        <v>668</v>
      </c>
      <c r="E152" s="52">
        <v>10.1</v>
      </c>
      <c r="F152" s="17"/>
      <c r="G152" s="17"/>
      <c r="H152" s="17"/>
      <c r="I152" s="17"/>
      <c r="J152" s="17"/>
      <c r="K152" s="17"/>
      <c r="L152" s="17"/>
      <c r="M152" s="17"/>
      <c r="N152" s="17"/>
      <c r="O152" s="17"/>
      <c r="P152" s="17"/>
      <c r="Q152" s="4">
        <f t="shared" si="6"/>
        <v>10.1</v>
      </c>
    </row>
    <row r="153" spans="1:17" ht="63" customHeight="1">
      <c r="A153" s="57" t="s">
        <v>81</v>
      </c>
      <c r="B153" s="57" t="s">
        <v>573</v>
      </c>
      <c r="C153" s="109" t="s">
        <v>573</v>
      </c>
      <c r="D153" s="68" t="s">
        <v>82</v>
      </c>
      <c r="E153" s="52">
        <v>32.4</v>
      </c>
      <c r="F153" s="17"/>
      <c r="G153" s="17"/>
      <c r="H153" s="17"/>
      <c r="I153" s="17"/>
      <c r="J153" s="17"/>
      <c r="K153" s="17"/>
      <c r="L153" s="17"/>
      <c r="M153" s="17"/>
      <c r="N153" s="17"/>
      <c r="O153" s="17"/>
      <c r="P153" s="17"/>
      <c r="Q153" s="4">
        <f t="shared" si="6"/>
        <v>32.4</v>
      </c>
    </row>
    <row r="154" spans="1:17" ht="24" customHeight="1">
      <c r="A154" s="57"/>
      <c r="B154" s="57"/>
      <c r="C154" s="109"/>
      <c r="D154" s="55" t="s">
        <v>668</v>
      </c>
      <c r="E154" s="52">
        <v>32.4</v>
      </c>
      <c r="F154" s="17"/>
      <c r="G154" s="17"/>
      <c r="H154" s="17"/>
      <c r="I154" s="17"/>
      <c r="J154" s="17"/>
      <c r="K154" s="17"/>
      <c r="L154" s="17"/>
      <c r="M154" s="17"/>
      <c r="N154" s="17"/>
      <c r="O154" s="17"/>
      <c r="P154" s="17"/>
      <c r="Q154" s="4">
        <f t="shared" si="6"/>
        <v>32.4</v>
      </c>
    </row>
    <row r="155" spans="1:17" ht="370.5" customHeight="1" hidden="1">
      <c r="A155" s="57"/>
      <c r="B155" s="57"/>
      <c r="C155" s="109"/>
      <c r="D155" s="70"/>
      <c r="E155" s="52"/>
      <c r="F155" s="17"/>
      <c r="G155" s="3"/>
      <c r="H155" s="3"/>
      <c r="I155" s="3"/>
      <c r="J155" s="3"/>
      <c r="K155" s="3"/>
      <c r="L155" s="17"/>
      <c r="M155" s="17"/>
      <c r="N155" s="17"/>
      <c r="O155" s="17"/>
      <c r="P155" s="17"/>
      <c r="Q155" s="4">
        <f t="shared" si="6"/>
        <v>0</v>
      </c>
    </row>
    <row r="156" spans="1:17" ht="70.5" customHeight="1" hidden="1">
      <c r="A156" s="57"/>
      <c r="B156" s="57"/>
      <c r="C156" s="109"/>
      <c r="D156" s="55"/>
      <c r="E156" s="52"/>
      <c r="F156" s="17"/>
      <c r="G156" s="3"/>
      <c r="H156" s="3"/>
      <c r="I156" s="3"/>
      <c r="J156" s="3"/>
      <c r="K156" s="3"/>
      <c r="L156" s="17"/>
      <c r="M156" s="17"/>
      <c r="N156" s="17"/>
      <c r="O156" s="17"/>
      <c r="P156" s="17"/>
      <c r="Q156" s="4">
        <f t="shared" si="6"/>
        <v>0</v>
      </c>
    </row>
    <row r="157" spans="1:17" ht="23.25" customHeight="1" hidden="1">
      <c r="A157" s="57"/>
      <c r="B157" s="57"/>
      <c r="C157" s="127"/>
      <c r="D157" s="55"/>
      <c r="E157" s="53"/>
      <c r="F157" s="3"/>
      <c r="G157" s="3"/>
      <c r="H157" s="3"/>
      <c r="I157" s="3"/>
      <c r="J157" s="3"/>
      <c r="K157" s="3"/>
      <c r="L157" s="3"/>
      <c r="M157" s="3"/>
      <c r="N157" s="3"/>
      <c r="O157" s="3"/>
      <c r="P157" s="3"/>
      <c r="Q157" s="4">
        <f t="shared" si="6"/>
        <v>0</v>
      </c>
    </row>
    <row r="158" spans="1:17" ht="99.75" customHeight="1">
      <c r="A158" s="57" t="s">
        <v>83</v>
      </c>
      <c r="B158" s="57" t="s">
        <v>606</v>
      </c>
      <c r="C158" s="141" t="s">
        <v>606</v>
      </c>
      <c r="D158" s="54" t="s">
        <v>349</v>
      </c>
      <c r="E158" s="52">
        <v>181.4</v>
      </c>
      <c r="F158" s="17"/>
      <c r="G158" s="3"/>
      <c r="H158" s="3"/>
      <c r="I158" s="3"/>
      <c r="J158" s="3"/>
      <c r="K158" s="3"/>
      <c r="L158" s="17"/>
      <c r="M158" s="17"/>
      <c r="N158" s="17"/>
      <c r="O158" s="17"/>
      <c r="P158" s="17"/>
      <c r="Q158" s="4">
        <f t="shared" si="6"/>
        <v>181.4</v>
      </c>
    </row>
    <row r="159" spans="1:17" ht="15.75" hidden="1">
      <c r="A159" s="57"/>
      <c r="B159" s="57"/>
      <c r="C159" s="109"/>
      <c r="D159" s="55" t="s">
        <v>668</v>
      </c>
      <c r="E159" s="52">
        <v>181.4</v>
      </c>
      <c r="F159" s="3"/>
      <c r="G159" s="17"/>
      <c r="H159" s="17"/>
      <c r="I159" s="17"/>
      <c r="J159" s="17"/>
      <c r="K159" s="17"/>
      <c r="L159" s="17"/>
      <c r="M159" s="17"/>
      <c r="N159" s="17"/>
      <c r="O159" s="17"/>
      <c r="P159" s="17"/>
      <c r="Q159" s="4">
        <f t="shared" si="6"/>
        <v>181.4</v>
      </c>
    </row>
    <row r="160" spans="1:17" ht="15.75">
      <c r="A160" s="57"/>
      <c r="B160" s="57"/>
      <c r="C160" s="109"/>
      <c r="D160" s="55" t="s">
        <v>668</v>
      </c>
      <c r="E160" s="52">
        <v>181.4</v>
      </c>
      <c r="F160" s="17"/>
      <c r="G160" s="17"/>
      <c r="H160" s="17"/>
      <c r="I160" s="17"/>
      <c r="J160" s="17"/>
      <c r="K160" s="17"/>
      <c r="L160" s="17"/>
      <c r="M160" s="17"/>
      <c r="N160" s="17"/>
      <c r="O160" s="17"/>
      <c r="P160" s="17"/>
      <c r="Q160" s="4">
        <f t="shared" si="6"/>
        <v>181.4</v>
      </c>
    </row>
    <row r="161" spans="1:17" ht="33.75" customHeight="1">
      <c r="A161" s="57" t="s">
        <v>350</v>
      </c>
      <c r="B161" s="57" t="s">
        <v>452</v>
      </c>
      <c r="C161" s="109" t="s">
        <v>452</v>
      </c>
      <c r="D161" s="55" t="s">
        <v>351</v>
      </c>
      <c r="E161" s="53">
        <v>117.9</v>
      </c>
      <c r="F161" s="17"/>
      <c r="G161" s="17"/>
      <c r="H161" s="17"/>
      <c r="I161" s="17"/>
      <c r="J161" s="3"/>
      <c r="K161" s="3"/>
      <c r="L161" s="17"/>
      <c r="M161" s="17"/>
      <c r="N161" s="17"/>
      <c r="O161" s="17"/>
      <c r="P161" s="17"/>
      <c r="Q161" s="4">
        <f t="shared" si="6"/>
        <v>117.9</v>
      </c>
    </row>
    <row r="162" spans="1:17" ht="20.25" customHeight="1">
      <c r="A162" s="57"/>
      <c r="B162" s="57"/>
      <c r="C162" s="109"/>
      <c r="D162" s="55" t="s">
        <v>668</v>
      </c>
      <c r="E162" s="53">
        <v>117.9</v>
      </c>
      <c r="F162" s="17"/>
      <c r="G162" s="17"/>
      <c r="H162" s="17"/>
      <c r="I162" s="17"/>
      <c r="J162" s="3"/>
      <c r="K162" s="3"/>
      <c r="L162" s="17"/>
      <c r="M162" s="17"/>
      <c r="N162" s="17"/>
      <c r="O162" s="17"/>
      <c r="P162" s="17"/>
      <c r="Q162" s="4">
        <f t="shared" si="6"/>
        <v>117.9</v>
      </c>
    </row>
    <row r="163" spans="1:17" ht="52.5" customHeight="1">
      <c r="A163" s="57" t="s">
        <v>352</v>
      </c>
      <c r="B163" s="57" t="s">
        <v>483</v>
      </c>
      <c r="C163" s="141" t="s">
        <v>483</v>
      </c>
      <c r="D163" s="68" t="s">
        <v>353</v>
      </c>
      <c r="E163" s="52">
        <v>852.6</v>
      </c>
      <c r="F163" s="17"/>
      <c r="G163" s="17"/>
      <c r="H163" s="17"/>
      <c r="I163" s="17"/>
      <c r="J163" s="26"/>
      <c r="K163" s="17"/>
      <c r="L163" s="17"/>
      <c r="M163" s="17"/>
      <c r="N163" s="17"/>
      <c r="O163" s="17"/>
      <c r="P163" s="17"/>
      <c r="Q163" s="4">
        <f t="shared" si="6"/>
        <v>852.6</v>
      </c>
    </row>
    <row r="164" spans="1:17" ht="24.75" customHeight="1">
      <c r="A164" s="57"/>
      <c r="B164" s="57"/>
      <c r="C164" s="109"/>
      <c r="D164" s="55" t="s">
        <v>668</v>
      </c>
      <c r="E164" s="52">
        <v>852.6</v>
      </c>
      <c r="F164" s="17"/>
      <c r="G164" s="17"/>
      <c r="H164" s="17"/>
      <c r="I164" s="17"/>
      <c r="J164" s="26"/>
      <c r="K164" s="17"/>
      <c r="L164" s="17"/>
      <c r="M164" s="17"/>
      <c r="N164" s="17"/>
      <c r="O164" s="17"/>
      <c r="P164" s="17"/>
      <c r="Q164" s="4">
        <f t="shared" si="6"/>
        <v>852.6</v>
      </c>
    </row>
    <row r="165" spans="1:17" ht="145.5" customHeight="1">
      <c r="A165" s="57" t="s">
        <v>354</v>
      </c>
      <c r="B165" s="57"/>
      <c r="C165" s="109"/>
      <c r="D165" s="54" t="s">
        <v>355</v>
      </c>
      <c r="E165" s="53">
        <f>SUM(E167+E170+E172+E174+E176)</f>
        <v>1103.7</v>
      </c>
      <c r="F165" s="3"/>
      <c r="G165" s="3"/>
      <c r="H165" s="3"/>
      <c r="I165" s="3"/>
      <c r="J165" s="3"/>
      <c r="K165" s="3"/>
      <c r="L165" s="3"/>
      <c r="M165" s="3"/>
      <c r="N165" s="3"/>
      <c r="O165" s="3"/>
      <c r="P165" s="3"/>
      <c r="Q165" s="4">
        <f t="shared" si="6"/>
        <v>1103.7</v>
      </c>
    </row>
    <row r="166" spans="1:17" ht="15.75" hidden="1">
      <c r="A166" s="57"/>
      <c r="B166" s="57"/>
      <c r="C166" s="109"/>
      <c r="D166" s="55"/>
      <c r="E166" s="53"/>
      <c r="F166" s="3"/>
      <c r="G166" s="3"/>
      <c r="H166" s="3"/>
      <c r="I166" s="3"/>
      <c r="J166" s="3"/>
      <c r="K166" s="3"/>
      <c r="L166" s="3"/>
      <c r="M166" s="3"/>
      <c r="N166" s="3"/>
      <c r="O166" s="3"/>
      <c r="P166" s="3"/>
      <c r="Q166" s="4">
        <f t="shared" si="6"/>
        <v>0</v>
      </c>
    </row>
    <row r="167" spans="1:17" ht="126">
      <c r="A167" s="57" t="s">
        <v>356</v>
      </c>
      <c r="B167" s="57" t="s">
        <v>450</v>
      </c>
      <c r="C167" s="109" t="s">
        <v>450</v>
      </c>
      <c r="D167" s="55" t="s">
        <v>101</v>
      </c>
      <c r="E167" s="52">
        <v>70.1</v>
      </c>
      <c r="F167" s="3"/>
      <c r="G167" s="3"/>
      <c r="H167" s="3"/>
      <c r="I167" s="3"/>
      <c r="J167" s="3"/>
      <c r="K167" s="3"/>
      <c r="L167" s="3"/>
      <c r="M167" s="3"/>
      <c r="N167" s="3"/>
      <c r="O167" s="3"/>
      <c r="P167" s="3"/>
      <c r="Q167" s="4">
        <f t="shared" si="6"/>
        <v>70.1</v>
      </c>
    </row>
    <row r="168" spans="1:17" ht="21.75" customHeight="1">
      <c r="A168" s="57"/>
      <c r="B168" s="57"/>
      <c r="C168" s="109"/>
      <c r="D168" s="55" t="s">
        <v>668</v>
      </c>
      <c r="E168" s="52">
        <v>70.1</v>
      </c>
      <c r="F168" s="17"/>
      <c r="G168" s="3"/>
      <c r="H168" s="3"/>
      <c r="I168" s="3"/>
      <c r="J168" s="3"/>
      <c r="K168" s="3"/>
      <c r="L168" s="17"/>
      <c r="M168" s="17"/>
      <c r="N168" s="17"/>
      <c r="O168" s="17"/>
      <c r="P168" s="17"/>
      <c r="Q168" s="4">
        <f t="shared" si="6"/>
        <v>70.1</v>
      </c>
    </row>
    <row r="169" spans="1:17" ht="18.75" customHeight="1" hidden="1">
      <c r="A169" s="57"/>
      <c r="B169" s="57"/>
      <c r="C169" s="109"/>
      <c r="D169" s="55"/>
      <c r="E169" s="52"/>
      <c r="F169" s="17"/>
      <c r="G169" s="17"/>
      <c r="H169" s="17"/>
      <c r="I169" s="17"/>
      <c r="J169" s="3"/>
      <c r="K169" s="3"/>
      <c r="L169" s="17"/>
      <c r="M169" s="17"/>
      <c r="N169" s="17"/>
      <c r="O169" s="17"/>
      <c r="P169" s="17"/>
      <c r="Q169" s="4">
        <f t="shared" si="6"/>
        <v>0</v>
      </c>
    </row>
    <row r="170" spans="1:17" ht="73.5" customHeight="1">
      <c r="A170" s="57" t="s">
        <v>102</v>
      </c>
      <c r="B170" s="57" t="s">
        <v>575</v>
      </c>
      <c r="C170" s="109" t="s">
        <v>575</v>
      </c>
      <c r="D170" s="55" t="s">
        <v>103</v>
      </c>
      <c r="E170" s="53">
        <v>7</v>
      </c>
      <c r="F170" s="17"/>
      <c r="G170" s="17"/>
      <c r="H170" s="17"/>
      <c r="I170" s="17"/>
      <c r="J170" s="17"/>
      <c r="K170" s="17"/>
      <c r="L170" s="17"/>
      <c r="M170" s="17"/>
      <c r="N170" s="17"/>
      <c r="O170" s="17"/>
      <c r="P170" s="17"/>
      <c r="Q170" s="4">
        <f t="shared" si="6"/>
        <v>7</v>
      </c>
    </row>
    <row r="171" spans="1:17" ht="17.25" customHeight="1">
      <c r="A171" s="57"/>
      <c r="B171" s="57"/>
      <c r="C171" s="55"/>
      <c r="D171" s="55" t="s">
        <v>668</v>
      </c>
      <c r="E171" s="53">
        <v>7</v>
      </c>
      <c r="F171" s="17"/>
      <c r="G171" s="3"/>
      <c r="H171" s="3"/>
      <c r="I171" s="3"/>
      <c r="J171" s="3"/>
      <c r="K171" s="3"/>
      <c r="L171" s="3"/>
      <c r="M171" s="3"/>
      <c r="N171" s="3"/>
      <c r="O171" s="3"/>
      <c r="P171" s="3"/>
      <c r="Q171" s="4">
        <f t="shared" si="6"/>
        <v>7</v>
      </c>
    </row>
    <row r="172" spans="1:17" ht="15.75" customHeight="1">
      <c r="A172" s="57" t="s">
        <v>104</v>
      </c>
      <c r="B172" s="57" t="s">
        <v>658</v>
      </c>
      <c r="C172" s="109" t="s">
        <v>658</v>
      </c>
      <c r="D172" s="55" t="s">
        <v>105</v>
      </c>
      <c r="E172" s="53">
        <v>180.6</v>
      </c>
      <c r="F172" s="3"/>
      <c r="G172" s="3"/>
      <c r="H172" s="3"/>
      <c r="I172" s="3"/>
      <c r="J172" s="3"/>
      <c r="K172" s="3"/>
      <c r="L172" s="3"/>
      <c r="M172" s="3"/>
      <c r="N172" s="3"/>
      <c r="O172" s="3"/>
      <c r="P172" s="3"/>
      <c r="Q172" s="4">
        <f t="shared" si="6"/>
        <v>180.6</v>
      </c>
    </row>
    <row r="173" spans="1:17" ht="15.75" customHeight="1">
      <c r="A173" s="57"/>
      <c r="B173" s="57"/>
      <c r="C173" s="109"/>
      <c r="D173" s="55" t="s">
        <v>668</v>
      </c>
      <c r="E173" s="53">
        <v>180.6</v>
      </c>
      <c r="F173" s="3"/>
      <c r="G173" s="3"/>
      <c r="H173" s="3"/>
      <c r="I173" s="3"/>
      <c r="J173" s="3"/>
      <c r="K173" s="3"/>
      <c r="L173" s="3"/>
      <c r="M173" s="3"/>
      <c r="N173" s="3"/>
      <c r="O173" s="3"/>
      <c r="P173" s="3"/>
      <c r="Q173" s="4">
        <f t="shared" si="6"/>
        <v>180.6</v>
      </c>
    </row>
    <row r="174" spans="1:17" ht="30" customHeight="1">
      <c r="A174" s="57" t="s">
        <v>106</v>
      </c>
      <c r="B174" s="57" t="s">
        <v>537</v>
      </c>
      <c r="C174" s="109" t="s">
        <v>537</v>
      </c>
      <c r="D174" s="55" t="s">
        <v>633</v>
      </c>
      <c r="E174" s="53">
        <v>588.2</v>
      </c>
      <c r="F174" s="3"/>
      <c r="G174" s="3"/>
      <c r="H174" s="3"/>
      <c r="I174" s="3"/>
      <c r="J174" s="3"/>
      <c r="K174" s="3"/>
      <c r="L174" s="3"/>
      <c r="M174" s="3"/>
      <c r="N174" s="3"/>
      <c r="O174" s="3"/>
      <c r="P174" s="3"/>
      <c r="Q174" s="4">
        <f t="shared" si="6"/>
        <v>588.2</v>
      </c>
    </row>
    <row r="175" spans="1:17" ht="15.75" customHeight="1">
      <c r="A175" s="57"/>
      <c r="B175" s="57"/>
      <c r="C175" s="109"/>
      <c r="D175" s="55" t="s">
        <v>668</v>
      </c>
      <c r="E175" s="52">
        <v>588.2</v>
      </c>
      <c r="F175" s="3"/>
      <c r="G175" s="3"/>
      <c r="H175" s="3"/>
      <c r="I175" s="3"/>
      <c r="J175" s="3"/>
      <c r="K175" s="3"/>
      <c r="L175" s="3"/>
      <c r="M175" s="3"/>
      <c r="N175" s="3"/>
      <c r="O175" s="3"/>
      <c r="P175" s="3"/>
      <c r="Q175" s="4">
        <f t="shared" si="6"/>
        <v>588.2</v>
      </c>
    </row>
    <row r="176" spans="1:17" ht="33" customHeight="1">
      <c r="A176" s="57" t="s">
        <v>107</v>
      </c>
      <c r="B176" s="57" t="s">
        <v>574</v>
      </c>
      <c r="C176" s="141" t="s">
        <v>574</v>
      </c>
      <c r="D176" s="55" t="s">
        <v>660</v>
      </c>
      <c r="E176" s="53">
        <v>257.8</v>
      </c>
      <c r="F176" s="3"/>
      <c r="G176" s="3"/>
      <c r="H176" s="3"/>
      <c r="I176" s="3"/>
      <c r="J176" s="3"/>
      <c r="K176" s="3"/>
      <c r="L176" s="3"/>
      <c r="M176" s="3"/>
      <c r="N176" s="3"/>
      <c r="O176" s="3"/>
      <c r="P176" s="3"/>
      <c r="Q176" s="4">
        <f t="shared" si="6"/>
        <v>257.8</v>
      </c>
    </row>
    <row r="177" spans="1:17" ht="15.75" customHeight="1">
      <c r="A177" s="57"/>
      <c r="B177" s="57"/>
      <c r="C177" s="141"/>
      <c r="D177" s="55" t="s">
        <v>668</v>
      </c>
      <c r="E177" s="53">
        <v>257.8</v>
      </c>
      <c r="F177" s="3"/>
      <c r="G177" s="3"/>
      <c r="H177" s="3"/>
      <c r="I177" s="3"/>
      <c r="J177" s="3"/>
      <c r="K177" s="3"/>
      <c r="L177" s="3"/>
      <c r="M177" s="3"/>
      <c r="N177" s="3"/>
      <c r="O177" s="3"/>
      <c r="P177" s="3"/>
      <c r="Q177" s="4">
        <f t="shared" si="6"/>
        <v>257.8</v>
      </c>
    </row>
    <row r="178" spans="1:17" ht="43.5" customHeight="1">
      <c r="A178" s="57" t="s">
        <v>108</v>
      </c>
      <c r="B178" s="57"/>
      <c r="C178" s="141"/>
      <c r="D178" s="54" t="s">
        <v>109</v>
      </c>
      <c r="E178" s="53">
        <f>SUM(E179+E181+E183+E185+E187+E189+E191+E193+E195)</f>
        <v>31119.299999999996</v>
      </c>
      <c r="F178" s="3"/>
      <c r="G178" s="3"/>
      <c r="H178" s="3"/>
      <c r="I178" s="3"/>
      <c r="J178" s="3"/>
      <c r="K178" s="3"/>
      <c r="L178" s="3"/>
      <c r="M178" s="3"/>
      <c r="N178" s="3"/>
      <c r="O178" s="3"/>
      <c r="P178" s="3"/>
      <c r="Q178" s="4">
        <f t="shared" si="6"/>
        <v>31119.299999999996</v>
      </c>
    </row>
    <row r="179" spans="1:17" ht="15.75">
      <c r="A179" s="57" t="s">
        <v>110</v>
      </c>
      <c r="B179" s="57" t="s">
        <v>627</v>
      </c>
      <c r="C179" s="141" t="s">
        <v>627</v>
      </c>
      <c r="D179" s="55" t="s">
        <v>111</v>
      </c>
      <c r="E179" s="52">
        <v>321.5</v>
      </c>
      <c r="F179" s="17"/>
      <c r="G179" s="3"/>
      <c r="H179" s="3"/>
      <c r="I179" s="3"/>
      <c r="J179" s="3"/>
      <c r="K179" s="3"/>
      <c r="L179" s="3"/>
      <c r="M179" s="3"/>
      <c r="N179" s="3"/>
      <c r="O179" s="3"/>
      <c r="P179" s="3"/>
      <c r="Q179" s="4">
        <f t="shared" si="6"/>
        <v>321.5</v>
      </c>
    </row>
    <row r="180" spans="1:17" ht="15.75">
      <c r="A180" s="57"/>
      <c r="B180" s="57"/>
      <c r="C180" s="109"/>
      <c r="D180" s="55" t="s">
        <v>668</v>
      </c>
      <c r="E180" s="52">
        <v>321.5</v>
      </c>
      <c r="F180" s="17"/>
      <c r="G180" s="3"/>
      <c r="H180" s="3"/>
      <c r="I180" s="3"/>
      <c r="J180" s="3"/>
      <c r="K180" s="3"/>
      <c r="L180" s="3"/>
      <c r="M180" s="3"/>
      <c r="N180" s="3"/>
      <c r="O180" s="3"/>
      <c r="P180" s="3"/>
      <c r="Q180" s="4">
        <f t="shared" si="6"/>
        <v>321.5</v>
      </c>
    </row>
    <row r="181" spans="1:17" ht="15.75">
      <c r="A181" s="57" t="s">
        <v>112</v>
      </c>
      <c r="B181" s="57" t="s">
        <v>550</v>
      </c>
      <c r="C181" s="141" t="s">
        <v>550</v>
      </c>
      <c r="D181" s="55" t="s">
        <v>113</v>
      </c>
      <c r="E181" s="52">
        <v>5488.8</v>
      </c>
      <c r="F181" s="17"/>
      <c r="G181" s="3"/>
      <c r="H181" s="3"/>
      <c r="I181" s="3"/>
      <c r="J181" s="3"/>
      <c r="K181" s="3"/>
      <c r="L181" s="3"/>
      <c r="M181" s="3"/>
      <c r="N181" s="3"/>
      <c r="O181" s="3"/>
      <c r="P181" s="3"/>
      <c r="Q181" s="4">
        <f t="shared" si="6"/>
        <v>5488.8</v>
      </c>
    </row>
    <row r="182" spans="1:17" ht="15.75">
      <c r="A182" s="57"/>
      <c r="B182" s="57"/>
      <c r="C182" s="109"/>
      <c r="D182" s="55" t="s">
        <v>668</v>
      </c>
      <c r="E182" s="52">
        <v>5488.8</v>
      </c>
      <c r="F182" s="17"/>
      <c r="G182" s="3"/>
      <c r="H182" s="3"/>
      <c r="I182" s="3"/>
      <c r="J182" s="3"/>
      <c r="K182" s="3"/>
      <c r="L182" s="3"/>
      <c r="M182" s="3"/>
      <c r="N182" s="3"/>
      <c r="O182" s="3"/>
      <c r="P182" s="3"/>
      <c r="Q182" s="4">
        <f t="shared" si="6"/>
        <v>5488.8</v>
      </c>
    </row>
    <row r="183" spans="1:17" ht="15.75">
      <c r="A183" s="57" t="s">
        <v>114</v>
      </c>
      <c r="B183" s="57" t="s">
        <v>551</v>
      </c>
      <c r="C183" s="141" t="s">
        <v>551</v>
      </c>
      <c r="D183" s="68" t="s">
        <v>115</v>
      </c>
      <c r="E183" s="52">
        <v>12879.3</v>
      </c>
      <c r="F183" s="17"/>
      <c r="G183" s="3"/>
      <c r="H183" s="3"/>
      <c r="I183" s="3"/>
      <c r="J183" s="3"/>
      <c r="K183" s="3"/>
      <c r="L183" s="3"/>
      <c r="M183" s="3"/>
      <c r="N183" s="3"/>
      <c r="O183" s="3"/>
      <c r="P183" s="3"/>
      <c r="Q183" s="4">
        <f t="shared" si="6"/>
        <v>12879.3</v>
      </c>
    </row>
    <row r="184" spans="1:17" ht="15.75">
      <c r="A184" s="57"/>
      <c r="B184" s="57"/>
      <c r="C184" s="109"/>
      <c r="D184" s="55" t="s">
        <v>668</v>
      </c>
      <c r="E184" s="52">
        <v>12879.3</v>
      </c>
      <c r="F184" s="17"/>
      <c r="G184" s="3"/>
      <c r="H184" s="3"/>
      <c r="I184" s="3"/>
      <c r="J184" s="3"/>
      <c r="K184" s="3"/>
      <c r="L184" s="3"/>
      <c r="M184" s="3"/>
      <c r="N184" s="3"/>
      <c r="O184" s="3"/>
      <c r="P184" s="3"/>
      <c r="Q184" s="4">
        <f t="shared" si="6"/>
        <v>12879.3</v>
      </c>
    </row>
    <row r="185" spans="1:17" ht="15.75">
      <c r="A185" s="57" t="s">
        <v>116</v>
      </c>
      <c r="B185" s="57" t="s">
        <v>552</v>
      </c>
      <c r="C185" s="141" t="s">
        <v>552</v>
      </c>
      <c r="D185" s="68" t="s">
        <v>117</v>
      </c>
      <c r="E185" s="52">
        <v>1380.3</v>
      </c>
      <c r="F185" s="17"/>
      <c r="G185" s="3"/>
      <c r="H185" s="3"/>
      <c r="I185" s="3"/>
      <c r="J185" s="3"/>
      <c r="K185" s="3"/>
      <c r="L185" s="3"/>
      <c r="M185" s="3"/>
      <c r="N185" s="3"/>
      <c r="O185" s="3"/>
      <c r="P185" s="3"/>
      <c r="Q185" s="4">
        <f t="shared" si="6"/>
        <v>1380.3</v>
      </c>
    </row>
    <row r="186" spans="1:17" ht="15.75">
      <c r="A186" s="57"/>
      <c r="B186" s="57"/>
      <c r="C186" s="109"/>
      <c r="D186" s="55" t="s">
        <v>668</v>
      </c>
      <c r="E186" s="52">
        <v>1380.3</v>
      </c>
      <c r="F186" s="17"/>
      <c r="G186" s="3"/>
      <c r="H186" s="3"/>
      <c r="I186" s="3"/>
      <c r="J186" s="3"/>
      <c r="K186" s="3"/>
      <c r="L186" s="3"/>
      <c r="M186" s="3"/>
      <c r="N186" s="3"/>
      <c r="O186" s="3"/>
      <c r="P186" s="3"/>
      <c r="Q186" s="4">
        <f t="shared" si="6"/>
        <v>1380.3</v>
      </c>
    </row>
    <row r="187" spans="1:17" ht="15.75">
      <c r="A187" s="57" t="s">
        <v>118</v>
      </c>
      <c r="B187" s="57" t="s">
        <v>553</v>
      </c>
      <c r="C187" s="141" t="s">
        <v>553</v>
      </c>
      <c r="D187" s="68" t="s">
        <v>119</v>
      </c>
      <c r="E187" s="52">
        <v>3164.8</v>
      </c>
      <c r="F187" s="17"/>
      <c r="G187" s="3"/>
      <c r="H187" s="3"/>
      <c r="I187" s="3"/>
      <c r="J187" s="3"/>
      <c r="K187" s="3"/>
      <c r="L187" s="3"/>
      <c r="M187" s="3"/>
      <c r="N187" s="3"/>
      <c r="O187" s="3"/>
      <c r="P187" s="3"/>
      <c r="Q187" s="4">
        <f t="shared" si="6"/>
        <v>3164.8</v>
      </c>
    </row>
    <row r="188" spans="1:17" ht="15.75">
      <c r="A188" s="57"/>
      <c r="B188" s="57"/>
      <c r="C188" s="109"/>
      <c r="D188" s="55" t="s">
        <v>668</v>
      </c>
      <c r="E188" s="52">
        <v>3164.8</v>
      </c>
      <c r="F188" s="17"/>
      <c r="G188" s="3"/>
      <c r="H188" s="3"/>
      <c r="I188" s="3"/>
      <c r="J188" s="3"/>
      <c r="K188" s="3"/>
      <c r="L188" s="3"/>
      <c r="M188" s="3"/>
      <c r="N188" s="3"/>
      <c r="O188" s="3"/>
      <c r="P188" s="3"/>
      <c r="Q188" s="4">
        <f t="shared" si="6"/>
        <v>3164.8</v>
      </c>
    </row>
    <row r="189" spans="1:17" ht="15.75">
      <c r="A189" s="57" t="s">
        <v>120</v>
      </c>
      <c r="B189" s="57" t="s">
        <v>628</v>
      </c>
      <c r="C189" s="141" t="s">
        <v>628</v>
      </c>
      <c r="D189" s="68" t="s">
        <v>121</v>
      </c>
      <c r="E189" s="52">
        <v>794.3</v>
      </c>
      <c r="F189" s="17"/>
      <c r="G189" s="3"/>
      <c r="H189" s="3"/>
      <c r="I189" s="3"/>
      <c r="J189" s="3"/>
      <c r="K189" s="3"/>
      <c r="L189" s="3"/>
      <c r="M189" s="3"/>
      <c r="N189" s="3"/>
      <c r="O189" s="3"/>
      <c r="P189" s="3"/>
      <c r="Q189" s="4">
        <f t="shared" si="6"/>
        <v>794.3</v>
      </c>
    </row>
    <row r="190" spans="1:17" ht="15.75">
      <c r="A190" s="57"/>
      <c r="B190" s="57"/>
      <c r="C190" s="109"/>
      <c r="D190" s="55" t="s">
        <v>668</v>
      </c>
      <c r="E190" s="52">
        <v>794.3</v>
      </c>
      <c r="F190" s="17"/>
      <c r="G190" s="3"/>
      <c r="H190" s="3"/>
      <c r="I190" s="3"/>
      <c r="J190" s="3"/>
      <c r="K190" s="3"/>
      <c r="L190" s="3"/>
      <c r="M190" s="3"/>
      <c r="N190" s="3"/>
      <c r="O190" s="3"/>
      <c r="P190" s="3"/>
      <c r="Q190" s="4">
        <f t="shared" si="6"/>
        <v>794.3</v>
      </c>
    </row>
    <row r="191" spans="1:17" ht="15.75">
      <c r="A191" s="57" t="s">
        <v>122</v>
      </c>
      <c r="B191" s="57" t="s">
        <v>480</v>
      </c>
      <c r="C191" s="141" t="s">
        <v>480</v>
      </c>
      <c r="D191" s="68" t="s">
        <v>123</v>
      </c>
      <c r="E191" s="52">
        <v>50.9</v>
      </c>
      <c r="F191" s="17"/>
      <c r="G191" s="3"/>
      <c r="H191" s="3"/>
      <c r="I191" s="3"/>
      <c r="J191" s="3"/>
      <c r="K191" s="3"/>
      <c r="L191" s="3"/>
      <c r="M191" s="3"/>
      <c r="N191" s="3"/>
      <c r="O191" s="3"/>
      <c r="P191" s="3"/>
      <c r="Q191" s="4">
        <f t="shared" si="6"/>
        <v>50.9</v>
      </c>
    </row>
    <row r="192" spans="1:17" ht="15.75">
      <c r="A192" s="57"/>
      <c r="B192" s="57"/>
      <c r="C192" s="109"/>
      <c r="D192" s="55" t="s">
        <v>668</v>
      </c>
      <c r="E192" s="52">
        <v>50.9</v>
      </c>
      <c r="F192" s="17"/>
      <c r="G192" s="3"/>
      <c r="H192" s="3"/>
      <c r="I192" s="3"/>
      <c r="J192" s="3"/>
      <c r="K192" s="3"/>
      <c r="L192" s="3"/>
      <c r="M192" s="3"/>
      <c r="N192" s="3"/>
      <c r="O192" s="3"/>
      <c r="P192" s="3"/>
      <c r="Q192" s="4">
        <f t="shared" si="6"/>
        <v>50.9</v>
      </c>
    </row>
    <row r="193" spans="1:17" ht="15.75">
      <c r="A193" s="57" t="s">
        <v>124</v>
      </c>
      <c r="B193" s="57" t="s">
        <v>579</v>
      </c>
      <c r="C193" s="141" t="s">
        <v>579</v>
      </c>
      <c r="D193" s="68" t="s">
        <v>125</v>
      </c>
      <c r="E193" s="52">
        <v>3084.6</v>
      </c>
      <c r="F193" s="17"/>
      <c r="G193" s="3"/>
      <c r="H193" s="3"/>
      <c r="I193" s="3"/>
      <c r="J193" s="3"/>
      <c r="K193" s="3"/>
      <c r="L193" s="3"/>
      <c r="M193" s="3"/>
      <c r="N193" s="3"/>
      <c r="O193" s="3"/>
      <c r="P193" s="3"/>
      <c r="Q193" s="4">
        <f t="shared" si="6"/>
        <v>3084.6</v>
      </c>
    </row>
    <row r="194" spans="1:17" ht="15.75">
      <c r="A194" s="57"/>
      <c r="B194" s="57"/>
      <c r="C194" s="109"/>
      <c r="D194" s="55" t="s">
        <v>668</v>
      </c>
      <c r="E194" s="52">
        <v>3084.6</v>
      </c>
      <c r="F194" s="17"/>
      <c r="G194" s="3"/>
      <c r="H194" s="3"/>
      <c r="I194" s="3"/>
      <c r="J194" s="3"/>
      <c r="K194" s="3"/>
      <c r="L194" s="3"/>
      <c r="M194" s="3"/>
      <c r="N194" s="3"/>
      <c r="O194" s="3"/>
      <c r="P194" s="3"/>
      <c r="Q194" s="4">
        <f t="shared" si="6"/>
        <v>3084.6</v>
      </c>
    </row>
    <row r="195" spans="1:17" ht="30.75" customHeight="1">
      <c r="A195" s="57" t="s">
        <v>126</v>
      </c>
      <c r="B195" s="57" t="s">
        <v>538</v>
      </c>
      <c r="C195" s="109" t="s">
        <v>538</v>
      </c>
      <c r="D195" s="69" t="s">
        <v>127</v>
      </c>
      <c r="E195" s="52">
        <v>3954.8</v>
      </c>
      <c r="F195" s="17"/>
      <c r="G195" s="3"/>
      <c r="H195" s="3"/>
      <c r="I195" s="3"/>
      <c r="J195" s="3"/>
      <c r="K195" s="3"/>
      <c r="L195" s="3"/>
      <c r="M195" s="3"/>
      <c r="N195" s="3"/>
      <c r="O195" s="3"/>
      <c r="P195" s="3"/>
      <c r="Q195" s="4">
        <f t="shared" si="6"/>
        <v>3954.8</v>
      </c>
    </row>
    <row r="196" spans="1:17" ht="23.25" customHeight="1">
      <c r="A196" s="57"/>
      <c r="B196" s="57"/>
      <c r="C196" s="109"/>
      <c r="D196" s="55" t="s">
        <v>668</v>
      </c>
      <c r="E196" s="52">
        <v>3954.8</v>
      </c>
      <c r="F196" s="17"/>
      <c r="G196" s="3"/>
      <c r="H196" s="3"/>
      <c r="I196" s="3"/>
      <c r="J196" s="3"/>
      <c r="K196" s="3"/>
      <c r="L196" s="3"/>
      <c r="M196" s="3"/>
      <c r="N196" s="3"/>
      <c r="O196" s="3"/>
      <c r="P196" s="3"/>
      <c r="Q196" s="4">
        <f t="shared" si="6"/>
        <v>3954.8</v>
      </c>
    </row>
    <row r="197" spans="1:17" ht="47.25" customHeight="1">
      <c r="A197" s="57" t="s">
        <v>128</v>
      </c>
      <c r="B197" s="57"/>
      <c r="C197" s="109"/>
      <c r="D197" s="55" t="s">
        <v>129</v>
      </c>
      <c r="E197" s="52">
        <v>70.1</v>
      </c>
      <c r="F197" s="17"/>
      <c r="G197" s="3"/>
      <c r="H197" s="3"/>
      <c r="I197" s="3"/>
      <c r="J197" s="3"/>
      <c r="K197" s="3"/>
      <c r="L197" s="3"/>
      <c r="M197" s="3"/>
      <c r="N197" s="3"/>
      <c r="O197" s="3"/>
      <c r="P197" s="3"/>
      <c r="Q197" s="4">
        <f t="shared" si="6"/>
        <v>70.1</v>
      </c>
    </row>
    <row r="198" spans="1:17" ht="54" customHeight="1">
      <c r="A198" s="57" t="s">
        <v>130</v>
      </c>
      <c r="B198" s="57" t="s">
        <v>303</v>
      </c>
      <c r="C198" s="109" t="s">
        <v>303</v>
      </c>
      <c r="D198" s="55" t="s">
        <v>378</v>
      </c>
      <c r="E198" s="52">
        <v>70.1</v>
      </c>
      <c r="F198" s="17"/>
      <c r="G198" s="3"/>
      <c r="H198" s="3"/>
      <c r="I198" s="3"/>
      <c r="J198" s="3"/>
      <c r="K198" s="3"/>
      <c r="L198" s="3"/>
      <c r="M198" s="3"/>
      <c r="N198" s="3"/>
      <c r="O198" s="3"/>
      <c r="P198" s="3"/>
      <c r="Q198" s="4">
        <f t="shared" si="6"/>
        <v>70.1</v>
      </c>
    </row>
    <row r="199" spans="1:17" ht="23.25" customHeight="1">
      <c r="A199" s="57" t="s">
        <v>379</v>
      </c>
      <c r="B199" s="57"/>
      <c r="C199" s="109"/>
      <c r="D199" s="55" t="s">
        <v>380</v>
      </c>
      <c r="E199" s="52">
        <f>SUM(E200:E201)</f>
        <v>53.4</v>
      </c>
      <c r="F199" s="17"/>
      <c r="G199" s="3"/>
      <c r="H199" s="3"/>
      <c r="I199" s="3"/>
      <c r="J199" s="3"/>
      <c r="K199" s="3"/>
      <c r="L199" s="3"/>
      <c r="M199" s="3"/>
      <c r="N199" s="3"/>
      <c r="O199" s="3"/>
      <c r="P199" s="3"/>
      <c r="Q199" s="4">
        <f t="shared" si="6"/>
        <v>53.4</v>
      </c>
    </row>
    <row r="200" spans="1:17" ht="36" customHeight="1">
      <c r="A200" s="57" t="s">
        <v>381</v>
      </c>
      <c r="B200" s="57" t="s">
        <v>486</v>
      </c>
      <c r="C200" s="141"/>
      <c r="D200" s="55" t="s">
        <v>487</v>
      </c>
      <c r="E200" s="52">
        <v>13.4</v>
      </c>
      <c r="F200" s="17"/>
      <c r="G200" s="3"/>
      <c r="H200" s="3"/>
      <c r="I200" s="3"/>
      <c r="J200" s="3"/>
      <c r="K200" s="3"/>
      <c r="L200" s="3"/>
      <c r="M200" s="3"/>
      <c r="N200" s="3"/>
      <c r="O200" s="3"/>
      <c r="P200" s="3"/>
      <c r="Q200" s="4">
        <f t="shared" si="6"/>
        <v>13.4</v>
      </c>
    </row>
    <row r="201" spans="1:17" ht="36" customHeight="1">
      <c r="A201" s="57" t="s">
        <v>382</v>
      </c>
      <c r="B201" s="57" t="s">
        <v>515</v>
      </c>
      <c r="C201" s="141"/>
      <c r="D201" s="68" t="s">
        <v>383</v>
      </c>
      <c r="E201" s="52">
        <v>40</v>
      </c>
      <c r="F201" s="17"/>
      <c r="G201" s="3"/>
      <c r="H201" s="3"/>
      <c r="I201" s="3"/>
      <c r="J201" s="3"/>
      <c r="K201" s="3"/>
      <c r="L201" s="3"/>
      <c r="M201" s="3"/>
      <c r="N201" s="3"/>
      <c r="O201" s="3"/>
      <c r="P201" s="3"/>
      <c r="Q201" s="4">
        <f t="shared" si="6"/>
        <v>40</v>
      </c>
    </row>
    <row r="202" spans="1:17" ht="36" customHeight="1" hidden="1">
      <c r="A202" s="57"/>
      <c r="B202" s="57"/>
      <c r="C202" s="141"/>
      <c r="D202" s="68"/>
      <c r="E202" s="52"/>
      <c r="F202" s="17"/>
      <c r="G202" s="3"/>
      <c r="H202" s="3"/>
      <c r="I202" s="3"/>
      <c r="J202" s="3"/>
      <c r="K202" s="3"/>
      <c r="L202" s="3"/>
      <c r="M202" s="3"/>
      <c r="N202" s="3"/>
      <c r="O202" s="3"/>
      <c r="P202" s="3"/>
      <c r="Q202" s="4">
        <f t="shared" si="6"/>
        <v>0</v>
      </c>
    </row>
    <row r="203" spans="1:17" ht="36" customHeight="1" hidden="1">
      <c r="A203" s="57"/>
      <c r="B203" s="57"/>
      <c r="C203" s="141"/>
      <c r="D203" s="68"/>
      <c r="E203" s="52"/>
      <c r="F203" s="17"/>
      <c r="G203" s="3"/>
      <c r="H203" s="3"/>
      <c r="I203" s="3"/>
      <c r="J203" s="3"/>
      <c r="K203" s="3"/>
      <c r="L203" s="3"/>
      <c r="M203" s="3"/>
      <c r="N203" s="3"/>
      <c r="O203" s="3"/>
      <c r="P203" s="3"/>
      <c r="Q203" s="4">
        <f t="shared" si="6"/>
        <v>0</v>
      </c>
    </row>
    <row r="204" spans="1:17" ht="23.25" customHeight="1">
      <c r="A204" s="57" t="s">
        <v>384</v>
      </c>
      <c r="B204" s="57"/>
      <c r="C204" s="109"/>
      <c r="D204" s="55" t="s">
        <v>591</v>
      </c>
      <c r="E204" s="53">
        <v>127.4</v>
      </c>
      <c r="F204" s="17"/>
      <c r="G204" s="3"/>
      <c r="H204" s="3"/>
      <c r="I204" s="3"/>
      <c r="J204" s="3"/>
      <c r="K204" s="3"/>
      <c r="L204" s="3"/>
      <c r="M204" s="3"/>
      <c r="N204" s="3"/>
      <c r="O204" s="3"/>
      <c r="P204" s="3"/>
      <c r="Q204" s="4">
        <f t="shared" si="6"/>
        <v>127.4</v>
      </c>
    </row>
    <row r="205" spans="1:17" ht="16.5" customHeight="1">
      <c r="A205" s="57"/>
      <c r="B205" s="57"/>
      <c r="C205" s="109"/>
      <c r="D205" s="55" t="s">
        <v>182</v>
      </c>
      <c r="E205" s="53"/>
      <c r="F205" s="17"/>
      <c r="G205" s="3"/>
      <c r="H205" s="3"/>
      <c r="I205" s="3"/>
      <c r="J205" s="3"/>
      <c r="K205" s="3"/>
      <c r="L205" s="3"/>
      <c r="M205" s="3"/>
      <c r="N205" s="3"/>
      <c r="O205" s="3"/>
      <c r="P205" s="3"/>
      <c r="Q205" s="4">
        <f t="shared" si="6"/>
        <v>0</v>
      </c>
    </row>
    <row r="206" spans="1:17" ht="31.5">
      <c r="A206" s="57" t="s">
        <v>385</v>
      </c>
      <c r="B206" s="57" t="s">
        <v>554</v>
      </c>
      <c r="C206" s="109" t="s">
        <v>554</v>
      </c>
      <c r="D206" s="142" t="s">
        <v>386</v>
      </c>
      <c r="E206" s="53">
        <v>127.4</v>
      </c>
      <c r="F206" s="3"/>
      <c r="G206" s="3"/>
      <c r="H206" s="3"/>
      <c r="I206" s="3"/>
      <c r="J206" s="3"/>
      <c r="K206" s="3"/>
      <c r="L206" s="3"/>
      <c r="M206" s="3"/>
      <c r="N206" s="3"/>
      <c r="O206" s="3"/>
      <c r="P206" s="3"/>
      <c r="Q206" s="4">
        <f t="shared" si="6"/>
        <v>127.4</v>
      </c>
    </row>
    <row r="207" spans="1:17" ht="15.75" hidden="1">
      <c r="A207" s="131"/>
      <c r="B207" s="131"/>
      <c r="C207" s="109"/>
      <c r="D207" s="55"/>
      <c r="E207" s="53"/>
      <c r="F207" s="3"/>
      <c r="G207" s="3"/>
      <c r="H207" s="3"/>
      <c r="I207" s="3"/>
      <c r="J207" s="3"/>
      <c r="K207" s="3"/>
      <c r="L207" s="3"/>
      <c r="M207" s="3"/>
      <c r="N207" s="3"/>
      <c r="O207" s="3"/>
      <c r="P207" s="3"/>
      <c r="Q207" s="4">
        <f t="shared" si="6"/>
        <v>0</v>
      </c>
    </row>
    <row r="208" spans="1:17" ht="15.75" hidden="1">
      <c r="A208" s="131"/>
      <c r="B208" s="131"/>
      <c r="C208" s="109"/>
      <c r="D208" s="55"/>
      <c r="E208" s="53"/>
      <c r="F208" s="3"/>
      <c r="G208" s="3"/>
      <c r="H208" s="3"/>
      <c r="I208" s="3"/>
      <c r="J208" s="3"/>
      <c r="K208" s="3"/>
      <c r="L208" s="3"/>
      <c r="M208" s="3"/>
      <c r="N208" s="3"/>
      <c r="O208" s="3"/>
      <c r="P208" s="3"/>
      <c r="Q208" s="4">
        <f t="shared" si="6"/>
        <v>0</v>
      </c>
    </row>
    <row r="209" spans="1:17" ht="15.75" hidden="1">
      <c r="A209" s="131"/>
      <c r="B209" s="131"/>
      <c r="C209" s="109"/>
      <c r="D209" s="55"/>
      <c r="E209" s="53"/>
      <c r="F209" s="3"/>
      <c r="G209" s="3"/>
      <c r="H209" s="3"/>
      <c r="I209" s="3"/>
      <c r="J209" s="3"/>
      <c r="K209" s="3"/>
      <c r="L209" s="3"/>
      <c r="M209" s="3"/>
      <c r="N209" s="3"/>
      <c r="O209" s="3"/>
      <c r="P209" s="3"/>
      <c r="Q209" s="4">
        <f t="shared" si="6"/>
        <v>0</v>
      </c>
    </row>
    <row r="210" spans="1:17" ht="15.75" hidden="1">
      <c r="A210" s="131"/>
      <c r="B210" s="131"/>
      <c r="C210" s="109"/>
      <c r="D210" s="55"/>
      <c r="E210" s="53"/>
      <c r="F210" s="3"/>
      <c r="G210" s="3"/>
      <c r="H210" s="3"/>
      <c r="I210" s="3"/>
      <c r="J210" s="3"/>
      <c r="K210" s="3"/>
      <c r="L210" s="3"/>
      <c r="M210" s="3"/>
      <c r="N210" s="3"/>
      <c r="O210" s="3"/>
      <c r="P210" s="3"/>
      <c r="Q210" s="4">
        <f t="shared" si="6"/>
        <v>0</v>
      </c>
    </row>
    <row r="211" spans="1:17" ht="15.75" hidden="1">
      <c r="A211" s="131"/>
      <c r="B211" s="131"/>
      <c r="C211" s="109"/>
      <c r="D211" s="55"/>
      <c r="E211" s="53"/>
      <c r="F211" s="3"/>
      <c r="G211" s="3"/>
      <c r="H211" s="3"/>
      <c r="I211" s="3"/>
      <c r="J211" s="3"/>
      <c r="K211" s="3"/>
      <c r="L211" s="3"/>
      <c r="M211" s="3"/>
      <c r="N211" s="3"/>
      <c r="O211" s="3"/>
      <c r="P211" s="3"/>
      <c r="Q211" s="4">
        <f t="shared" si="6"/>
        <v>0</v>
      </c>
    </row>
    <row r="212" spans="1:17" ht="15.75" hidden="1">
      <c r="A212" s="131"/>
      <c r="B212" s="131"/>
      <c r="C212" s="109"/>
      <c r="D212" s="55"/>
      <c r="E212" s="53"/>
      <c r="F212" s="3"/>
      <c r="G212" s="3"/>
      <c r="H212" s="3"/>
      <c r="I212" s="3"/>
      <c r="J212" s="3"/>
      <c r="K212" s="3"/>
      <c r="L212" s="3"/>
      <c r="M212" s="3"/>
      <c r="N212" s="3"/>
      <c r="O212" s="3"/>
      <c r="P212" s="3"/>
      <c r="Q212" s="4">
        <f t="shared" si="6"/>
        <v>0</v>
      </c>
    </row>
    <row r="213" spans="1:17" ht="27" customHeight="1" hidden="1">
      <c r="A213" s="131"/>
      <c r="B213" s="131"/>
      <c r="C213" s="109"/>
      <c r="D213" s="55"/>
      <c r="E213" s="53"/>
      <c r="F213" s="3"/>
      <c r="G213" s="3"/>
      <c r="H213" s="3"/>
      <c r="I213" s="3"/>
      <c r="J213" s="3"/>
      <c r="K213" s="3"/>
      <c r="L213" s="3"/>
      <c r="M213" s="3"/>
      <c r="N213" s="3"/>
      <c r="O213" s="3"/>
      <c r="P213" s="3"/>
      <c r="Q213" s="4">
        <f aca="true" t="shared" si="7" ref="Q213:Q254">SUM(J213+E213)</f>
        <v>0</v>
      </c>
    </row>
    <row r="214" spans="1:17" ht="44.25" customHeight="1" hidden="1">
      <c r="A214" s="131"/>
      <c r="B214" s="131"/>
      <c r="C214" s="109"/>
      <c r="D214" s="69"/>
      <c r="E214" s="52"/>
      <c r="F214" s="17"/>
      <c r="G214" s="3"/>
      <c r="H214" s="3"/>
      <c r="I214" s="3"/>
      <c r="J214" s="3"/>
      <c r="K214" s="3"/>
      <c r="L214" s="3"/>
      <c r="M214" s="3"/>
      <c r="N214" s="3"/>
      <c r="O214" s="3"/>
      <c r="P214" s="3"/>
      <c r="Q214" s="4">
        <f t="shared" si="7"/>
        <v>0</v>
      </c>
    </row>
    <row r="215" spans="1:17" ht="34.5" customHeight="1" hidden="1">
      <c r="A215" s="131"/>
      <c r="B215" s="131"/>
      <c r="C215" s="109"/>
      <c r="D215" s="69"/>
      <c r="E215" s="52"/>
      <c r="F215" s="17"/>
      <c r="G215" s="3"/>
      <c r="H215" s="3"/>
      <c r="I215" s="3"/>
      <c r="J215" s="3"/>
      <c r="K215" s="3"/>
      <c r="L215" s="3"/>
      <c r="M215" s="3"/>
      <c r="N215" s="3"/>
      <c r="O215" s="3"/>
      <c r="P215" s="3"/>
      <c r="Q215" s="4">
        <f t="shared" si="7"/>
        <v>0</v>
      </c>
    </row>
    <row r="216" spans="1:17" ht="26.25" customHeight="1" hidden="1">
      <c r="A216" s="131"/>
      <c r="B216" s="131"/>
      <c r="C216" s="109"/>
      <c r="D216" s="55"/>
      <c r="E216" s="52"/>
      <c r="F216" s="17"/>
      <c r="G216" s="3"/>
      <c r="H216" s="3"/>
      <c r="I216" s="3"/>
      <c r="J216" s="3"/>
      <c r="K216" s="3"/>
      <c r="L216" s="3"/>
      <c r="M216" s="3"/>
      <c r="N216" s="3"/>
      <c r="O216" s="3"/>
      <c r="P216" s="3"/>
      <c r="Q216" s="4">
        <f t="shared" si="7"/>
        <v>0</v>
      </c>
    </row>
    <row r="217" spans="1:17" ht="46.5" customHeight="1" hidden="1">
      <c r="A217" s="131"/>
      <c r="B217" s="131"/>
      <c r="C217" s="109"/>
      <c r="D217" s="55"/>
      <c r="E217" s="87"/>
      <c r="F217" s="3"/>
      <c r="G217" s="3"/>
      <c r="H217" s="3"/>
      <c r="I217" s="3"/>
      <c r="J217" s="3"/>
      <c r="K217" s="3"/>
      <c r="L217" s="3"/>
      <c r="M217" s="3"/>
      <c r="N217" s="3"/>
      <c r="O217" s="3"/>
      <c r="P217" s="3"/>
      <c r="Q217" s="4">
        <f t="shared" si="7"/>
        <v>0</v>
      </c>
    </row>
    <row r="218" spans="1:17" ht="0.75" customHeight="1" hidden="1">
      <c r="A218" s="131"/>
      <c r="B218" s="131"/>
      <c r="C218" s="109"/>
      <c r="D218" s="55"/>
      <c r="E218" s="53"/>
      <c r="F218" s="3"/>
      <c r="G218" s="3"/>
      <c r="H218" s="3"/>
      <c r="I218" s="3"/>
      <c r="J218" s="3"/>
      <c r="K218" s="3"/>
      <c r="L218" s="3"/>
      <c r="M218" s="3"/>
      <c r="N218" s="3"/>
      <c r="O218" s="3"/>
      <c r="P218" s="3"/>
      <c r="Q218" s="4">
        <f t="shared" si="7"/>
        <v>0</v>
      </c>
    </row>
    <row r="219" spans="1:17" ht="20.25" customHeight="1" hidden="1">
      <c r="A219" s="131"/>
      <c r="B219" s="131"/>
      <c r="C219" s="109"/>
      <c r="D219" s="55"/>
      <c r="E219" s="53"/>
      <c r="F219" s="3"/>
      <c r="G219" s="3"/>
      <c r="H219" s="3"/>
      <c r="I219" s="3"/>
      <c r="J219" s="3"/>
      <c r="K219" s="3"/>
      <c r="L219" s="3"/>
      <c r="M219" s="3"/>
      <c r="N219" s="3"/>
      <c r="O219" s="3"/>
      <c r="P219" s="3"/>
      <c r="Q219" s="4">
        <f t="shared" si="7"/>
        <v>0</v>
      </c>
    </row>
    <row r="220" spans="1:17" ht="37.5" customHeight="1" hidden="1">
      <c r="A220" s="131"/>
      <c r="B220" s="131"/>
      <c r="C220" s="141"/>
      <c r="D220" s="55"/>
      <c r="E220" s="53"/>
      <c r="F220" s="3"/>
      <c r="G220" s="3"/>
      <c r="H220" s="3"/>
      <c r="I220" s="3"/>
      <c r="J220" s="3"/>
      <c r="K220" s="3"/>
      <c r="L220" s="3"/>
      <c r="M220" s="3"/>
      <c r="N220" s="3"/>
      <c r="O220" s="3"/>
      <c r="P220" s="3"/>
      <c r="Q220" s="4">
        <f t="shared" si="7"/>
        <v>0</v>
      </c>
    </row>
    <row r="221" spans="1:17" ht="25.5" customHeight="1" hidden="1">
      <c r="A221" s="131"/>
      <c r="B221" s="131"/>
      <c r="C221" s="141"/>
      <c r="D221" s="55"/>
      <c r="E221" s="53"/>
      <c r="F221" s="3"/>
      <c r="G221" s="3"/>
      <c r="H221" s="3"/>
      <c r="I221" s="3"/>
      <c r="J221" s="3"/>
      <c r="K221" s="3"/>
      <c r="L221" s="3"/>
      <c r="M221" s="3"/>
      <c r="N221" s="3"/>
      <c r="O221" s="3"/>
      <c r="P221" s="3"/>
      <c r="Q221" s="4">
        <f t="shared" si="7"/>
        <v>0</v>
      </c>
    </row>
    <row r="222" spans="1:19" ht="15.75">
      <c r="A222" s="67" t="s">
        <v>387</v>
      </c>
      <c r="B222" s="131"/>
      <c r="C222" s="143">
        <v>24</v>
      </c>
      <c r="D222" s="7" t="s">
        <v>640</v>
      </c>
      <c r="E222" s="4">
        <f>SUM(E224+E226+E228+E230+E235+E231)</f>
        <v>2800</v>
      </c>
      <c r="F222" s="4"/>
      <c r="G222" s="4">
        <f aca="true" t="shared" si="8" ref="G222:P222">SUM(G224+G226+G228+G230+G235+G231)</f>
        <v>1884.6</v>
      </c>
      <c r="H222" s="4">
        <f t="shared" si="8"/>
        <v>206.1</v>
      </c>
      <c r="I222" s="4">
        <f t="shared" si="8"/>
        <v>0</v>
      </c>
      <c r="J222" s="4">
        <f t="shared" si="8"/>
        <v>247.5</v>
      </c>
      <c r="K222" s="4">
        <f t="shared" si="8"/>
        <v>192.5</v>
      </c>
      <c r="L222" s="4">
        <f t="shared" si="8"/>
        <v>14.4</v>
      </c>
      <c r="M222" s="4">
        <f t="shared" si="8"/>
        <v>82</v>
      </c>
      <c r="N222" s="4">
        <f t="shared" si="8"/>
        <v>55</v>
      </c>
      <c r="O222" s="4">
        <f t="shared" si="8"/>
        <v>0</v>
      </c>
      <c r="P222" s="4">
        <f t="shared" si="8"/>
        <v>0</v>
      </c>
      <c r="Q222" s="4">
        <f t="shared" si="7"/>
        <v>3047.5</v>
      </c>
      <c r="R222" s="42"/>
      <c r="S222" s="42"/>
    </row>
    <row r="223" spans="1:19" ht="15.75">
      <c r="A223" s="67" t="s">
        <v>388</v>
      </c>
      <c r="B223" s="131"/>
      <c r="C223" s="143"/>
      <c r="D223" s="7" t="s">
        <v>640</v>
      </c>
      <c r="E223" s="117">
        <v>2800</v>
      </c>
      <c r="F223" s="4"/>
      <c r="G223" s="4">
        <v>1884.6</v>
      </c>
      <c r="H223" s="4">
        <v>206.1</v>
      </c>
      <c r="I223" s="4">
        <v>0</v>
      </c>
      <c r="J223" s="117">
        <v>247.5</v>
      </c>
      <c r="K223" s="4">
        <v>192.5</v>
      </c>
      <c r="L223" s="4">
        <v>14.4</v>
      </c>
      <c r="M223" s="4">
        <v>82</v>
      </c>
      <c r="N223" s="4">
        <v>55</v>
      </c>
      <c r="O223" s="4">
        <v>0</v>
      </c>
      <c r="P223" s="4">
        <v>0</v>
      </c>
      <c r="Q223" s="4">
        <f t="shared" si="7"/>
        <v>3047.5</v>
      </c>
      <c r="R223" s="42"/>
      <c r="S223" s="42"/>
    </row>
    <row r="224" spans="1:19" ht="15.75">
      <c r="A224" s="57" t="s">
        <v>389</v>
      </c>
      <c r="B224" s="57" t="s">
        <v>516</v>
      </c>
      <c r="C224" s="109" t="s">
        <v>516</v>
      </c>
      <c r="D224" s="55" t="s">
        <v>517</v>
      </c>
      <c r="E224" s="26">
        <v>720.4</v>
      </c>
      <c r="F224" s="17"/>
      <c r="G224" s="17">
        <v>484.1</v>
      </c>
      <c r="H224" s="17">
        <v>50.5</v>
      </c>
      <c r="I224" s="17"/>
      <c r="J224" s="26">
        <v>12.6</v>
      </c>
      <c r="K224" s="17">
        <v>7.6</v>
      </c>
      <c r="L224" s="17"/>
      <c r="M224" s="17"/>
      <c r="N224" s="17">
        <v>5</v>
      </c>
      <c r="O224" s="17"/>
      <c r="P224" s="17"/>
      <c r="Q224" s="4">
        <f t="shared" si="7"/>
        <v>733</v>
      </c>
      <c r="R224" s="43"/>
      <c r="S224" s="42"/>
    </row>
    <row r="225" spans="1:19" ht="15.75" hidden="1">
      <c r="A225" s="57"/>
      <c r="B225" s="57"/>
      <c r="C225" s="109"/>
      <c r="D225" s="55"/>
      <c r="E225" s="26"/>
      <c r="F225" s="17"/>
      <c r="G225" s="17"/>
      <c r="H225" s="17"/>
      <c r="I225" s="17"/>
      <c r="J225" s="26"/>
      <c r="K225" s="17"/>
      <c r="L225" s="17"/>
      <c r="M225" s="17"/>
      <c r="N225" s="17"/>
      <c r="O225" s="17"/>
      <c r="P225" s="17"/>
      <c r="Q225" s="4">
        <f t="shared" si="7"/>
        <v>0</v>
      </c>
      <c r="R225" s="43"/>
      <c r="S225" s="42"/>
    </row>
    <row r="226" spans="1:19" ht="15.75">
      <c r="A226" s="57" t="s">
        <v>390</v>
      </c>
      <c r="B226" s="57" t="s">
        <v>518</v>
      </c>
      <c r="C226" s="109" t="s">
        <v>518</v>
      </c>
      <c r="D226" s="55" t="s">
        <v>652</v>
      </c>
      <c r="E226" s="26">
        <v>140.6</v>
      </c>
      <c r="F226" s="17"/>
      <c r="G226" s="17">
        <v>98.8</v>
      </c>
      <c r="H226" s="17">
        <v>1.1</v>
      </c>
      <c r="I226" s="17"/>
      <c r="J226" s="26">
        <v>1.9</v>
      </c>
      <c r="K226" s="17">
        <v>1.9</v>
      </c>
      <c r="L226" s="17"/>
      <c r="M226" s="17"/>
      <c r="N226" s="17"/>
      <c r="O226" s="17"/>
      <c r="P226" s="17"/>
      <c r="Q226" s="4">
        <f t="shared" si="7"/>
        <v>142.5</v>
      </c>
      <c r="R226" s="43"/>
      <c r="S226" s="42"/>
    </row>
    <row r="227" spans="1:19" ht="15.75" hidden="1">
      <c r="A227" s="57"/>
      <c r="B227" s="57"/>
      <c r="C227" s="109"/>
      <c r="D227" s="55"/>
      <c r="E227" s="26"/>
      <c r="F227" s="17"/>
      <c r="G227" s="17"/>
      <c r="H227" s="17"/>
      <c r="I227" s="17"/>
      <c r="J227" s="26"/>
      <c r="K227" s="17"/>
      <c r="L227" s="17"/>
      <c r="M227" s="17"/>
      <c r="N227" s="17"/>
      <c r="O227" s="17"/>
      <c r="P227" s="17"/>
      <c r="Q227" s="4">
        <f t="shared" si="7"/>
        <v>0</v>
      </c>
      <c r="R227" s="43"/>
      <c r="S227" s="42"/>
    </row>
    <row r="228" spans="1:19" ht="15.75">
      <c r="A228" s="57" t="s">
        <v>391</v>
      </c>
      <c r="B228" s="57" t="s">
        <v>519</v>
      </c>
      <c r="C228" s="109" t="s">
        <v>519</v>
      </c>
      <c r="D228" s="55" t="s">
        <v>653</v>
      </c>
      <c r="E228" s="26">
        <v>883</v>
      </c>
      <c r="F228" s="17"/>
      <c r="G228" s="17">
        <v>534.5</v>
      </c>
      <c r="H228" s="17">
        <v>154.5</v>
      </c>
      <c r="I228" s="17"/>
      <c r="J228" s="26">
        <v>138.4</v>
      </c>
      <c r="K228" s="17">
        <v>98.4</v>
      </c>
      <c r="L228" s="17"/>
      <c r="M228" s="17">
        <v>37</v>
      </c>
      <c r="N228" s="17">
        <v>40</v>
      </c>
      <c r="O228" s="17"/>
      <c r="P228" s="17"/>
      <c r="Q228" s="4">
        <f t="shared" si="7"/>
        <v>1021.4</v>
      </c>
      <c r="R228" s="43"/>
      <c r="S228" s="42"/>
    </row>
    <row r="229" spans="1:19" ht="15.75" hidden="1">
      <c r="A229" s="57"/>
      <c r="B229" s="57"/>
      <c r="C229" s="109"/>
      <c r="D229" s="55"/>
      <c r="E229" s="26"/>
      <c r="F229" s="17"/>
      <c r="G229" s="17"/>
      <c r="H229" s="17"/>
      <c r="I229" s="17"/>
      <c r="J229" s="26"/>
      <c r="K229" s="17"/>
      <c r="L229" s="17"/>
      <c r="M229" s="17"/>
      <c r="N229" s="17"/>
      <c r="O229" s="17"/>
      <c r="P229" s="17"/>
      <c r="Q229" s="4">
        <f t="shared" si="7"/>
        <v>0</v>
      </c>
      <c r="R229" s="43"/>
      <c r="S229" s="42"/>
    </row>
    <row r="230" spans="1:19" ht="15.75">
      <c r="A230" s="57" t="s">
        <v>392</v>
      </c>
      <c r="B230" s="57" t="s">
        <v>520</v>
      </c>
      <c r="C230" s="109" t="s">
        <v>520</v>
      </c>
      <c r="D230" s="55" t="s">
        <v>393</v>
      </c>
      <c r="E230" s="26">
        <v>867.7</v>
      </c>
      <c r="F230" s="17"/>
      <c r="G230" s="17">
        <v>636.6</v>
      </c>
      <c r="H230" s="17"/>
      <c r="I230" s="17"/>
      <c r="J230" s="26">
        <v>94.6</v>
      </c>
      <c r="K230" s="17">
        <v>84.6</v>
      </c>
      <c r="L230" s="17">
        <v>14.4</v>
      </c>
      <c r="M230" s="17">
        <v>45</v>
      </c>
      <c r="N230" s="17">
        <v>10</v>
      </c>
      <c r="O230" s="17"/>
      <c r="P230" s="17"/>
      <c r="Q230" s="4">
        <f t="shared" si="7"/>
        <v>962.3000000000001</v>
      </c>
      <c r="R230" s="43"/>
      <c r="S230" s="42"/>
    </row>
    <row r="231" spans="1:19" ht="74.25" customHeight="1" hidden="1">
      <c r="A231" s="57"/>
      <c r="B231" s="57"/>
      <c r="C231" s="109"/>
      <c r="D231" s="55"/>
      <c r="E231" s="3"/>
      <c r="F231" s="3"/>
      <c r="G231" s="3"/>
      <c r="H231" s="3"/>
      <c r="I231" s="3"/>
      <c r="J231" s="3"/>
      <c r="K231" s="3"/>
      <c r="L231" s="3"/>
      <c r="M231" s="3"/>
      <c r="N231" s="3"/>
      <c r="O231" s="3"/>
      <c r="P231" s="3"/>
      <c r="Q231" s="4">
        <f t="shared" si="7"/>
        <v>0</v>
      </c>
      <c r="R231" s="42"/>
      <c r="S231" s="42"/>
    </row>
    <row r="232" spans="1:19" ht="20.25" customHeight="1" hidden="1">
      <c r="A232" s="57"/>
      <c r="B232" s="57"/>
      <c r="C232" s="109"/>
      <c r="D232" s="55"/>
      <c r="E232" s="3"/>
      <c r="F232" s="3"/>
      <c r="G232" s="3"/>
      <c r="H232" s="3"/>
      <c r="I232" s="3"/>
      <c r="J232" s="3"/>
      <c r="K232" s="3"/>
      <c r="L232" s="3"/>
      <c r="M232" s="3"/>
      <c r="N232" s="3"/>
      <c r="O232" s="3"/>
      <c r="P232" s="3"/>
      <c r="Q232" s="4">
        <f t="shared" si="7"/>
        <v>0</v>
      </c>
      <c r="R232" s="42"/>
      <c r="S232" s="42"/>
    </row>
    <row r="233" spans="1:19" ht="20.25" customHeight="1" hidden="1">
      <c r="A233" s="57"/>
      <c r="B233" s="57"/>
      <c r="C233" s="109"/>
      <c r="D233" s="55"/>
      <c r="E233" s="41"/>
      <c r="F233" s="3"/>
      <c r="G233" s="3"/>
      <c r="H233" s="3"/>
      <c r="I233" s="3"/>
      <c r="J233" s="3"/>
      <c r="K233" s="3"/>
      <c r="L233" s="3"/>
      <c r="M233" s="3"/>
      <c r="N233" s="3"/>
      <c r="O233" s="3"/>
      <c r="P233" s="3"/>
      <c r="Q233" s="4">
        <f t="shared" si="7"/>
        <v>0</v>
      </c>
      <c r="R233" s="42"/>
      <c r="S233" s="42"/>
    </row>
    <row r="234" spans="1:19" ht="20.25" customHeight="1">
      <c r="A234" s="57" t="s">
        <v>394</v>
      </c>
      <c r="B234" s="57"/>
      <c r="C234" s="109"/>
      <c r="D234" s="55" t="s">
        <v>395</v>
      </c>
      <c r="E234" s="26">
        <v>188.3</v>
      </c>
      <c r="F234" s="17"/>
      <c r="G234" s="17">
        <v>130.6</v>
      </c>
      <c r="H234" s="3"/>
      <c r="I234" s="3"/>
      <c r="J234" s="3"/>
      <c r="K234" s="3"/>
      <c r="L234" s="3"/>
      <c r="M234" s="3"/>
      <c r="N234" s="3"/>
      <c r="O234" s="3"/>
      <c r="P234" s="3"/>
      <c r="Q234" s="4">
        <f t="shared" si="7"/>
        <v>188.3</v>
      </c>
      <c r="R234" s="42"/>
      <c r="S234" s="42"/>
    </row>
    <row r="235" spans="1:19" ht="15.75">
      <c r="A235" s="57" t="s">
        <v>396</v>
      </c>
      <c r="B235" s="57" t="s">
        <v>544</v>
      </c>
      <c r="C235" s="109" t="s">
        <v>544</v>
      </c>
      <c r="D235" s="55" t="s">
        <v>397</v>
      </c>
      <c r="E235" s="26">
        <v>188.3</v>
      </c>
      <c r="F235" s="17"/>
      <c r="G235" s="17">
        <v>130.6</v>
      </c>
      <c r="H235" s="3"/>
      <c r="I235" s="3"/>
      <c r="J235" s="3"/>
      <c r="K235" s="3"/>
      <c r="L235" s="3"/>
      <c r="M235" s="3"/>
      <c r="N235" s="3"/>
      <c r="O235" s="3"/>
      <c r="P235" s="3"/>
      <c r="Q235" s="4">
        <f t="shared" si="7"/>
        <v>188.3</v>
      </c>
      <c r="R235" s="42"/>
      <c r="S235" s="42"/>
    </row>
    <row r="236" spans="1:19" ht="15.75" hidden="1">
      <c r="A236" s="131"/>
      <c r="B236" s="131"/>
      <c r="C236" s="143"/>
      <c r="D236" s="7"/>
      <c r="E236" s="3"/>
      <c r="F236" s="3"/>
      <c r="G236" s="3"/>
      <c r="H236" s="3"/>
      <c r="I236" s="3"/>
      <c r="J236" s="3"/>
      <c r="K236" s="3"/>
      <c r="L236" s="3"/>
      <c r="M236" s="3"/>
      <c r="N236" s="3"/>
      <c r="O236" s="3"/>
      <c r="P236" s="3"/>
      <c r="Q236" s="4">
        <f t="shared" si="7"/>
        <v>0</v>
      </c>
      <c r="R236" s="42"/>
      <c r="S236" s="42"/>
    </row>
    <row r="237" spans="1:19" ht="70.5" customHeight="1" hidden="1">
      <c r="A237" s="131"/>
      <c r="B237" s="131"/>
      <c r="C237" s="90"/>
      <c r="D237" s="6"/>
      <c r="E237" s="3"/>
      <c r="F237" s="3"/>
      <c r="G237" s="3"/>
      <c r="H237" s="3"/>
      <c r="I237" s="3"/>
      <c r="J237" s="3"/>
      <c r="K237" s="3"/>
      <c r="L237" s="3"/>
      <c r="M237" s="3"/>
      <c r="N237" s="3"/>
      <c r="O237" s="3"/>
      <c r="P237" s="3"/>
      <c r="Q237" s="4">
        <f t="shared" si="7"/>
        <v>0</v>
      </c>
      <c r="R237" s="42"/>
      <c r="S237" s="42"/>
    </row>
    <row r="238" spans="1:19" ht="15.75">
      <c r="A238" s="67" t="s">
        <v>398</v>
      </c>
      <c r="B238" s="131"/>
      <c r="C238" s="144">
        <v>76</v>
      </c>
      <c r="D238" s="7" t="s">
        <v>654</v>
      </c>
      <c r="E238" s="4">
        <f aca="true" t="shared" si="9" ref="E238:P238">E241+E242+E243+E239+E245+E251</f>
        <v>2895</v>
      </c>
      <c r="F238" s="4"/>
      <c r="G238" s="4">
        <f t="shared" si="9"/>
        <v>0</v>
      </c>
      <c r="H238" s="4">
        <f t="shared" si="9"/>
        <v>0</v>
      </c>
      <c r="I238" s="4">
        <f t="shared" si="9"/>
        <v>0</v>
      </c>
      <c r="J238" s="4">
        <f t="shared" si="9"/>
        <v>557.9</v>
      </c>
      <c r="K238" s="4">
        <f t="shared" si="9"/>
        <v>178.5</v>
      </c>
      <c r="L238" s="4">
        <f t="shared" si="9"/>
        <v>0</v>
      </c>
      <c r="M238" s="4">
        <f t="shared" si="9"/>
        <v>0</v>
      </c>
      <c r="N238" s="4">
        <f t="shared" si="9"/>
        <v>379.4</v>
      </c>
      <c r="O238" s="4">
        <f t="shared" si="9"/>
        <v>0</v>
      </c>
      <c r="P238" s="4">
        <f t="shared" si="9"/>
        <v>0</v>
      </c>
      <c r="Q238" s="4">
        <f t="shared" si="7"/>
        <v>3452.9</v>
      </c>
      <c r="R238" s="42"/>
      <c r="S238" s="42"/>
    </row>
    <row r="239" spans="1:17" ht="18.75" customHeight="1" hidden="1">
      <c r="A239" s="67"/>
      <c r="B239" s="131"/>
      <c r="C239" s="90">
        <v>250306</v>
      </c>
      <c r="D239" s="6" t="s">
        <v>655</v>
      </c>
      <c r="E239" s="3"/>
      <c r="F239" s="3"/>
      <c r="G239" s="3"/>
      <c r="H239" s="3"/>
      <c r="I239" s="3"/>
      <c r="J239" s="3"/>
      <c r="K239" s="3"/>
      <c r="L239" s="3"/>
      <c r="M239" s="3"/>
      <c r="N239" s="3"/>
      <c r="O239" s="3"/>
      <c r="P239" s="3"/>
      <c r="Q239" s="4">
        <f t="shared" si="7"/>
        <v>0</v>
      </c>
    </row>
    <row r="240" spans="1:17" ht="18.75" customHeight="1">
      <c r="A240" s="67" t="s">
        <v>399</v>
      </c>
      <c r="B240" s="131"/>
      <c r="C240" s="90"/>
      <c r="D240" s="7" t="s">
        <v>654</v>
      </c>
      <c r="E240" s="63">
        <v>2895</v>
      </c>
      <c r="F240" s="63"/>
      <c r="G240" s="63">
        <v>0</v>
      </c>
      <c r="H240" s="63">
        <v>0</v>
      </c>
      <c r="I240" s="63">
        <v>0</v>
      </c>
      <c r="J240" s="63">
        <v>557.9</v>
      </c>
      <c r="K240" s="63">
        <v>178.5</v>
      </c>
      <c r="L240" s="63">
        <v>0</v>
      </c>
      <c r="M240" s="63">
        <v>0</v>
      </c>
      <c r="N240" s="63">
        <v>379.4</v>
      </c>
      <c r="O240" s="63">
        <v>0</v>
      </c>
      <c r="P240" s="63">
        <v>0</v>
      </c>
      <c r="Q240" s="4">
        <f t="shared" si="7"/>
        <v>3452.9</v>
      </c>
    </row>
    <row r="241" spans="1:17" ht="15.75">
      <c r="A241" s="308" t="s">
        <v>400</v>
      </c>
      <c r="B241" s="308" t="s">
        <v>401</v>
      </c>
      <c r="C241" s="90">
        <v>250311</v>
      </c>
      <c r="D241" s="6" t="s">
        <v>402</v>
      </c>
      <c r="E241" s="3">
        <v>2895</v>
      </c>
      <c r="F241" s="3"/>
      <c r="G241" s="3"/>
      <c r="H241" s="3"/>
      <c r="I241" s="3"/>
      <c r="J241" s="3"/>
      <c r="K241" s="3"/>
      <c r="L241" s="3"/>
      <c r="M241" s="3"/>
      <c r="N241" s="3"/>
      <c r="O241" s="3"/>
      <c r="P241" s="3"/>
      <c r="Q241" s="4">
        <f t="shared" si="7"/>
        <v>2895</v>
      </c>
    </row>
    <row r="242" spans="1:17" ht="15.75" hidden="1">
      <c r="A242" s="308"/>
      <c r="B242" s="308"/>
      <c r="C242" s="89"/>
      <c r="D242" s="44"/>
      <c r="E242" s="14"/>
      <c r="F242" s="14"/>
      <c r="G242" s="14"/>
      <c r="H242" s="14"/>
      <c r="I242" s="14"/>
      <c r="J242" s="14"/>
      <c r="K242" s="14"/>
      <c r="L242" s="14"/>
      <c r="M242" s="14"/>
      <c r="N242" s="14"/>
      <c r="O242" s="14"/>
      <c r="P242" s="14"/>
      <c r="Q242" s="4">
        <f t="shared" si="7"/>
        <v>0</v>
      </c>
    </row>
    <row r="243" spans="1:17" ht="63" hidden="1">
      <c r="A243" s="308"/>
      <c r="B243" s="308"/>
      <c r="C243" s="89">
        <v>250343</v>
      </c>
      <c r="D243" s="45" t="s">
        <v>636</v>
      </c>
      <c r="E243" s="14"/>
      <c r="F243" s="14"/>
      <c r="G243" s="14"/>
      <c r="H243" s="14"/>
      <c r="I243" s="14"/>
      <c r="J243" s="14"/>
      <c r="K243" s="14"/>
      <c r="L243" s="14"/>
      <c r="M243" s="14"/>
      <c r="N243" s="14"/>
      <c r="O243" s="14"/>
      <c r="P243" s="14"/>
      <c r="Q243" s="4">
        <f t="shared" si="7"/>
        <v>0</v>
      </c>
    </row>
    <row r="244" spans="1:17" ht="15.75" hidden="1">
      <c r="A244" s="308"/>
      <c r="B244" s="308"/>
      <c r="C244" s="89"/>
      <c r="D244" s="45"/>
      <c r="E244" s="14"/>
      <c r="F244" s="14"/>
      <c r="G244" s="14"/>
      <c r="H244" s="14"/>
      <c r="I244" s="14"/>
      <c r="J244" s="14"/>
      <c r="K244" s="14"/>
      <c r="L244" s="14"/>
      <c r="M244" s="14"/>
      <c r="N244" s="14"/>
      <c r="O244" s="14"/>
      <c r="P244" s="14"/>
      <c r="Q244" s="4">
        <f t="shared" si="7"/>
        <v>0</v>
      </c>
    </row>
    <row r="245" spans="1:17" ht="31.5">
      <c r="A245" s="308" t="s">
        <v>403</v>
      </c>
      <c r="B245" s="308" t="s">
        <v>404</v>
      </c>
      <c r="C245" s="11">
        <v>250354</v>
      </c>
      <c r="D245" s="6" t="s">
        <v>176</v>
      </c>
      <c r="E245" s="3"/>
      <c r="F245" s="3"/>
      <c r="G245" s="3"/>
      <c r="H245" s="3"/>
      <c r="I245" s="3"/>
      <c r="J245" s="3">
        <v>557.9</v>
      </c>
      <c r="K245" s="3">
        <v>178.5</v>
      </c>
      <c r="L245" s="3"/>
      <c r="M245" s="3"/>
      <c r="N245" s="3">
        <v>379.4</v>
      </c>
      <c r="O245" s="3"/>
      <c r="P245" s="3"/>
      <c r="Q245" s="4">
        <f t="shared" si="7"/>
        <v>557.9</v>
      </c>
    </row>
    <row r="246" spans="1:17" ht="15.75" hidden="1">
      <c r="A246" s="308"/>
      <c r="B246" s="308"/>
      <c r="C246" s="11"/>
      <c r="D246" s="46" t="s">
        <v>309</v>
      </c>
      <c r="E246" s="3"/>
      <c r="F246" s="3"/>
      <c r="G246" s="3"/>
      <c r="H246" s="3"/>
      <c r="I246" s="3"/>
      <c r="J246" s="3"/>
      <c r="K246" s="3"/>
      <c r="L246" s="3"/>
      <c r="M246" s="3"/>
      <c r="N246" s="3"/>
      <c r="O246" s="3"/>
      <c r="P246" s="3"/>
      <c r="Q246" s="4">
        <f t="shared" si="7"/>
        <v>0</v>
      </c>
    </row>
    <row r="247" spans="1:17" ht="31.5" hidden="1">
      <c r="A247" s="308"/>
      <c r="B247" s="308"/>
      <c r="C247" s="11"/>
      <c r="D247" s="6" t="s">
        <v>457</v>
      </c>
      <c r="E247" s="3"/>
      <c r="F247" s="3"/>
      <c r="G247" s="3"/>
      <c r="H247" s="3"/>
      <c r="I247" s="3"/>
      <c r="J247" s="3"/>
      <c r="K247" s="3"/>
      <c r="L247" s="3"/>
      <c r="M247" s="3"/>
      <c r="N247" s="3"/>
      <c r="O247" s="3"/>
      <c r="P247" s="3"/>
      <c r="Q247" s="4">
        <f t="shared" si="7"/>
        <v>0</v>
      </c>
    </row>
    <row r="248" spans="1:17" ht="15.75" hidden="1">
      <c r="A248" s="308"/>
      <c r="B248" s="308"/>
      <c r="C248" s="11"/>
      <c r="D248" s="64"/>
      <c r="E248" s="3"/>
      <c r="F248" s="3"/>
      <c r="G248" s="3"/>
      <c r="H248" s="3"/>
      <c r="I248" s="3"/>
      <c r="J248" s="3"/>
      <c r="K248" s="3"/>
      <c r="L248" s="3"/>
      <c r="M248" s="3"/>
      <c r="N248" s="3"/>
      <c r="O248" s="3"/>
      <c r="P248" s="3"/>
      <c r="Q248" s="4">
        <f t="shared" si="7"/>
        <v>0</v>
      </c>
    </row>
    <row r="249" spans="1:17" ht="47.25" hidden="1">
      <c r="A249" s="308"/>
      <c r="B249" s="308"/>
      <c r="C249" s="11"/>
      <c r="D249" s="11" t="s">
        <v>456</v>
      </c>
      <c r="E249" s="3"/>
      <c r="F249" s="3"/>
      <c r="G249" s="3"/>
      <c r="H249" s="3"/>
      <c r="I249" s="3"/>
      <c r="J249" s="3"/>
      <c r="K249" s="3"/>
      <c r="L249" s="3"/>
      <c r="M249" s="3"/>
      <c r="N249" s="3"/>
      <c r="O249" s="3"/>
      <c r="P249" s="3"/>
      <c r="Q249" s="4">
        <f t="shared" si="7"/>
        <v>0</v>
      </c>
    </row>
    <row r="250" spans="1:17" ht="15.75" hidden="1">
      <c r="A250" s="308"/>
      <c r="B250" s="308"/>
      <c r="C250" s="11"/>
      <c r="D250" s="6"/>
      <c r="E250" s="3"/>
      <c r="F250" s="3"/>
      <c r="G250" s="3"/>
      <c r="H250" s="3"/>
      <c r="I250" s="3"/>
      <c r="J250" s="3"/>
      <c r="K250" s="3"/>
      <c r="L250" s="3"/>
      <c r="M250" s="3"/>
      <c r="N250" s="3"/>
      <c r="O250" s="3"/>
      <c r="P250" s="3"/>
      <c r="Q250" s="4">
        <f t="shared" si="7"/>
        <v>0</v>
      </c>
    </row>
    <row r="251" spans="1:17" ht="68.25" customHeight="1" hidden="1">
      <c r="A251" s="308"/>
      <c r="B251" s="308"/>
      <c r="C251" s="11"/>
      <c r="D251" s="6" t="s">
        <v>669</v>
      </c>
      <c r="E251" s="3"/>
      <c r="F251" s="3"/>
      <c r="G251" s="3"/>
      <c r="H251" s="3"/>
      <c r="I251" s="3"/>
      <c r="J251" s="3"/>
      <c r="K251" s="3"/>
      <c r="L251" s="3"/>
      <c r="M251" s="3"/>
      <c r="N251" s="3"/>
      <c r="O251" s="3"/>
      <c r="P251" s="3"/>
      <c r="Q251" s="4">
        <f t="shared" si="7"/>
        <v>0</v>
      </c>
    </row>
    <row r="252" spans="1:17" ht="68.25" customHeight="1" hidden="1">
      <c r="A252" s="308"/>
      <c r="B252" s="308"/>
      <c r="C252" s="11"/>
      <c r="D252" s="6"/>
      <c r="E252" s="3"/>
      <c r="F252" s="3"/>
      <c r="G252" s="3"/>
      <c r="H252" s="3"/>
      <c r="I252" s="3"/>
      <c r="J252" s="3"/>
      <c r="K252" s="3"/>
      <c r="L252" s="3"/>
      <c r="M252" s="3"/>
      <c r="N252" s="3"/>
      <c r="O252" s="3"/>
      <c r="P252" s="3"/>
      <c r="Q252" s="4">
        <f t="shared" si="7"/>
        <v>0</v>
      </c>
    </row>
    <row r="253" spans="1:17" ht="15.75">
      <c r="A253" s="308" t="s">
        <v>398</v>
      </c>
      <c r="B253" s="308"/>
      <c r="C253" s="8">
        <v>76</v>
      </c>
      <c r="D253" s="7" t="s">
        <v>306</v>
      </c>
      <c r="E253" s="4">
        <f>E255</f>
        <v>30</v>
      </c>
      <c r="F253" s="3"/>
      <c r="G253" s="3"/>
      <c r="H253" s="3"/>
      <c r="I253" s="3"/>
      <c r="J253" s="3"/>
      <c r="K253" s="3"/>
      <c r="L253" s="3"/>
      <c r="M253" s="3"/>
      <c r="N253" s="3"/>
      <c r="O253" s="3"/>
      <c r="P253" s="3"/>
      <c r="Q253" s="4">
        <f t="shared" si="7"/>
        <v>30</v>
      </c>
    </row>
    <row r="254" spans="1:17" ht="15.75">
      <c r="A254" s="308" t="s">
        <v>399</v>
      </c>
      <c r="B254" s="308"/>
      <c r="C254" s="8"/>
      <c r="D254" s="7" t="s">
        <v>306</v>
      </c>
      <c r="E254" s="4">
        <v>30</v>
      </c>
      <c r="F254" s="3"/>
      <c r="G254" s="3"/>
      <c r="H254" s="3"/>
      <c r="I254" s="3"/>
      <c r="J254" s="3"/>
      <c r="K254" s="3"/>
      <c r="L254" s="3"/>
      <c r="M254" s="3"/>
      <c r="N254" s="3"/>
      <c r="O254" s="3"/>
      <c r="P254" s="3"/>
      <c r="Q254" s="4">
        <f t="shared" si="7"/>
        <v>30</v>
      </c>
    </row>
    <row r="255" spans="1:17" ht="15.75">
      <c r="A255" s="308" t="s">
        <v>405</v>
      </c>
      <c r="B255" s="308" t="s">
        <v>406</v>
      </c>
      <c r="C255" s="11">
        <v>250102</v>
      </c>
      <c r="D255" s="46" t="s">
        <v>524</v>
      </c>
      <c r="E255" s="3">
        <v>30</v>
      </c>
      <c r="F255" s="3"/>
      <c r="G255" s="3"/>
      <c r="H255" s="3"/>
      <c r="I255" s="3"/>
      <c r="J255" s="3"/>
      <c r="K255" s="3"/>
      <c r="L255" s="3"/>
      <c r="M255" s="3"/>
      <c r="N255" s="3"/>
      <c r="O255" s="3"/>
      <c r="P255" s="3"/>
      <c r="Q255" s="4">
        <f>SUM(J255+E255)</f>
        <v>30</v>
      </c>
    </row>
    <row r="256" spans="1:17" ht="15.75" hidden="1">
      <c r="A256" s="131"/>
      <c r="B256" s="131"/>
      <c r="C256" s="11"/>
      <c r="D256" s="46"/>
      <c r="E256" s="3"/>
      <c r="F256" s="3"/>
      <c r="G256" s="3"/>
      <c r="H256" s="3"/>
      <c r="I256" s="3"/>
      <c r="J256" s="3"/>
      <c r="K256" s="3"/>
      <c r="L256" s="3"/>
      <c r="M256" s="3"/>
      <c r="N256" s="3"/>
      <c r="O256" s="3"/>
      <c r="P256" s="3"/>
      <c r="Q256" s="4"/>
    </row>
    <row r="257" spans="1:17" ht="15.75">
      <c r="A257" s="131"/>
      <c r="B257" s="131"/>
      <c r="C257" s="11"/>
      <c r="D257" s="7" t="s">
        <v>497</v>
      </c>
      <c r="E257" s="4">
        <f>SUM(E238+E222+E131+E86+E31+E21)+E253</f>
        <v>101895.8</v>
      </c>
      <c r="F257" s="4"/>
      <c r="G257" s="4">
        <f aca="true" t="shared" si="10" ref="G257:P257">SUM(G238+G222+G131+G86+G31+G21)+G253</f>
        <v>38260.6</v>
      </c>
      <c r="H257" s="4">
        <f>SUM(H238+H222+H131+H86+H31+H21)+H253</f>
        <v>3293.0999999999995</v>
      </c>
      <c r="I257" s="4"/>
      <c r="J257" s="4">
        <f>SUM(J238+J222+J131+J86+J31+J21)+J253</f>
        <v>2112.5</v>
      </c>
      <c r="K257" s="4">
        <f>SUM(K238+K222+K131+K86+K31+K21)+K253</f>
        <v>1497.1</v>
      </c>
      <c r="L257" s="4">
        <f t="shared" si="10"/>
        <v>14.4</v>
      </c>
      <c r="M257" s="4">
        <f t="shared" si="10"/>
        <v>195.3</v>
      </c>
      <c r="N257" s="4">
        <f t="shared" si="10"/>
        <v>615.4</v>
      </c>
      <c r="O257" s="4">
        <f t="shared" si="10"/>
        <v>127</v>
      </c>
      <c r="P257" s="4">
        <f t="shared" si="10"/>
        <v>124</v>
      </c>
      <c r="Q257" s="4">
        <f>SUM(J257+E257)</f>
        <v>104008.3</v>
      </c>
    </row>
    <row r="258" spans="3:17" ht="15.75">
      <c r="C258" s="47"/>
      <c r="D258" s="47"/>
      <c r="E258" s="42"/>
      <c r="F258" s="145"/>
      <c r="G258" s="145"/>
      <c r="H258" s="145"/>
      <c r="I258" s="145"/>
      <c r="J258" s="145"/>
      <c r="K258" s="145"/>
      <c r="L258" s="145"/>
      <c r="M258" s="145"/>
      <c r="N258" s="145"/>
      <c r="O258" s="145"/>
      <c r="P258" s="145"/>
      <c r="Q258" s="42"/>
    </row>
    <row r="259" ht="15.75">
      <c r="C259" s="47"/>
    </row>
    <row r="260" spans="3:4" ht="15.75">
      <c r="C260" s="48"/>
      <c r="D260" s="48"/>
    </row>
    <row r="261" spans="3:4" ht="15.75">
      <c r="C261" s="48"/>
      <c r="D261" s="48"/>
    </row>
    <row r="262" spans="3:4" ht="15.75">
      <c r="C262" s="48"/>
      <c r="D262" s="48"/>
    </row>
    <row r="263" spans="3:4" ht="15.75">
      <c r="C263" s="48"/>
      <c r="D263" s="48"/>
    </row>
    <row r="264" spans="3:4" ht="15.75">
      <c r="C264" s="48"/>
      <c r="D264" s="48"/>
    </row>
    <row r="265" spans="3:4" ht="15.75">
      <c r="C265" s="48"/>
      <c r="D265" s="48"/>
    </row>
    <row r="266" spans="3:4" ht="15.75">
      <c r="C266" s="48"/>
      <c r="D266" s="48"/>
    </row>
    <row r="267" ht="15.75">
      <c r="C267" s="48"/>
    </row>
    <row r="268" ht="15.75">
      <c r="C268" s="48"/>
    </row>
  </sheetData>
  <mergeCells count="24">
    <mergeCell ref="J3:N3"/>
    <mergeCell ref="J5:N5"/>
    <mergeCell ref="A13:A16"/>
    <mergeCell ref="B13:B16"/>
    <mergeCell ref="D13:D16"/>
    <mergeCell ref="E13:I13"/>
    <mergeCell ref="J13:P13"/>
    <mergeCell ref="O14:P14"/>
    <mergeCell ref="G15:G17"/>
    <mergeCell ref="H15:H17"/>
    <mergeCell ref="C14:C17"/>
    <mergeCell ref="E14:E17"/>
    <mergeCell ref="F14:F17"/>
    <mergeCell ref="G14:H14"/>
    <mergeCell ref="L15:L17"/>
    <mergeCell ref="M15:M17"/>
    <mergeCell ref="O15:O16"/>
    <mergeCell ref="D11:Q11"/>
    <mergeCell ref="Q13:Q17"/>
    <mergeCell ref="I14:I17"/>
    <mergeCell ref="J14:J17"/>
    <mergeCell ref="K14:K17"/>
    <mergeCell ref="L14:M14"/>
    <mergeCell ref="N14:N17"/>
  </mergeCells>
  <printOptions/>
  <pageMargins left="0.24" right="0.16" top="0.17" bottom="0.17" header="0.5" footer="0.5"/>
  <pageSetup fitToHeight="7"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H26"/>
  <sheetViews>
    <sheetView workbookViewId="0" topLeftCell="A5">
      <selection activeCell="A5" sqref="A5:F5"/>
    </sheetView>
  </sheetViews>
  <sheetFormatPr defaultColWidth="9.00390625" defaultRowHeight="12.75"/>
  <cols>
    <col min="1" max="1" width="9.25390625" style="82" customWidth="1"/>
    <col min="2" max="2" width="35.125" style="82" customWidth="1"/>
    <col min="3" max="3" width="15.875" style="82" customWidth="1"/>
    <col min="4" max="4" width="12.875" style="82" customWidth="1"/>
    <col min="5" max="5" width="12.125" style="82" customWidth="1"/>
    <col min="6" max="6" width="15.125" style="82" customWidth="1"/>
    <col min="7" max="16384" width="9.125" style="82" customWidth="1"/>
  </cols>
  <sheetData>
    <row r="1" spans="4:8" ht="18.75">
      <c r="D1" s="336" t="s">
        <v>408</v>
      </c>
      <c r="E1" s="336"/>
      <c r="F1" s="336"/>
      <c r="G1" s="336"/>
      <c r="H1" s="253"/>
    </row>
    <row r="2" ht="18.75">
      <c r="C2" s="82" t="s">
        <v>409</v>
      </c>
    </row>
    <row r="3" spans="3:7" ht="57.75" customHeight="1">
      <c r="C3" s="254" t="s">
        <v>293</v>
      </c>
      <c r="D3" s="254"/>
      <c r="E3" s="254"/>
      <c r="F3" s="254"/>
      <c r="G3" s="73"/>
    </row>
    <row r="4" spans="6:8" ht="18.75">
      <c r="F4" s="154"/>
      <c r="G4" s="154"/>
      <c r="H4" s="154"/>
    </row>
    <row r="5" spans="1:8" ht="27" customHeight="1">
      <c r="A5" s="337" t="s">
        <v>410</v>
      </c>
      <c r="B5" s="337"/>
      <c r="C5" s="337"/>
      <c r="D5" s="337"/>
      <c r="E5" s="337"/>
      <c r="F5" s="337"/>
      <c r="G5" s="154"/>
      <c r="H5" s="154"/>
    </row>
    <row r="7" ht="18.75">
      <c r="E7" s="82" t="s">
        <v>667</v>
      </c>
    </row>
    <row r="8" spans="1:6" ht="25.5" customHeight="1">
      <c r="A8" s="327" t="s">
        <v>637</v>
      </c>
      <c r="B8" s="327" t="s">
        <v>411</v>
      </c>
      <c r="C8" s="338" t="s">
        <v>559</v>
      </c>
      <c r="D8" s="327" t="s">
        <v>578</v>
      </c>
      <c r="E8" s="327"/>
      <c r="F8" s="327" t="s">
        <v>504</v>
      </c>
    </row>
    <row r="9" spans="1:6" ht="60" customHeight="1">
      <c r="A9" s="327"/>
      <c r="B9" s="327"/>
      <c r="C9" s="338"/>
      <c r="D9" s="106" t="s">
        <v>504</v>
      </c>
      <c r="E9" s="146" t="s">
        <v>412</v>
      </c>
      <c r="F9" s="327"/>
    </row>
    <row r="10" spans="1:6" ht="18.75" hidden="1">
      <c r="A10" s="148">
        <v>1</v>
      </c>
      <c r="B10" s="148">
        <v>2</v>
      </c>
      <c r="C10" s="148">
        <v>3</v>
      </c>
      <c r="D10" s="148">
        <v>4</v>
      </c>
      <c r="E10" s="148">
        <v>5</v>
      </c>
      <c r="F10" s="148">
        <v>6</v>
      </c>
    </row>
    <row r="11" spans="1:6" ht="30.75" customHeight="1">
      <c r="A11" s="309">
        <v>200000</v>
      </c>
      <c r="B11" s="309" t="s">
        <v>413</v>
      </c>
      <c r="C11" s="311">
        <f>SUM(C12)</f>
        <v>1366.10899</v>
      </c>
      <c r="D11" s="311">
        <f>SUM(D12)</f>
        <v>656.7137700000001</v>
      </c>
      <c r="E11" s="311">
        <f>SUM(E12)</f>
        <v>642.08217</v>
      </c>
      <c r="F11" s="312">
        <f>SUM(C11+D11)</f>
        <v>2022.82276</v>
      </c>
    </row>
    <row r="12" spans="1:6" ht="59.25" customHeight="1">
      <c r="A12" s="309">
        <v>208000</v>
      </c>
      <c r="B12" s="309" t="s">
        <v>414</v>
      </c>
      <c r="C12" s="311">
        <f>SUM(C13-C14)+C16</f>
        <v>1366.10899</v>
      </c>
      <c r="D12" s="311">
        <f>SUM(D13-D14)+D16</f>
        <v>656.7137700000001</v>
      </c>
      <c r="E12" s="311">
        <f>SUM(E13-E14)+E16</f>
        <v>642.08217</v>
      </c>
      <c r="F12" s="312">
        <f aca="true" t="shared" si="0" ref="F12:F24">SUM(C12+D12)</f>
        <v>2022.82276</v>
      </c>
    </row>
    <row r="13" spans="1:6" ht="18" customHeight="1">
      <c r="A13" s="309">
        <v>208100</v>
      </c>
      <c r="B13" s="309" t="s">
        <v>415</v>
      </c>
      <c r="C13" s="311">
        <v>2239.47549</v>
      </c>
      <c r="D13" s="311">
        <v>352.52927</v>
      </c>
      <c r="E13" s="311">
        <v>336.53767</v>
      </c>
      <c r="F13" s="312">
        <f t="shared" si="0"/>
        <v>2592.00476</v>
      </c>
    </row>
    <row r="14" spans="1:6" ht="18.75">
      <c r="A14" s="309">
        <v>208200</v>
      </c>
      <c r="B14" s="309" t="s">
        <v>416</v>
      </c>
      <c r="C14" s="311">
        <f>SUM(C13)-C15</f>
        <v>549.3664999999999</v>
      </c>
      <c r="D14" s="311">
        <f>SUM(D13)-D15</f>
        <v>19.815499999999986</v>
      </c>
      <c r="E14" s="311">
        <f>SUM(E13)-E15</f>
        <v>18.455499999999972</v>
      </c>
      <c r="F14" s="312">
        <f t="shared" si="0"/>
        <v>569.1819999999998</v>
      </c>
    </row>
    <row r="15" spans="1:6" ht="29.25" customHeight="1">
      <c r="A15" s="309"/>
      <c r="B15" s="309" t="s">
        <v>417</v>
      </c>
      <c r="C15" s="311">
        <v>1690.10899</v>
      </c>
      <c r="D15" s="312">
        <v>332.71377</v>
      </c>
      <c r="E15" s="312">
        <v>318.08217</v>
      </c>
      <c r="F15" s="312">
        <f t="shared" si="0"/>
        <v>2022.82276</v>
      </c>
    </row>
    <row r="16" spans="1:6" ht="75">
      <c r="A16" s="309">
        <v>208400</v>
      </c>
      <c r="B16" s="309" t="s">
        <v>418</v>
      </c>
      <c r="C16" s="311">
        <v>-324</v>
      </c>
      <c r="D16" s="311">
        <v>324</v>
      </c>
      <c r="E16" s="311">
        <v>324</v>
      </c>
      <c r="F16" s="312">
        <f t="shared" si="0"/>
        <v>0</v>
      </c>
    </row>
    <row r="17" spans="1:6" ht="18.75">
      <c r="A17" s="148"/>
      <c r="B17" s="309" t="s">
        <v>419</v>
      </c>
      <c r="C17" s="311">
        <f>SUM(C11)</f>
        <v>1366.10899</v>
      </c>
      <c r="D17" s="311">
        <f>SUM(D11)</f>
        <v>656.7137700000001</v>
      </c>
      <c r="E17" s="311">
        <f>SUM(E11)</f>
        <v>642.08217</v>
      </c>
      <c r="F17" s="312">
        <f>SUM(C17+D17)</f>
        <v>2022.82276</v>
      </c>
    </row>
    <row r="18" spans="1:6" ht="37.5">
      <c r="A18" s="309">
        <v>600000</v>
      </c>
      <c r="B18" s="309" t="s">
        <v>420</v>
      </c>
      <c r="C18" s="311">
        <f aca="true" t="shared" si="1" ref="C18:E19">SUM(C17)</f>
        <v>1366.10899</v>
      </c>
      <c r="D18" s="311">
        <f t="shared" si="1"/>
        <v>656.7137700000001</v>
      </c>
      <c r="E18" s="311">
        <f t="shared" si="1"/>
        <v>642.08217</v>
      </c>
      <c r="F18" s="312">
        <f>SUM(C18+D18)</f>
        <v>2022.82276</v>
      </c>
    </row>
    <row r="19" spans="1:6" ht="37.5">
      <c r="A19" s="309">
        <v>602000</v>
      </c>
      <c r="B19" s="309" t="s">
        <v>421</v>
      </c>
      <c r="C19" s="311">
        <f t="shared" si="1"/>
        <v>1366.10899</v>
      </c>
      <c r="D19" s="311">
        <f t="shared" si="1"/>
        <v>656.7137700000001</v>
      </c>
      <c r="E19" s="311">
        <f t="shared" si="1"/>
        <v>642.08217</v>
      </c>
      <c r="F19" s="312">
        <f>SUM(C19+D19)</f>
        <v>2022.82276</v>
      </c>
    </row>
    <row r="20" spans="1:6" ht="18.75">
      <c r="A20" s="309">
        <v>602100</v>
      </c>
      <c r="B20" s="309" t="s">
        <v>415</v>
      </c>
      <c r="C20" s="311">
        <v>2239.47549</v>
      </c>
      <c r="D20" s="311">
        <v>352.52927</v>
      </c>
      <c r="E20" s="311">
        <v>336.53767</v>
      </c>
      <c r="F20" s="312">
        <f t="shared" si="0"/>
        <v>2592.00476</v>
      </c>
    </row>
    <row r="21" spans="1:6" ht="18.75">
      <c r="A21" s="309">
        <v>602200</v>
      </c>
      <c r="B21" s="309" t="s">
        <v>416</v>
      </c>
      <c r="C21" s="311">
        <v>549.3665</v>
      </c>
      <c r="D21" s="311">
        <v>19.815499999999986</v>
      </c>
      <c r="E21" s="311">
        <v>18.455499999999972</v>
      </c>
      <c r="F21" s="312">
        <f t="shared" si="0"/>
        <v>569.182</v>
      </c>
    </row>
    <row r="22" spans="1:6" ht="75">
      <c r="A22" s="309">
        <v>602400</v>
      </c>
      <c r="B22" s="309" t="s">
        <v>418</v>
      </c>
      <c r="C22" s="311">
        <v>-324</v>
      </c>
      <c r="D22" s="311">
        <v>324</v>
      </c>
      <c r="E22" s="311">
        <v>324</v>
      </c>
      <c r="F22" s="312">
        <f>SUM(C22+D22)</f>
        <v>0</v>
      </c>
    </row>
    <row r="23" spans="1:6" ht="18.75" hidden="1">
      <c r="A23" s="309">
        <v>604100</v>
      </c>
      <c r="B23" s="309" t="s">
        <v>422</v>
      </c>
      <c r="C23" s="311"/>
      <c r="D23" s="311"/>
      <c r="E23" s="312"/>
      <c r="F23" s="312">
        <f t="shared" si="0"/>
        <v>0</v>
      </c>
    </row>
    <row r="24" spans="1:6" ht="18.75" hidden="1">
      <c r="A24" s="309">
        <v>604200</v>
      </c>
      <c r="B24" s="309" t="s">
        <v>423</v>
      </c>
      <c r="C24" s="311"/>
      <c r="D24" s="311"/>
      <c r="E24" s="312"/>
      <c r="F24" s="312">
        <f t="shared" si="0"/>
        <v>0</v>
      </c>
    </row>
    <row r="25" spans="1:6" ht="37.5">
      <c r="A25" s="309"/>
      <c r="B25" s="310" t="s">
        <v>424</v>
      </c>
      <c r="C25" s="311">
        <f>SUM(C11)</f>
        <v>1366.10899</v>
      </c>
      <c r="D25" s="311">
        <f>SUM(D11)</f>
        <v>656.7137700000001</v>
      </c>
      <c r="E25" s="311">
        <f>SUM(E11)</f>
        <v>642.08217</v>
      </c>
      <c r="F25" s="312">
        <f>SUM(C25+D25)</f>
        <v>2022.82276</v>
      </c>
    </row>
    <row r="26" spans="1:4" ht="18.75">
      <c r="A26" s="91"/>
      <c r="B26" s="91"/>
      <c r="C26" s="91"/>
      <c r="D26" s="91"/>
    </row>
  </sheetData>
  <mergeCells count="8">
    <mergeCell ref="D1:G1"/>
    <mergeCell ref="C3:F3"/>
    <mergeCell ref="A5:F5"/>
    <mergeCell ref="A8:A9"/>
    <mergeCell ref="B8:B9"/>
    <mergeCell ref="C8:C9"/>
    <mergeCell ref="D8:E8"/>
    <mergeCell ref="F8:F9"/>
  </mergeCells>
  <printOptions/>
  <pageMargins left="0.17" right="0.16" top="0.17" bottom="0.42"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221"/>
  <sheetViews>
    <sheetView tabSelected="1" workbookViewId="0" topLeftCell="A6">
      <selection activeCell="I8" sqref="I8"/>
    </sheetView>
  </sheetViews>
  <sheetFormatPr defaultColWidth="9.00390625" defaultRowHeight="12.75"/>
  <cols>
    <col min="1" max="1" width="0.12890625" style="82" customWidth="1"/>
    <col min="2" max="2" width="15.125" style="82" customWidth="1"/>
    <col min="3" max="3" width="33.875" style="82" customWidth="1"/>
    <col min="4" max="4" width="37.25390625" style="82" customWidth="1"/>
    <col min="5" max="5" width="13.375" style="82" customWidth="1"/>
    <col min="6" max="6" width="18.25390625" style="82" customWidth="1"/>
    <col min="7" max="7" width="9.75390625" style="82" customWidth="1"/>
    <col min="8" max="8" width="12.625" style="82" customWidth="1"/>
    <col min="9" max="16384" width="27.75390625" style="82" customWidth="1"/>
  </cols>
  <sheetData>
    <row r="1" spans="4:7" ht="18.75">
      <c r="D1" s="313"/>
      <c r="E1" s="195" t="s">
        <v>41</v>
      </c>
      <c r="F1" s="195"/>
      <c r="G1" s="195"/>
    </row>
    <row r="2" ht="18.75">
      <c r="E2" s="82" t="s">
        <v>282</v>
      </c>
    </row>
    <row r="3" spans="5:7" ht="18.75">
      <c r="E3" s="335" t="s">
        <v>294</v>
      </c>
      <c r="F3" s="335"/>
      <c r="G3" s="335"/>
    </row>
    <row r="6" spans="2:8" ht="96" customHeight="1">
      <c r="B6" s="337" t="s">
        <v>358</v>
      </c>
      <c r="C6" s="337"/>
      <c r="D6" s="337"/>
      <c r="E6" s="337"/>
      <c r="F6" s="337"/>
      <c r="G6" s="337"/>
      <c r="H6" s="337"/>
    </row>
    <row r="7" ht="18.75" hidden="1"/>
    <row r="8" ht="18.75">
      <c r="G8" s="82" t="s">
        <v>186</v>
      </c>
    </row>
    <row r="9" spans="2:8" ht="75" customHeight="1">
      <c r="B9" s="314" t="s">
        <v>187</v>
      </c>
      <c r="C9" s="146" t="s">
        <v>188</v>
      </c>
      <c r="D9" s="327" t="s">
        <v>559</v>
      </c>
      <c r="E9" s="327"/>
      <c r="F9" s="327" t="s">
        <v>189</v>
      </c>
      <c r="G9" s="327"/>
      <c r="H9" s="106" t="s">
        <v>504</v>
      </c>
    </row>
    <row r="10" spans="2:8" ht="18.75">
      <c r="B10" s="363" t="s">
        <v>459</v>
      </c>
      <c r="C10" s="360" t="s">
        <v>460</v>
      </c>
      <c r="D10" s="327" t="s">
        <v>190</v>
      </c>
      <c r="E10" s="327" t="s">
        <v>191</v>
      </c>
      <c r="F10" s="360" t="s">
        <v>190</v>
      </c>
      <c r="G10" s="327" t="s">
        <v>191</v>
      </c>
      <c r="H10" s="327" t="s">
        <v>191</v>
      </c>
    </row>
    <row r="11" spans="2:8" ht="82.5" customHeight="1">
      <c r="B11" s="364"/>
      <c r="C11" s="361"/>
      <c r="D11" s="327"/>
      <c r="E11" s="327"/>
      <c r="F11" s="361"/>
      <c r="G11" s="327"/>
      <c r="H11" s="327"/>
    </row>
    <row r="12" spans="2:8" ht="82.5" customHeight="1" hidden="1">
      <c r="B12" s="315"/>
      <c r="C12" s="147"/>
      <c r="D12" s="146" t="s">
        <v>192</v>
      </c>
      <c r="E12" s="106"/>
      <c r="F12" s="147"/>
      <c r="G12" s="106"/>
      <c r="H12" s="106"/>
    </row>
    <row r="13" spans="2:8" ht="19.5" customHeight="1" hidden="1">
      <c r="B13" s="85" t="s">
        <v>299</v>
      </c>
      <c r="C13" s="146" t="s">
        <v>593</v>
      </c>
      <c r="D13" s="106"/>
      <c r="E13" s="56"/>
      <c r="F13" s="147"/>
      <c r="G13" s="106"/>
      <c r="H13" s="56">
        <f>SUM(G13+E13)</f>
        <v>0</v>
      </c>
    </row>
    <row r="14" spans="2:8" ht="19.5" customHeight="1" hidden="1">
      <c r="B14" s="315">
        <v>80101</v>
      </c>
      <c r="C14" s="147" t="s">
        <v>193</v>
      </c>
      <c r="D14" s="106"/>
      <c r="E14" s="56"/>
      <c r="F14" s="147"/>
      <c r="G14" s="106"/>
      <c r="H14" s="56">
        <f>SUM(G14+E14)</f>
        <v>0</v>
      </c>
    </row>
    <row r="15" spans="2:8" ht="14.25" customHeight="1" hidden="1">
      <c r="B15" s="163" t="s">
        <v>194</v>
      </c>
      <c r="C15" s="164"/>
      <c r="D15" s="362"/>
      <c r="E15" s="56"/>
      <c r="F15" s="147"/>
      <c r="G15" s="106"/>
      <c r="H15" s="56">
        <f>SUM(G15+E15)</f>
        <v>0</v>
      </c>
    </row>
    <row r="16" spans="1:8" ht="44.25" customHeight="1" hidden="1">
      <c r="A16" s="82">
        <v>1</v>
      </c>
      <c r="B16" s="146"/>
      <c r="C16" s="147"/>
      <c r="D16" s="146" t="s">
        <v>195</v>
      </c>
      <c r="E16" s="85"/>
      <c r="F16" s="147"/>
      <c r="G16" s="106"/>
      <c r="H16" s="316"/>
    </row>
    <row r="17" spans="2:8" ht="38.25" customHeight="1" hidden="1">
      <c r="B17" s="85" t="s">
        <v>589</v>
      </c>
      <c r="C17" s="146" t="s">
        <v>593</v>
      </c>
      <c r="D17" s="106"/>
      <c r="E17" s="58"/>
      <c r="F17" s="150"/>
      <c r="G17" s="56"/>
      <c r="H17" s="56">
        <f>SUM(G17+E17)</f>
        <v>0</v>
      </c>
    </row>
    <row r="18" spans="2:8" ht="75.75" customHeight="1" hidden="1">
      <c r="B18" s="297" t="s">
        <v>512</v>
      </c>
      <c r="C18" s="146"/>
      <c r="D18" s="146"/>
      <c r="E18" s="58"/>
      <c r="F18" s="58"/>
      <c r="G18" s="58"/>
      <c r="H18" s="56">
        <f>SUM(G18+E18)</f>
        <v>0</v>
      </c>
    </row>
    <row r="19" spans="2:8" ht="25.5" customHeight="1" hidden="1">
      <c r="B19" s="365"/>
      <c r="C19" s="259" t="s">
        <v>193</v>
      </c>
      <c r="D19" s="146"/>
      <c r="E19" s="58"/>
      <c r="F19" s="150"/>
      <c r="G19" s="58"/>
      <c r="H19" s="56">
        <f>SUM(G19+E19)</f>
        <v>0</v>
      </c>
    </row>
    <row r="20" spans="2:8" ht="18.75" hidden="1">
      <c r="B20" s="85"/>
      <c r="C20" s="146"/>
      <c r="D20" s="146"/>
      <c r="E20" s="58"/>
      <c r="F20" s="150"/>
      <c r="G20" s="56"/>
      <c r="H20" s="56">
        <f>SUM(G20+E20)</f>
        <v>0</v>
      </c>
    </row>
    <row r="21" spans="2:8" ht="18.75" hidden="1">
      <c r="B21" s="356" t="s">
        <v>194</v>
      </c>
      <c r="C21" s="358"/>
      <c r="D21" s="357"/>
      <c r="E21" s="58"/>
      <c r="F21" s="150"/>
      <c r="G21" s="56"/>
      <c r="H21" s="56">
        <f>SUM(G21+E21)</f>
        <v>0</v>
      </c>
    </row>
    <row r="22" spans="2:8" ht="18.75" hidden="1">
      <c r="B22" s="84"/>
      <c r="C22" s="256"/>
      <c r="D22" s="257"/>
      <c r="E22" s="58"/>
      <c r="F22" s="150"/>
      <c r="G22" s="56"/>
      <c r="H22" s="56"/>
    </row>
    <row r="23" spans="2:8" ht="18.75" hidden="1">
      <c r="B23" s="84"/>
      <c r="C23" s="256"/>
      <c r="D23" s="257"/>
      <c r="E23" s="58"/>
      <c r="F23" s="150"/>
      <c r="G23" s="56"/>
      <c r="H23" s="56"/>
    </row>
    <row r="24" spans="2:8" ht="18.75" hidden="1">
      <c r="B24" s="84"/>
      <c r="C24" s="256"/>
      <c r="D24" s="257"/>
      <c r="E24" s="58"/>
      <c r="F24" s="150"/>
      <c r="G24" s="56"/>
      <c r="H24" s="56"/>
    </row>
    <row r="25" spans="2:8" ht="18.75" hidden="1">
      <c r="B25" s="84"/>
      <c r="C25" s="256"/>
      <c r="D25" s="257"/>
      <c r="E25" s="58"/>
      <c r="F25" s="150"/>
      <c r="G25" s="56"/>
      <c r="H25" s="56"/>
    </row>
    <row r="26" spans="2:8" ht="72.75" customHeight="1" hidden="1">
      <c r="B26" s="85"/>
      <c r="C26" s="146"/>
      <c r="D26" s="95" t="s">
        <v>196</v>
      </c>
      <c r="E26" s="56"/>
      <c r="F26" s="150"/>
      <c r="G26" s="56"/>
      <c r="H26" s="56"/>
    </row>
    <row r="27" spans="2:8" ht="20.25" customHeight="1" hidden="1">
      <c r="B27" s="85" t="s">
        <v>299</v>
      </c>
      <c r="C27" s="146" t="s">
        <v>593</v>
      </c>
      <c r="D27" s="146"/>
      <c r="E27" s="56"/>
      <c r="F27" s="150"/>
      <c r="G27" s="56"/>
      <c r="H27" s="56">
        <f>SUM(G27+E27)</f>
        <v>0</v>
      </c>
    </row>
    <row r="28" spans="2:8" ht="30.75" customHeight="1" hidden="1">
      <c r="B28" s="174" t="s">
        <v>512</v>
      </c>
      <c r="C28" s="147" t="s">
        <v>193</v>
      </c>
      <c r="D28" s="146"/>
      <c r="E28" s="56"/>
      <c r="F28" s="150"/>
      <c r="G28" s="56"/>
      <c r="H28" s="56">
        <f>SUM(G28+E28)</f>
        <v>0</v>
      </c>
    </row>
    <row r="29" spans="2:8" ht="22.5" customHeight="1" hidden="1">
      <c r="B29" s="174"/>
      <c r="C29" s="356" t="s">
        <v>194</v>
      </c>
      <c r="D29" s="357"/>
      <c r="E29" s="56"/>
      <c r="F29" s="150"/>
      <c r="G29" s="56"/>
      <c r="H29" s="56">
        <f>SUM(G29+E29)</f>
        <v>0</v>
      </c>
    </row>
    <row r="30" spans="2:8" ht="62.25" customHeight="1" hidden="1">
      <c r="B30" s="85"/>
      <c r="C30" s="146"/>
      <c r="D30" s="95" t="s">
        <v>197</v>
      </c>
      <c r="E30" s="56"/>
      <c r="F30" s="150"/>
      <c r="G30" s="56"/>
      <c r="H30" s="56"/>
    </row>
    <row r="31" spans="2:8" ht="21" customHeight="1" hidden="1">
      <c r="B31" s="85" t="s">
        <v>299</v>
      </c>
      <c r="C31" s="146" t="s">
        <v>593</v>
      </c>
      <c r="D31" s="146"/>
      <c r="E31" s="56"/>
      <c r="F31" s="150"/>
      <c r="G31" s="56"/>
      <c r="H31" s="56">
        <f>SUM(G31+E31)</f>
        <v>0</v>
      </c>
    </row>
    <row r="32" spans="2:8" ht="21" customHeight="1" hidden="1">
      <c r="B32" s="174" t="s">
        <v>512</v>
      </c>
      <c r="C32" s="147" t="s">
        <v>193</v>
      </c>
      <c r="D32" s="146"/>
      <c r="E32" s="56"/>
      <c r="F32" s="150"/>
      <c r="G32" s="56"/>
      <c r="H32" s="56">
        <f>SUM(G32+E32)</f>
        <v>0</v>
      </c>
    </row>
    <row r="33" spans="2:8" ht="14.25" customHeight="1" hidden="1">
      <c r="B33" s="174"/>
      <c r="C33" s="356" t="s">
        <v>194</v>
      </c>
      <c r="D33" s="357"/>
      <c r="E33" s="56"/>
      <c r="F33" s="150"/>
      <c r="G33" s="56"/>
      <c r="H33" s="56">
        <f>SUM(G33+E33)</f>
        <v>0</v>
      </c>
    </row>
    <row r="34" spans="2:8" ht="66.75" customHeight="1" hidden="1">
      <c r="B34" s="85"/>
      <c r="C34" s="146"/>
      <c r="D34" s="95" t="s">
        <v>198</v>
      </c>
      <c r="E34" s="56"/>
      <c r="F34" s="150"/>
      <c r="G34" s="56"/>
      <c r="H34" s="56"/>
    </row>
    <row r="35" spans="2:8" ht="14.25" customHeight="1" hidden="1">
      <c r="B35" s="85" t="s">
        <v>299</v>
      </c>
      <c r="C35" s="146" t="s">
        <v>593</v>
      </c>
      <c r="D35" s="146"/>
      <c r="E35" s="56"/>
      <c r="F35" s="150"/>
      <c r="G35" s="56"/>
      <c r="H35" s="56">
        <v>5</v>
      </c>
    </row>
    <row r="36" spans="2:8" ht="14.25" customHeight="1" hidden="1">
      <c r="B36" s="174" t="s">
        <v>512</v>
      </c>
      <c r="C36" s="147" t="s">
        <v>193</v>
      </c>
      <c r="D36" s="146"/>
      <c r="E36" s="56"/>
      <c r="F36" s="150"/>
      <c r="G36" s="56"/>
      <c r="H36" s="56">
        <v>5</v>
      </c>
    </row>
    <row r="37" spans="2:8" ht="14.25" customHeight="1" hidden="1">
      <c r="B37" s="174"/>
      <c r="C37" s="356" t="s">
        <v>194</v>
      </c>
      <c r="D37" s="357"/>
      <c r="E37" s="56"/>
      <c r="F37" s="150"/>
      <c r="G37" s="56"/>
      <c r="H37" s="56">
        <v>5</v>
      </c>
    </row>
    <row r="38" spans="2:8" ht="60.75" customHeight="1" hidden="1">
      <c r="B38" s="174"/>
      <c r="C38" s="147"/>
      <c r="D38" s="146" t="s">
        <v>199</v>
      </c>
      <c r="E38" s="56"/>
      <c r="F38" s="150"/>
      <c r="G38" s="56"/>
      <c r="H38" s="56"/>
    </row>
    <row r="39" spans="2:8" ht="19.5" customHeight="1" hidden="1">
      <c r="B39" s="174" t="s">
        <v>589</v>
      </c>
      <c r="C39" s="146" t="s">
        <v>593</v>
      </c>
      <c r="D39" s="146"/>
      <c r="E39" s="56"/>
      <c r="F39" s="150"/>
      <c r="G39" s="56"/>
      <c r="H39" s="56">
        <f>SUM(G39+E39)</f>
        <v>0</v>
      </c>
    </row>
    <row r="40" spans="2:8" ht="76.5" customHeight="1" hidden="1">
      <c r="B40" s="174" t="s">
        <v>608</v>
      </c>
      <c r="C40" s="317" t="s">
        <v>645</v>
      </c>
      <c r="D40" s="146"/>
      <c r="E40" s="56"/>
      <c r="F40" s="150"/>
      <c r="G40" s="56"/>
      <c r="H40" s="56">
        <f>SUM(G40+E40)</f>
        <v>0</v>
      </c>
    </row>
    <row r="41" spans="2:8" ht="21.75" customHeight="1" hidden="1">
      <c r="B41" s="174"/>
      <c r="C41" s="356" t="s">
        <v>194</v>
      </c>
      <c r="D41" s="357"/>
      <c r="E41" s="56"/>
      <c r="F41" s="150"/>
      <c r="G41" s="56"/>
      <c r="H41" s="56">
        <f>SUM(G41+E41)</f>
        <v>0</v>
      </c>
    </row>
    <row r="42" spans="2:8" ht="94.5" customHeight="1" hidden="1">
      <c r="B42" s="174"/>
      <c r="C42" s="147"/>
      <c r="D42" s="146" t="s">
        <v>200</v>
      </c>
      <c r="E42" s="56"/>
      <c r="F42" s="150"/>
      <c r="G42" s="56"/>
      <c r="H42" s="56"/>
    </row>
    <row r="43" spans="2:8" ht="24.75" customHeight="1" hidden="1">
      <c r="B43" s="174"/>
      <c r="C43" s="147"/>
      <c r="D43" s="146"/>
      <c r="E43" s="56"/>
      <c r="F43" s="150"/>
      <c r="G43" s="56"/>
      <c r="H43" s="56">
        <f>SUM(G43+E43)</f>
        <v>0</v>
      </c>
    </row>
    <row r="44" spans="2:8" ht="41.25" customHeight="1" hidden="1">
      <c r="B44" s="174" t="s">
        <v>589</v>
      </c>
      <c r="C44" s="146" t="s">
        <v>593</v>
      </c>
      <c r="D44" s="95"/>
      <c r="E44" s="56"/>
      <c r="F44" s="150"/>
      <c r="G44" s="56"/>
      <c r="H44" s="56">
        <f>SUM(G44+E44)</f>
        <v>0</v>
      </c>
    </row>
    <row r="45" spans="2:8" ht="52.5" customHeight="1" hidden="1">
      <c r="B45" s="146">
        <v>76</v>
      </c>
      <c r="C45" s="198" t="s">
        <v>306</v>
      </c>
      <c r="D45" s="95"/>
      <c r="E45" s="56"/>
      <c r="F45" s="150"/>
      <c r="G45" s="56"/>
      <c r="H45" s="56"/>
    </row>
    <row r="46" spans="2:8" ht="46.5" customHeight="1" hidden="1">
      <c r="B46" s="146">
        <v>250102</v>
      </c>
      <c r="C46" s="318" t="s">
        <v>524</v>
      </c>
      <c r="D46" s="95"/>
      <c r="E46" s="56"/>
      <c r="F46" s="150"/>
      <c r="G46" s="56"/>
      <c r="H46" s="56"/>
    </row>
    <row r="47" spans="2:8" ht="80.25" customHeight="1" hidden="1">
      <c r="B47" s="174" t="s">
        <v>608</v>
      </c>
      <c r="C47" s="146" t="s">
        <v>645</v>
      </c>
      <c r="D47" s="95"/>
      <c r="E47" s="56"/>
      <c r="F47" s="150"/>
      <c r="G47" s="56"/>
      <c r="H47" s="56">
        <f>SUM(G47+E47)</f>
        <v>0</v>
      </c>
    </row>
    <row r="48" spans="2:8" ht="18.75" customHeight="1" hidden="1">
      <c r="B48" s="174"/>
      <c r="C48" s="366" t="s">
        <v>194</v>
      </c>
      <c r="D48" s="367"/>
      <c r="E48" s="56"/>
      <c r="F48" s="150"/>
      <c r="G48" s="56"/>
      <c r="H48" s="56">
        <f>SUM(G48+E48)</f>
        <v>0</v>
      </c>
    </row>
    <row r="49" spans="2:8" ht="45" customHeight="1" hidden="1">
      <c r="B49" s="85"/>
      <c r="C49" s="319"/>
      <c r="D49" s="146"/>
      <c r="E49" s="56"/>
      <c r="F49" s="150"/>
      <c r="G49" s="56"/>
      <c r="H49" s="56"/>
    </row>
    <row r="50" spans="2:8" ht="26.25" customHeight="1" hidden="1">
      <c r="B50" s="85"/>
      <c r="C50" s="146"/>
      <c r="D50" s="95"/>
      <c r="E50" s="56"/>
      <c r="F50" s="150"/>
      <c r="G50" s="56"/>
      <c r="H50" s="56"/>
    </row>
    <row r="51" spans="2:8" ht="47.25" customHeight="1" hidden="1">
      <c r="B51" s="85"/>
      <c r="C51" s="146"/>
      <c r="D51" s="291"/>
      <c r="E51" s="56"/>
      <c r="F51" s="150"/>
      <c r="G51" s="56"/>
      <c r="H51" s="56"/>
    </row>
    <row r="52" spans="2:8" ht="28.5" customHeight="1" hidden="1">
      <c r="B52" s="85"/>
      <c r="C52" s="256"/>
      <c r="D52" s="146"/>
      <c r="E52" s="56"/>
      <c r="F52" s="150"/>
      <c r="G52" s="56"/>
      <c r="H52" s="56"/>
    </row>
    <row r="53" spans="2:8" ht="21" customHeight="1" hidden="1">
      <c r="B53" s="85"/>
      <c r="C53" s="356"/>
      <c r="D53" s="357"/>
      <c r="E53" s="56"/>
      <c r="F53" s="150"/>
      <c r="G53" s="56"/>
      <c r="H53" s="56"/>
    </row>
    <row r="54" spans="2:8" ht="47.25" customHeight="1" hidden="1">
      <c r="B54" s="85"/>
      <c r="C54" s="146"/>
      <c r="D54" s="146"/>
      <c r="E54" s="56"/>
      <c r="F54" s="150"/>
      <c r="G54" s="56"/>
      <c r="H54" s="56"/>
    </row>
    <row r="55" spans="2:8" ht="24" customHeight="1" hidden="1">
      <c r="B55" s="85"/>
      <c r="C55" s="146"/>
      <c r="D55" s="95"/>
      <c r="E55" s="56"/>
      <c r="F55" s="150"/>
      <c r="G55" s="56"/>
      <c r="H55" s="56"/>
    </row>
    <row r="56" spans="2:8" ht="76.5" customHeight="1" hidden="1">
      <c r="B56" s="85"/>
      <c r="C56" s="146"/>
      <c r="D56" s="291"/>
      <c r="E56" s="56"/>
      <c r="F56" s="58"/>
      <c r="G56" s="56"/>
      <c r="H56" s="56"/>
    </row>
    <row r="57" spans="2:8" ht="18.75" hidden="1">
      <c r="B57" s="85"/>
      <c r="C57" s="256"/>
      <c r="D57" s="146"/>
      <c r="E57" s="56"/>
      <c r="F57" s="56"/>
      <c r="G57" s="56"/>
      <c r="H57" s="56"/>
    </row>
    <row r="58" spans="2:8" ht="18.75" hidden="1">
      <c r="B58" s="85"/>
      <c r="C58" s="356"/>
      <c r="D58" s="357"/>
      <c r="E58" s="56"/>
      <c r="F58" s="56"/>
      <c r="G58" s="56"/>
      <c r="H58" s="56"/>
    </row>
    <row r="59" spans="2:8" ht="18.75" hidden="1">
      <c r="B59" s="85"/>
      <c r="C59" s="256"/>
      <c r="D59" s="95"/>
      <c r="E59" s="56"/>
      <c r="F59" s="56"/>
      <c r="G59" s="56"/>
      <c r="H59" s="56"/>
    </row>
    <row r="60" spans="2:8" ht="18.75" hidden="1">
      <c r="B60" s="368"/>
      <c r="C60" s="369"/>
      <c r="D60" s="370"/>
      <c r="E60" s="56"/>
      <c r="F60" s="56"/>
      <c r="G60" s="56"/>
      <c r="H60" s="56"/>
    </row>
    <row r="61" spans="2:8" ht="18.75" hidden="1">
      <c r="B61" s="85"/>
      <c r="C61" s="256"/>
      <c r="D61" s="146"/>
      <c r="E61" s="56"/>
      <c r="F61" s="56"/>
      <c r="G61" s="56"/>
      <c r="H61" s="56"/>
    </row>
    <row r="62" spans="2:8" ht="18.75" hidden="1">
      <c r="B62" s="85"/>
      <c r="C62" s="146"/>
      <c r="D62" s="146"/>
      <c r="E62" s="56"/>
      <c r="F62" s="56"/>
      <c r="G62" s="56"/>
      <c r="H62" s="56"/>
    </row>
    <row r="63" spans="2:8" ht="54" customHeight="1" hidden="1">
      <c r="B63" s="85"/>
      <c r="C63" s="146"/>
      <c r="D63" s="146"/>
      <c r="E63" s="56"/>
      <c r="F63" s="56"/>
      <c r="G63" s="56"/>
      <c r="H63" s="56"/>
    </row>
    <row r="64" spans="2:8" ht="24" customHeight="1" hidden="1">
      <c r="B64" s="368"/>
      <c r="C64" s="369"/>
      <c r="D64" s="370"/>
      <c r="E64" s="56"/>
      <c r="F64" s="56"/>
      <c r="G64" s="56"/>
      <c r="H64" s="56"/>
    </row>
    <row r="65" spans="2:8" ht="58.5" customHeight="1" hidden="1">
      <c r="B65" s="85"/>
      <c r="C65" s="85"/>
      <c r="D65" s="85"/>
      <c r="E65" s="56"/>
      <c r="F65" s="56"/>
      <c r="G65" s="56"/>
      <c r="H65" s="56"/>
    </row>
    <row r="66" spans="2:8" ht="47.25" customHeight="1" hidden="1">
      <c r="B66" s="85"/>
      <c r="C66" s="146"/>
      <c r="D66" s="95"/>
      <c r="E66" s="56"/>
      <c r="F66" s="56"/>
      <c r="G66" s="56"/>
      <c r="H66" s="56"/>
    </row>
    <row r="67" spans="2:8" ht="18.75" hidden="1">
      <c r="B67" s="85"/>
      <c r="C67" s="146"/>
      <c r="D67" s="95"/>
      <c r="E67" s="56"/>
      <c r="F67" s="56"/>
      <c r="G67" s="56"/>
      <c r="H67" s="56"/>
    </row>
    <row r="68" spans="2:8" ht="18.75" hidden="1">
      <c r="B68" s="368"/>
      <c r="C68" s="369"/>
      <c r="D68" s="370"/>
      <c r="E68" s="56"/>
      <c r="F68" s="56"/>
      <c r="G68" s="56"/>
      <c r="H68" s="56"/>
    </row>
    <row r="69" spans="2:8" ht="18.75" hidden="1">
      <c r="B69" s="85"/>
      <c r="C69" s="146"/>
      <c r="D69" s="95"/>
      <c r="E69" s="316"/>
      <c r="F69" s="106"/>
      <c r="G69" s="106"/>
      <c r="H69" s="56"/>
    </row>
    <row r="70" spans="2:8" ht="95.25" customHeight="1" hidden="1">
      <c r="B70" s="85"/>
      <c r="C70" s="146"/>
      <c r="D70" s="95"/>
      <c r="E70" s="316"/>
      <c r="F70" s="291"/>
      <c r="G70" s="106"/>
      <c r="H70" s="56"/>
    </row>
    <row r="71" spans="2:8" ht="50.25" customHeight="1" hidden="1">
      <c r="B71" s="85"/>
      <c r="C71" s="146"/>
      <c r="D71" s="146"/>
      <c r="E71" s="56"/>
      <c r="F71" s="291"/>
      <c r="G71" s="106"/>
      <c r="H71" s="56"/>
    </row>
    <row r="72" spans="2:8" ht="23.25" customHeight="1" hidden="1">
      <c r="B72" s="85"/>
      <c r="C72" s="146"/>
      <c r="D72" s="95"/>
      <c r="E72" s="56"/>
      <c r="F72" s="291"/>
      <c r="G72" s="106"/>
      <c r="H72" s="56"/>
    </row>
    <row r="73" spans="2:8" ht="95.25" customHeight="1" hidden="1">
      <c r="B73" s="85"/>
      <c r="C73" s="146"/>
      <c r="D73" s="291"/>
      <c r="E73" s="56"/>
      <c r="F73" s="291"/>
      <c r="G73" s="106"/>
      <c r="H73" s="56"/>
    </row>
    <row r="74" spans="2:8" ht="21" customHeight="1" hidden="1">
      <c r="B74" s="85"/>
      <c r="C74" s="256"/>
      <c r="D74" s="146"/>
      <c r="E74" s="56"/>
      <c r="F74" s="291"/>
      <c r="G74" s="106"/>
      <c r="H74" s="56"/>
    </row>
    <row r="75" spans="2:8" ht="15.75" customHeight="1" hidden="1">
      <c r="B75" s="85"/>
      <c r="C75" s="356"/>
      <c r="D75" s="357"/>
      <c r="E75" s="56"/>
      <c r="F75" s="291"/>
      <c r="G75" s="106"/>
      <c r="H75" s="56"/>
    </row>
    <row r="76" spans="2:8" ht="95.25" customHeight="1" hidden="1">
      <c r="B76" s="85"/>
      <c r="C76" s="146"/>
      <c r="D76" s="95"/>
      <c r="E76" s="316"/>
      <c r="F76" s="291"/>
      <c r="G76" s="106"/>
      <c r="H76" s="56">
        <f>SUM(G76+E76)</f>
        <v>0</v>
      </c>
    </row>
    <row r="77" spans="2:8" ht="109.5" customHeight="1" hidden="1">
      <c r="B77" s="85" t="s">
        <v>509</v>
      </c>
      <c r="C77" s="256" t="s">
        <v>201</v>
      </c>
      <c r="D77" s="95"/>
      <c r="E77" s="316"/>
      <c r="F77" s="291"/>
      <c r="G77" s="106"/>
      <c r="H77" s="56">
        <f>SUM(G77+E77)</f>
        <v>0</v>
      </c>
    </row>
    <row r="78" spans="2:8" ht="81" customHeight="1" hidden="1">
      <c r="B78" s="85"/>
      <c r="C78" s="146"/>
      <c r="D78" s="95"/>
      <c r="E78" s="316"/>
      <c r="F78" s="95" t="s">
        <v>202</v>
      </c>
      <c r="G78" s="106"/>
      <c r="H78" s="56"/>
    </row>
    <row r="79" spans="2:8" ht="37.5" hidden="1">
      <c r="B79" s="85" t="s">
        <v>589</v>
      </c>
      <c r="C79" s="146" t="s">
        <v>593</v>
      </c>
      <c r="D79" s="106"/>
      <c r="E79" s="316"/>
      <c r="F79" s="323"/>
      <c r="G79" s="56"/>
      <c r="H79" s="56">
        <f aca="true" t="shared" si="0" ref="H79:H93">SUM(G79+E79)</f>
        <v>0</v>
      </c>
    </row>
    <row r="80" spans="2:8" ht="56.25" hidden="1">
      <c r="B80" s="85" t="s">
        <v>203</v>
      </c>
      <c r="C80" s="146" t="s">
        <v>644</v>
      </c>
      <c r="D80" s="106"/>
      <c r="E80" s="316"/>
      <c r="F80" s="323"/>
      <c r="G80" s="56"/>
      <c r="H80" s="56">
        <f t="shared" si="0"/>
        <v>0</v>
      </c>
    </row>
    <row r="81" spans="2:8" ht="18.75" hidden="1">
      <c r="B81" s="327" t="s">
        <v>194</v>
      </c>
      <c r="C81" s="327"/>
      <c r="D81" s="327"/>
      <c r="E81" s="327"/>
      <c r="F81" s="327"/>
      <c r="G81" s="56"/>
      <c r="H81" s="56">
        <f t="shared" si="0"/>
        <v>0</v>
      </c>
    </row>
    <row r="82" spans="2:8" ht="18.75" hidden="1">
      <c r="B82" s="106"/>
      <c r="C82" s="106"/>
      <c r="D82" s="146"/>
      <c r="E82" s="56"/>
      <c r="F82" s="56"/>
      <c r="G82" s="56">
        <v>10.575</v>
      </c>
      <c r="H82" s="56">
        <f t="shared" si="0"/>
        <v>10.575</v>
      </c>
    </row>
    <row r="83" spans="2:8" ht="18.75" hidden="1">
      <c r="B83" s="85"/>
      <c r="C83" s="146"/>
      <c r="D83" s="106"/>
      <c r="E83" s="56"/>
      <c r="F83" s="56"/>
      <c r="G83" s="56">
        <v>10.575</v>
      </c>
      <c r="H83" s="56">
        <f t="shared" si="0"/>
        <v>10.575</v>
      </c>
    </row>
    <row r="84" spans="2:8" ht="18.75" hidden="1">
      <c r="B84" s="106"/>
      <c r="C84" s="146"/>
      <c r="D84" s="106"/>
      <c r="E84" s="56"/>
      <c r="F84" s="56"/>
      <c r="G84" s="56">
        <v>10.575</v>
      </c>
      <c r="H84" s="56">
        <f t="shared" si="0"/>
        <v>10.575</v>
      </c>
    </row>
    <row r="85" spans="2:8" ht="18.75" hidden="1">
      <c r="B85" s="368"/>
      <c r="C85" s="369"/>
      <c r="D85" s="370"/>
      <c r="E85" s="56"/>
      <c r="F85" s="56"/>
      <c r="G85" s="56">
        <v>10.575</v>
      </c>
      <c r="H85" s="56">
        <f t="shared" si="0"/>
        <v>10.575</v>
      </c>
    </row>
    <row r="86" spans="2:8" ht="18.75" hidden="1">
      <c r="B86" s="320"/>
      <c r="C86" s="85"/>
      <c r="D86" s="85"/>
      <c r="E86" s="56"/>
      <c r="F86" s="56"/>
      <c r="G86" s="56">
        <v>10.575</v>
      </c>
      <c r="H86" s="56">
        <f t="shared" si="0"/>
        <v>10.575</v>
      </c>
    </row>
    <row r="87" spans="2:8" ht="18.75" hidden="1">
      <c r="B87" s="85"/>
      <c r="C87" s="146"/>
      <c r="D87" s="106"/>
      <c r="E87" s="56"/>
      <c r="F87" s="56"/>
      <c r="G87" s="56">
        <v>10.575</v>
      </c>
      <c r="H87" s="56">
        <f t="shared" si="0"/>
        <v>10.575</v>
      </c>
    </row>
    <row r="88" spans="2:8" ht="18.75" hidden="1">
      <c r="B88" s="106"/>
      <c r="C88" s="146"/>
      <c r="D88" s="106"/>
      <c r="E88" s="56"/>
      <c r="F88" s="56"/>
      <c r="G88" s="56">
        <v>10.575</v>
      </c>
      <c r="H88" s="56">
        <f t="shared" si="0"/>
        <v>10.575</v>
      </c>
    </row>
    <row r="89" spans="2:8" ht="18.75" hidden="1">
      <c r="B89" s="368"/>
      <c r="C89" s="369"/>
      <c r="D89" s="370"/>
      <c r="E89" s="56"/>
      <c r="F89" s="56"/>
      <c r="G89" s="56">
        <v>10.575</v>
      </c>
      <c r="H89" s="56">
        <f t="shared" si="0"/>
        <v>10.575</v>
      </c>
    </row>
    <row r="90" spans="2:8" ht="18.75" hidden="1">
      <c r="B90" s="106"/>
      <c r="C90" s="106"/>
      <c r="D90" s="146"/>
      <c r="E90" s="56"/>
      <c r="F90" s="56"/>
      <c r="G90" s="56">
        <v>10.575</v>
      </c>
      <c r="H90" s="56">
        <f t="shared" si="0"/>
        <v>10.575</v>
      </c>
    </row>
    <row r="91" spans="2:8" ht="18.75" hidden="1">
      <c r="B91" s="316"/>
      <c r="C91" s="106"/>
      <c r="D91" s="146"/>
      <c r="E91" s="56"/>
      <c r="F91" s="56"/>
      <c r="G91" s="56">
        <v>10.575</v>
      </c>
      <c r="H91" s="56">
        <f t="shared" si="0"/>
        <v>10.575</v>
      </c>
    </row>
    <row r="92" spans="2:8" ht="18.75" hidden="1">
      <c r="B92" s="316"/>
      <c r="C92" s="106"/>
      <c r="D92" s="146"/>
      <c r="E92" s="56"/>
      <c r="F92" s="56"/>
      <c r="G92" s="56">
        <v>10.575</v>
      </c>
      <c r="H92" s="56">
        <f t="shared" si="0"/>
        <v>10.575</v>
      </c>
    </row>
    <row r="93" spans="2:8" ht="18.75" hidden="1">
      <c r="B93" s="316"/>
      <c r="C93" s="327"/>
      <c r="D93" s="327"/>
      <c r="E93" s="56"/>
      <c r="F93" s="56"/>
      <c r="G93" s="56">
        <v>10.575</v>
      </c>
      <c r="H93" s="56">
        <f t="shared" si="0"/>
        <v>10.575</v>
      </c>
    </row>
    <row r="94" spans="2:8" ht="18.75" hidden="1">
      <c r="B94" s="316"/>
      <c r="C94" s="106"/>
      <c r="D94" s="106"/>
      <c r="E94" s="56"/>
      <c r="F94" s="56"/>
      <c r="G94" s="56"/>
      <c r="H94" s="56"/>
    </row>
    <row r="95" spans="2:8" ht="18.75" hidden="1">
      <c r="B95" s="316"/>
      <c r="C95" s="106"/>
      <c r="D95" s="106"/>
      <c r="E95" s="56"/>
      <c r="F95" s="56"/>
      <c r="G95" s="56"/>
      <c r="H95" s="56"/>
    </row>
    <row r="96" spans="2:8" ht="18.75" hidden="1">
      <c r="B96" s="316"/>
      <c r="C96" s="106"/>
      <c r="D96" s="106"/>
      <c r="E96" s="56"/>
      <c r="F96" s="56"/>
      <c r="G96" s="56"/>
      <c r="H96" s="56"/>
    </row>
    <row r="97" spans="2:8" ht="18.75" hidden="1">
      <c r="B97" s="316"/>
      <c r="C97" s="106"/>
      <c r="D97" s="106"/>
      <c r="E97" s="56"/>
      <c r="F97" s="56"/>
      <c r="G97" s="56"/>
      <c r="H97" s="56"/>
    </row>
    <row r="98" spans="2:8" ht="93.75" hidden="1">
      <c r="B98" s="316"/>
      <c r="C98" s="106"/>
      <c r="D98" s="324" t="s">
        <v>204</v>
      </c>
      <c r="E98" s="56"/>
      <c r="F98" s="56"/>
      <c r="G98" s="56"/>
      <c r="H98" s="56"/>
    </row>
    <row r="99" spans="2:8" ht="56.25" hidden="1">
      <c r="B99" s="85" t="s">
        <v>304</v>
      </c>
      <c r="C99" s="307" t="s">
        <v>641</v>
      </c>
      <c r="D99" s="324"/>
      <c r="E99" s="56"/>
      <c r="F99" s="56"/>
      <c r="G99" s="56"/>
      <c r="H99" s="56">
        <f>SUM(G99+E99)</f>
        <v>0</v>
      </c>
    </row>
    <row r="100" spans="2:8" ht="37.5" hidden="1">
      <c r="B100" s="85" t="s">
        <v>554</v>
      </c>
      <c r="C100" s="198" t="s">
        <v>591</v>
      </c>
      <c r="D100" s="324"/>
      <c r="E100" s="56"/>
      <c r="F100" s="56"/>
      <c r="G100" s="56"/>
      <c r="H100" s="56">
        <f>SUM(G100+E100)</f>
        <v>0</v>
      </c>
    </row>
    <row r="101" spans="2:8" ht="56.25" hidden="1">
      <c r="B101" s="85" t="s">
        <v>486</v>
      </c>
      <c r="C101" s="198" t="s">
        <v>487</v>
      </c>
      <c r="D101" s="324"/>
      <c r="E101" s="56"/>
      <c r="F101" s="56"/>
      <c r="G101" s="56"/>
      <c r="H101" s="56">
        <f>SUM(G101+E101)</f>
        <v>0</v>
      </c>
    </row>
    <row r="102" spans="2:8" ht="187.5" hidden="1">
      <c r="B102" s="85" t="s">
        <v>303</v>
      </c>
      <c r="C102" s="198" t="s">
        <v>305</v>
      </c>
      <c r="D102" s="325"/>
      <c r="E102" s="56"/>
      <c r="F102" s="56"/>
      <c r="G102" s="56"/>
      <c r="H102" s="56">
        <v>58.4</v>
      </c>
    </row>
    <row r="103" spans="2:8" ht="18.75" hidden="1">
      <c r="B103" s="316"/>
      <c r="C103" s="356" t="s">
        <v>194</v>
      </c>
      <c r="D103" s="357"/>
      <c r="E103" s="56">
        <f>SUM(E99)</f>
        <v>0</v>
      </c>
      <c r="F103" s="56"/>
      <c r="G103" s="56"/>
      <c r="H103" s="56">
        <f>SUM(G103+E103)</f>
        <v>0</v>
      </c>
    </row>
    <row r="104" spans="2:8" ht="75">
      <c r="B104" s="85"/>
      <c r="C104" s="198"/>
      <c r="D104" s="146" t="s">
        <v>205</v>
      </c>
      <c r="E104" s="56"/>
      <c r="F104" s="56"/>
      <c r="G104" s="56"/>
      <c r="H104" s="56"/>
    </row>
    <row r="105" spans="2:8" ht="37.5">
      <c r="B105" s="85" t="s">
        <v>299</v>
      </c>
      <c r="C105" s="146" t="s">
        <v>593</v>
      </c>
      <c r="D105" s="257"/>
      <c r="E105" s="56">
        <v>15</v>
      </c>
      <c r="F105" s="56"/>
      <c r="G105" s="56"/>
      <c r="H105" s="56">
        <f aca="true" t="shared" si="1" ref="H105:H113">SUM(G105+E105)</f>
        <v>15</v>
      </c>
    </row>
    <row r="106" spans="2:8" ht="168.75">
      <c r="B106" s="85" t="s">
        <v>632</v>
      </c>
      <c r="C106" s="146" t="s">
        <v>662</v>
      </c>
      <c r="D106" s="257"/>
      <c r="E106" s="56">
        <v>15</v>
      </c>
      <c r="F106" s="56"/>
      <c r="G106" s="56"/>
      <c r="H106" s="56">
        <f t="shared" si="1"/>
        <v>15</v>
      </c>
    </row>
    <row r="107" spans="2:8" ht="37.5" customHeight="1">
      <c r="B107" s="85" t="s">
        <v>302</v>
      </c>
      <c r="C107" s="198" t="s">
        <v>639</v>
      </c>
      <c r="D107" s="257"/>
      <c r="E107" s="56">
        <v>10.98</v>
      </c>
      <c r="F107" s="56"/>
      <c r="G107" s="56"/>
      <c r="H107" s="56">
        <f t="shared" si="1"/>
        <v>10.98</v>
      </c>
    </row>
    <row r="108" spans="2:8" ht="18.75" hidden="1">
      <c r="B108" s="85"/>
      <c r="C108" s="146"/>
      <c r="D108" s="257"/>
      <c r="E108" s="56"/>
      <c r="F108" s="56"/>
      <c r="G108" s="56"/>
      <c r="H108" s="56">
        <f t="shared" si="1"/>
        <v>0</v>
      </c>
    </row>
    <row r="109" spans="2:8" ht="18.75">
      <c r="B109" s="85" t="s">
        <v>509</v>
      </c>
      <c r="C109" s="146" t="s">
        <v>206</v>
      </c>
      <c r="D109" s="146"/>
      <c r="E109" s="56">
        <v>10.98</v>
      </c>
      <c r="F109" s="56"/>
      <c r="G109" s="56"/>
      <c r="H109" s="56">
        <f t="shared" si="1"/>
        <v>10.98</v>
      </c>
    </row>
    <row r="110" spans="2:8" ht="37.5" hidden="1">
      <c r="B110" s="85" t="s">
        <v>299</v>
      </c>
      <c r="C110" s="146" t="s">
        <v>593</v>
      </c>
      <c r="D110" s="257"/>
      <c r="E110" s="56"/>
      <c r="F110" s="56"/>
      <c r="G110" s="56"/>
      <c r="H110" s="56">
        <f t="shared" si="1"/>
        <v>0</v>
      </c>
    </row>
    <row r="111" spans="2:8" ht="168.75" hidden="1">
      <c r="B111" s="85" t="s">
        <v>632</v>
      </c>
      <c r="C111" s="146" t="s">
        <v>662</v>
      </c>
      <c r="D111" s="257"/>
      <c r="E111" s="56"/>
      <c r="F111" s="56"/>
      <c r="G111" s="56"/>
      <c r="H111" s="56">
        <f t="shared" si="1"/>
        <v>0</v>
      </c>
    </row>
    <row r="112" spans="2:9" ht="56.25" hidden="1">
      <c r="B112" s="85"/>
      <c r="C112" s="213" t="s">
        <v>281</v>
      </c>
      <c r="D112" s="213"/>
      <c r="E112" s="268">
        <v>4.48</v>
      </c>
      <c r="F112" s="268"/>
      <c r="G112" s="268"/>
      <c r="H112" s="56">
        <f t="shared" si="1"/>
        <v>4.48</v>
      </c>
      <c r="I112" s="210"/>
    </row>
    <row r="113" spans="2:8" ht="18.75">
      <c r="B113" s="85"/>
      <c r="C113" s="356" t="s">
        <v>194</v>
      </c>
      <c r="D113" s="357"/>
      <c r="E113" s="56">
        <v>25.98</v>
      </c>
      <c r="F113" s="56"/>
      <c r="G113" s="56"/>
      <c r="H113" s="56">
        <f t="shared" si="1"/>
        <v>25.98</v>
      </c>
    </row>
    <row r="114" spans="2:8" ht="37.5">
      <c r="B114" s="85"/>
      <c r="C114" s="146"/>
      <c r="D114" s="146" t="s">
        <v>207</v>
      </c>
      <c r="E114" s="56"/>
      <c r="F114" s="56"/>
      <c r="G114" s="56"/>
      <c r="H114" s="56"/>
    </row>
    <row r="115" spans="2:8" ht="56.25">
      <c r="B115" s="85" t="s">
        <v>302</v>
      </c>
      <c r="C115" s="198" t="s">
        <v>639</v>
      </c>
      <c r="D115" s="257"/>
      <c r="E115" s="56">
        <v>16.4</v>
      </c>
      <c r="F115" s="56"/>
      <c r="G115" s="56"/>
      <c r="H115" s="56">
        <f aca="true" t="shared" si="2" ref="H115:H124">SUM(G115+E115)</f>
        <v>16.4</v>
      </c>
    </row>
    <row r="116" spans="2:8" ht="18.75">
      <c r="B116" s="85" t="s">
        <v>509</v>
      </c>
      <c r="C116" s="146" t="s">
        <v>206</v>
      </c>
      <c r="D116" s="257"/>
      <c r="E116" s="56">
        <v>16.4</v>
      </c>
      <c r="F116" s="56"/>
      <c r="G116" s="56"/>
      <c r="H116" s="56">
        <f t="shared" si="2"/>
        <v>16.4</v>
      </c>
    </row>
    <row r="117" spans="2:8" ht="56.25" hidden="1">
      <c r="B117" s="85"/>
      <c r="C117" s="213" t="s">
        <v>281</v>
      </c>
      <c r="D117" s="146"/>
      <c r="E117" s="268">
        <v>16.4</v>
      </c>
      <c r="F117" s="268"/>
      <c r="G117" s="268"/>
      <c r="H117" s="56">
        <f t="shared" si="2"/>
        <v>16.4</v>
      </c>
    </row>
    <row r="118" spans="2:8" ht="18.75">
      <c r="B118" s="85"/>
      <c r="C118" s="356" t="s">
        <v>194</v>
      </c>
      <c r="D118" s="357"/>
      <c r="E118" s="56">
        <v>16.4</v>
      </c>
      <c r="F118" s="56"/>
      <c r="G118" s="56"/>
      <c r="H118" s="56">
        <f t="shared" si="2"/>
        <v>16.4</v>
      </c>
    </row>
    <row r="119" spans="2:8" ht="75" hidden="1">
      <c r="B119" s="85"/>
      <c r="C119" s="84"/>
      <c r="D119" s="257" t="s">
        <v>208</v>
      </c>
      <c r="E119" s="56"/>
      <c r="F119" s="56"/>
      <c r="G119" s="56"/>
      <c r="H119" s="56">
        <f t="shared" si="2"/>
        <v>0</v>
      </c>
    </row>
    <row r="120" spans="2:8" ht="56.25" hidden="1">
      <c r="B120" s="85" t="s">
        <v>302</v>
      </c>
      <c r="C120" s="307" t="s">
        <v>639</v>
      </c>
      <c r="D120" s="257"/>
      <c r="E120" s="56"/>
      <c r="F120" s="56"/>
      <c r="G120" s="56"/>
      <c r="H120" s="56">
        <f t="shared" si="2"/>
        <v>0</v>
      </c>
    </row>
    <row r="121" spans="2:8" ht="56.25" hidden="1">
      <c r="B121" s="85" t="s">
        <v>580</v>
      </c>
      <c r="C121" s="198" t="s">
        <v>581</v>
      </c>
      <c r="D121" s="257"/>
      <c r="E121" s="56"/>
      <c r="F121" s="56"/>
      <c r="G121" s="56"/>
      <c r="H121" s="56">
        <f t="shared" si="2"/>
        <v>0</v>
      </c>
    </row>
    <row r="122" spans="2:8" ht="37.5" hidden="1">
      <c r="B122" s="85" t="s">
        <v>299</v>
      </c>
      <c r="C122" s="146" t="s">
        <v>593</v>
      </c>
      <c r="D122" s="257"/>
      <c r="E122" s="56"/>
      <c r="F122" s="56"/>
      <c r="G122" s="56"/>
      <c r="H122" s="56">
        <f t="shared" si="2"/>
        <v>0</v>
      </c>
    </row>
    <row r="123" spans="2:8" ht="56.25" hidden="1">
      <c r="B123" s="85" t="s">
        <v>576</v>
      </c>
      <c r="C123" s="198" t="s">
        <v>298</v>
      </c>
      <c r="D123" s="257"/>
      <c r="E123" s="56"/>
      <c r="F123" s="56"/>
      <c r="G123" s="56"/>
      <c r="H123" s="56">
        <f t="shared" si="2"/>
        <v>0</v>
      </c>
    </row>
    <row r="124" spans="2:8" ht="18.75" hidden="1">
      <c r="B124" s="85"/>
      <c r="C124" s="356" t="s">
        <v>194</v>
      </c>
      <c r="D124" s="357"/>
      <c r="E124" s="56"/>
      <c r="F124" s="56"/>
      <c r="G124" s="56"/>
      <c r="H124" s="56">
        <f t="shared" si="2"/>
        <v>0</v>
      </c>
    </row>
    <row r="125" spans="2:8" ht="37.5" hidden="1">
      <c r="B125" s="85"/>
      <c r="C125" s="84"/>
      <c r="D125" s="257" t="s">
        <v>247</v>
      </c>
      <c r="E125" s="56"/>
      <c r="F125" s="56"/>
      <c r="G125" s="56"/>
      <c r="H125" s="56"/>
    </row>
    <row r="126" spans="2:8" ht="56.25" hidden="1">
      <c r="B126" s="85" t="s">
        <v>302</v>
      </c>
      <c r="C126" s="307" t="s">
        <v>639</v>
      </c>
      <c r="D126" s="257"/>
      <c r="E126" s="56"/>
      <c r="F126" s="56"/>
      <c r="G126" s="56"/>
      <c r="H126" s="56"/>
    </row>
    <row r="127" spans="2:8" ht="18.75" hidden="1">
      <c r="B127" s="85" t="s">
        <v>615</v>
      </c>
      <c r="C127" s="198" t="s">
        <v>616</v>
      </c>
      <c r="D127" s="257"/>
      <c r="E127" s="56"/>
      <c r="F127" s="56"/>
      <c r="G127" s="56"/>
      <c r="H127" s="56"/>
    </row>
    <row r="128" spans="2:8" ht="18.75" hidden="1">
      <c r="B128" s="85"/>
      <c r="C128" s="356" t="s">
        <v>194</v>
      </c>
      <c r="D128" s="357"/>
      <c r="E128" s="56"/>
      <c r="F128" s="56"/>
      <c r="G128" s="56"/>
      <c r="H128" s="56"/>
    </row>
    <row r="129" spans="2:8" ht="93.75" hidden="1">
      <c r="B129" s="85"/>
      <c r="C129" s="146"/>
      <c r="D129" s="146" t="s">
        <v>209</v>
      </c>
      <c r="E129" s="56"/>
      <c r="F129" s="56"/>
      <c r="G129" s="56"/>
      <c r="H129" s="56"/>
    </row>
    <row r="130" spans="2:8" ht="56.25" hidden="1">
      <c r="B130" s="85" t="s">
        <v>302</v>
      </c>
      <c r="C130" s="307" t="s">
        <v>639</v>
      </c>
      <c r="D130" s="257"/>
      <c r="E130" s="56"/>
      <c r="F130" s="56"/>
      <c r="G130" s="56"/>
      <c r="H130" s="56"/>
    </row>
    <row r="131" spans="2:8" ht="56.25" hidden="1">
      <c r="B131" s="85" t="s">
        <v>521</v>
      </c>
      <c r="C131" s="198" t="s">
        <v>661</v>
      </c>
      <c r="D131" s="257"/>
      <c r="E131" s="56"/>
      <c r="F131" s="56"/>
      <c r="G131" s="56"/>
      <c r="H131" s="56"/>
    </row>
    <row r="132" spans="2:8" ht="56.25" hidden="1">
      <c r="B132" s="85" t="s">
        <v>577</v>
      </c>
      <c r="C132" s="198" t="s">
        <v>650</v>
      </c>
      <c r="D132" s="257"/>
      <c r="E132" s="56"/>
      <c r="F132" s="56"/>
      <c r="G132" s="56"/>
      <c r="H132" s="56"/>
    </row>
    <row r="133" spans="2:8" ht="18.75" hidden="1">
      <c r="B133" s="85" t="s">
        <v>489</v>
      </c>
      <c r="C133" s="198" t="s">
        <v>491</v>
      </c>
      <c r="D133" s="257"/>
      <c r="E133" s="56"/>
      <c r="F133" s="56"/>
      <c r="G133" s="56"/>
      <c r="H133" s="56"/>
    </row>
    <row r="134" spans="2:8" ht="18.75" hidden="1">
      <c r="B134" s="85" t="s">
        <v>137</v>
      </c>
      <c r="C134" s="85" t="s">
        <v>210</v>
      </c>
      <c r="D134" s="257"/>
      <c r="E134" s="56"/>
      <c r="F134" s="56"/>
      <c r="G134" s="56"/>
      <c r="H134" s="56"/>
    </row>
    <row r="135" spans="2:8" ht="37.5" hidden="1">
      <c r="B135" s="85" t="s">
        <v>296</v>
      </c>
      <c r="C135" s="198" t="s">
        <v>297</v>
      </c>
      <c r="D135" s="257"/>
      <c r="E135" s="56"/>
      <c r="F135" s="56"/>
      <c r="G135" s="56"/>
      <c r="H135" s="56"/>
    </row>
    <row r="136" spans="2:8" ht="150" hidden="1">
      <c r="B136" s="85" t="s">
        <v>597</v>
      </c>
      <c r="C136" s="198" t="s">
        <v>642</v>
      </c>
      <c r="D136" s="257"/>
      <c r="E136" s="56"/>
      <c r="F136" s="56"/>
      <c r="G136" s="56"/>
      <c r="H136" s="56"/>
    </row>
    <row r="137" spans="2:8" ht="93.75" hidden="1">
      <c r="B137" s="85" t="s">
        <v>522</v>
      </c>
      <c r="C137" s="198" t="s">
        <v>595</v>
      </c>
      <c r="D137" s="257"/>
      <c r="E137" s="56"/>
      <c r="F137" s="56"/>
      <c r="G137" s="56"/>
      <c r="H137" s="56"/>
    </row>
    <row r="138" spans="2:8" ht="93.75" hidden="1">
      <c r="B138" s="85" t="s">
        <v>582</v>
      </c>
      <c r="C138" s="198" t="s">
        <v>643</v>
      </c>
      <c r="D138" s="257"/>
      <c r="E138" s="56"/>
      <c r="F138" s="56"/>
      <c r="G138" s="56"/>
      <c r="H138" s="56"/>
    </row>
    <row r="139" spans="2:8" ht="18.75" hidden="1">
      <c r="B139" s="85"/>
      <c r="C139" s="356" t="s">
        <v>194</v>
      </c>
      <c r="D139" s="357"/>
      <c r="E139" s="56"/>
      <c r="F139" s="56"/>
      <c r="G139" s="56"/>
      <c r="H139" s="56"/>
    </row>
    <row r="140" spans="2:8" ht="112.5" hidden="1">
      <c r="B140" s="85"/>
      <c r="C140" s="198"/>
      <c r="D140" s="309" t="s">
        <v>211</v>
      </c>
      <c r="E140" s="56"/>
      <c r="F140" s="56"/>
      <c r="G140" s="56"/>
      <c r="H140" s="56"/>
    </row>
    <row r="141" spans="2:8" ht="37.5" hidden="1">
      <c r="B141" s="85" t="s">
        <v>299</v>
      </c>
      <c r="C141" s="146" t="s">
        <v>593</v>
      </c>
      <c r="D141" s="106"/>
      <c r="E141" s="56"/>
      <c r="F141" s="56"/>
      <c r="G141" s="56"/>
      <c r="H141" s="56"/>
    </row>
    <row r="142" spans="2:8" ht="56.25" hidden="1">
      <c r="B142" s="85" t="s">
        <v>576</v>
      </c>
      <c r="C142" s="198" t="s">
        <v>212</v>
      </c>
      <c r="D142" s="309"/>
      <c r="E142" s="56"/>
      <c r="F142" s="56"/>
      <c r="G142" s="56"/>
      <c r="H142" s="56"/>
    </row>
    <row r="143" spans="2:8" ht="56.25" hidden="1">
      <c r="B143" s="85" t="s">
        <v>580</v>
      </c>
      <c r="C143" s="198" t="s">
        <v>581</v>
      </c>
      <c r="D143" s="309"/>
      <c r="E143" s="56"/>
      <c r="F143" s="56"/>
      <c r="G143" s="56"/>
      <c r="H143" s="56"/>
    </row>
    <row r="144" spans="2:8" ht="18.75" hidden="1">
      <c r="B144" s="85"/>
      <c r="C144" s="146"/>
      <c r="D144" s="330"/>
      <c r="E144" s="56"/>
      <c r="F144" s="56"/>
      <c r="G144" s="56"/>
      <c r="H144" s="56"/>
    </row>
    <row r="145" spans="2:8" ht="18.75" hidden="1">
      <c r="B145" s="316"/>
      <c r="C145" s="356" t="s">
        <v>194</v>
      </c>
      <c r="D145" s="357"/>
      <c r="E145" s="56"/>
      <c r="F145" s="56"/>
      <c r="G145" s="56"/>
      <c r="H145" s="56"/>
    </row>
    <row r="146" spans="2:8" ht="56.25" hidden="1">
      <c r="B146" s="320"/>
      <c r="C146" s="85"/>
      <c r="D146" s="85" t="s">
        <v>213</v>
      </c>
      <c r="E146" s="56"/>
      <c r="F146" s="56"/>
      <c r="G146" s="56"/>
      <c r="H146" s="56"/>
    </row>
    <row r="147" spans="2:8" ht="37.5" hidden="1">
      <c r="B147" s="85" t="s">
        <v>590</v>
      </c>
      <c r="C147" s="146" t="s">
        <v>214</v>
      </c>
      <c r="D147" s="106"/>
      <c r="E147" s="56"/>
      <c r="F147" s="56"/>
      <c r="G147" s="56"/>
      <c r="H147" s="56"/>
    </row>
    <row r="148" spans="2:8" ht="75" hidden="1">
      <c r="B148" s="106">
        <v>70401</v>
      </c>
      <c r="C148" s="146" t="s">
        <v>215</v>
      </c>
      <c r="D148" s="106"/>
      <c r="E148" s="56"/>
      <c r="F148" s="56"/>
      <c r="G148" s="56"/>
      <c r="H148" s="56"/>
    </row>
    <row r="149" spans="2:8" ht="18.75" hidden="1">
      <c r="B149" s="368" t="s">
        <v>194</v>
      </c>
      <c r="C149" s="369"/>
      <c r="D149" s="370"/>
      <c r="E149" s="56"/>
      <c r="F149" s="56"/>
      <c r="G149" s="56"/>
      <c r="H149" s="56"/>
    </row>
    <row r="150" spans="2:8" ht="37.5" hidden="1">
      <c r="B150" s="85"/>
      <c r="C150" s="85"/>
      <c r="D150" s="85" t="s">
        <v>216</v>
      </c>
      <c r="E150" s="56"/>
      <c r="F150" s="56"/>
      <c r="G150" s="56"/>
      <c r="H150" s="56"/>
    </row>
    <row r="151" spans="2:8" ht="37.5" hidden="1">
      <c r="B151" s="85" t="s">
        <v>299</v>
      </c>
      <c r="C151" s="146" t="s">
        <v>593</v>
      </c>
      <c r="D151" s="85"/>
      <c r="E151" s="56"/>
      <c r="F151" s="56"/>
      <c r="G151" s="56"/>
      <c r="H151" s="56"/>
    </row>
    <row r="152" spans="2:8" ht="75" hidden="1">
      <c r="B152" s="85" t="s">
        <v>556</v>
      </c>
      <c r="C152" s="85" t="s">
        <v>618</v>
      </c>
      <c r="D152" s="85"/>
      <c r="E152" s="56"/>
      <c r="F152" s="56"/>
      <c r="G152" s="56"/>
      <c r="H152" s="56"/>
    </row>
    <row r="153" spans="2:8" ht="18.75" hidden="1">
      <c r="B153" s="85"/>
      <c r="C153" s="338" t="s">
        <v>194</v>
      </c>
      <c r="D153" s="338"/>
      <c r="E153" s="56"/>
      <c r="F153" s="56"/>
      <c r="G153" s="56"/>
      <c r="H153" s="56"/>
    </row>
    <row r="154" spans="2:8" ht="56.25" hidden="1">
      <c r="B154" s="85"/>
      <c r="C154" s="85"/>
      <c r="D154" s="85" t="s">
        <v>217</v>
      </c>
      <c r="E154" s="56"/>
      <c r="F154" s="56"/>
      <c r="G154" s="56"/>
      <c r="H154" s="56"/>
    </row>
    <row r="155" spans="2:8" ht="37.5" hidden="1">
      <c r="B155" s="85" t="s">
        <v>299</v>
      </c>
      <c r="C155" s="146" t="s">
        <v>593</v>
      </c>
      <c r="D155" s="85"/>
      <c r="E155" s="56"/>
      <c r="F155" s="56"/>
      <c r="G155" s="56"/>
      <c r="H155" s="56"/>
    </row>
    <row r="156" spans="2:8" ht="37.5" hidden="1">
      <c r="B156" s="85" t="s">
        <v>554</v>
      </c>
      <c r="C156" s="198" t="s">
        <v>591</v>
      </c>
      <c r="D156" s="85"/>
      <c r="E156" s="56"/>
      <c r="F156" s="56"/>
      <c r="G156" s="56"/>
      <c r="H156" s="56"/>
    </row>
    <row r="157" spans="2:8" ht="18.75" hidden="1">
      <c r="B157" s="85"/>
      <c r="C157" s="338" t="s">
        <v>194</v>
      </c>
      <c r="D157" s="338"/>
      <c r="E157" s="56"/>
      <c r="F157" s="56"/>
      <c r="G157" s="56"/>
      <c r="H157" s="56"/>
    </row>
    <row r="158" spans="2:8" ht="18.75" hidden="1">
      <c r="B158" s="85"/>
      <c r="C158" s="85"/>
      <c r="D158" s="85"/>
      <c r="E158" s="56"/>
      <c r="F158" s="56"/>
      <c r="G158" s="56"/>
      <c r="H158" s="56"/>
    </row>
    <row r="159" spans="2:8" ht="18.75" hidden="1">
      <c r="B159" s="85"/>
      <c r="C159" s="85"/>
      <c r="D159" s="85"/>
      <c r="E159" s="56"/>
      <c r="F159" s="56"/>
      <c r="G159" s="56"/>
      <c r="H159" s="56"/>
    </row>
    <row r="160" spans="2:8" ht="75" hidden="1">
      <c r="B160" s="316"/>
      <c r="C160" s="84"/>
      <c r="D160" s="95" t="s">
        <v>218</v>
      </c>
      <c r="E160" s="56"/>
      <c r="F160" s="56"/>
      <c r="G160" s="56"/>
      <c r="H160" s="56"/>
    </row>
    <row r="161" spans="2:8" ht="18.75" hidden="1">
      <c r="B161" s="316" t="s">
        <v>300</v>
      </c>
      <c r="C161" s="146" t="s">
        <v>506</v>
      </c>
      <c r="D161" s="95"/>
      <c r="E161" s="331"/>
      <c r="F161" s="56"/>
      <c r="G161" s="56"/>
      <c r="H161" s="312"/>
    </row>
    <row r="162" spans="2:8" ht="18.75" hidden="1">
      <c r="B162" s="316" t="s">
        <v>536</v>
      </c>
      <c r="C162" s="84" t="s">
        <v>210</v>
      </c>
      <c r="D162" s="95"/>
      <c r="E162" s="331"/>
      <c r="F162" s="56"/>
      <c r="G162" s="56"/>
      <c r="H162" s="312"/>
    </row>
    <row r="163" spans="2:8" ht="37.5" hidden="1">
      <c r="B163" s="85" t="s">
        <v>299</v>
      </c>
      <c r="C163" s="146" t="s">
        <v>593</v>
      </c>
      <c r="D163" s="146"/>
      <c r="E163" s="56"/>
      <c r="F163" s="56"/>
      <c r="G163" s="56"/>
      <c r="H163" s="56"/>
    </row>
    <row r="164" spans="2:8" ht="18.75" hidden="1">
      <c r="B164" s="174" t="s">
        <v>535</v>
      </c>
      <c r="C164" s="147" t="s">
        <v>560</v>
      </c>
      <c r="D164" s="146"/>
      <c r="E164" s="56"/>
      <c r="F164" s="56"/>
      <c r="G164" s="56"/>
      <c r="H164" s="56"/>
    </row>
    <row r="165" spans="2:8" ht="150" hidden="1">
      <c r="B165" s="174" t="s">
        <v>469</v>
      </c>
      <c r="C165" s="256" t="s">
        <v>219</v>
      </c>
      <c r="D165" s="146"/>
      <c r="E165" s="56"/>
      <c r="F165" s="56"/>
      <c r="G165" s="56"/>
      <c r="H165" s="56"/>
    </row>
    <row r="166" spans="2:8" ht="18.75" hidden="1">
      <c r="B166" s="174" t="s">
        <v>540</v>
      </c>
      <c r="C166" s="147" t="s">
        <v>541</v>
      </c>
      <c r="D166" s="146"/>
      <c r="E166" s="56"/>
      <c r="F166" s="56"/>
      <c r="G166" s="56"/>
      <c r="H166" s="56"/>
    </row>
    <row r="167" spans="2:8" ht="56.25" hidden="1">
      <c r="B167" s="174" t="s">
        <v>521</v>
      </c>
      <c r="C167" s="147" t="s">
        <v>220</v>
      </c>
      <c r="D167" s="146"/>
      <c r="E167" s="56"/>
      <c r="F167" s="56"/>
      <c r="G167" s="56"/>
      <c r="H167" s="56"/>
    </row>
    <row r="168" spans="2:8" ht="131.25" hidden="1">
      <c r="B168" s="174" t="s">
        <v>597</v>
      </c>
      <c r="C168" s="147" t="s">
        <v>221</v>
      </c>
      <c r="D168" s="146"/>
      <c r="E168" s="56"/>
      <c r="F168" s="56"/>
      <c r="G168" s="56"/>
      <c r="H168" s="56"/>
    </row>
    <row r="169" spans="2:8" ht="93.75" hidden="1">
      <c r="B169" s="174" t="s">
        <v>522</v>
      </c>
      <c r="C169" s="147" t="s">
        <v>222</v>
      </c>
      <c r="D169" s="146"/>
      <c r="E169" s="56"/>
      <c r="F169" s="56"/>
      <c r="G169" s="56"/>
      <c r="H169" s="56"/>
    </row>
    <row r="170" spans="2:8" ht="93.75" hidden="1">
      <c r="B170" s="174" t="s">
        <v>582</v>
      </c>
      <c r="C170" s="147" t="s">
        <v>643</v>
      </c>
      <c r="D170" s="146"/>
      <c r="E170" s="56"/>
      <c r="F170" s="56"/>
      <c r="G170" s="56"/>
      <c r="H170" s="56"/>
    </row>
    <row r="171" spans="2:8" ht="37.5" hidden="1">
      <c r="B171" s="174" t="s">
        <v>536</v>
      </c>
      <c r="C171" s="147" t="s">
        <v>223</v>
      </c>
      <c r="D171" s="146"/>
      <c r="E171" s="56"/>
      <c r="F171" s="56"/>
      <c r="G171" s="56"/>
      <c r="H171" s="56"/>
    </row>
    <row r="172" spans="2:8" ht="18.75" hidden="1">
      <c r="B172" s="174"/>
      <c r="C172" s="147"/>
      <c r="D172" s="146"/>
      <c r="E172" s="56"/>
      <c r="F172" s="56"/>
      <c r="G172" s="56"/>
      <c r="H172" s="56"/>
    </row>
    <row r="173" spans="2:8" ht="93.75" hidden="1">
      <c r="B173" s="174" t="s">
        <v>612</v>
      </c>
      <c r="C173" s="198" t="s">
        <v>224</v>
      </c>
      <c r="D173" s="146"/>
      <c r="E173" s="56"/>
      <c r="F173" s="56"/>
      <c r="G173" s="56"/>
      <c r="H173" s="56"/>
    </row>
    <row r="174" spans="2:8" ht="56.25" hidden="1">
      <c r="B174" s="85" t="s">
        <v>304</v>
      </c>
      <c r="C174" s="307" t="s">
        <v>641</v>
      </c>
      <c r="D174" s="95"/>
      <c r="E174" s="56"/>
      <c r="F174" s="56"/>
      <c r="G174" s="56"/>
      <c r="H174" s="56"/>
    </row>
    <row r="175" spans="2:8" ht="56.25" hidden="1">
      <c r="B175" s="85" t="s">
        <v>515</v>
      </c>
      <c r="C175" s="146" t="s">
        <v>225</v>
      </c>
      <c r="D175" s="95"/>
      <c r="E175" s="56"/>
      <c r="F175" s="56"/>
      <c r="G175" s="56"/>
      <c r="H175" s="56"/>
    </row>
    <row r="176" spans="2:8" ht="18.75" hidden="1">
      <c r="B176" s="85"/>
      <c r="C176" s="146"/>
      <c r="D176" s="95"/>
      <c r="E176" s="56"/>
      <c r="F176" s="56"/>
      <c r="G176" s="56"/>
      <c r="H176" s="56"/>
    </row>
    <row r="177" spans="2:8" ht="18.75" hidden="1">
      <c r="B177" s="85"/>
      <c r="C177" s="146"/>
      <c r="D177" s="95"/>
      <c r="E177" s="56"/>
      <c r="F177" s="56"/>
      <c r="G177" s="56"/>
      <c r="H177" s="56"/>
    </row>
    <row r="178" spans="2:8" ht="37.5" hidden="1">
      <c r="B178" s="85" t="s">
        <v>302</v>
      </c>
      <c r="C178" s="146" t="s">
        <v>214</v>
      </c>
      <c r="D178" s="95"/>
      <c r="E178" s="56"/>
      <c r="F178" s="56"/>
      <c r="G178" s="56"/>
      <c r="H178" s="56"/>
    </row>
    <row r="179" spans="2:8" ht="18.75" hidden="1">
      <c r="B179" s="85"/>
      <c r="C179" s="146"/>
      <c r="D179" s="291"/>
      <c r="E179" s="56"/>
      <c r="F179" s="93"/>
      <c r="G179" s="93"/>
      <c r="H179" s="56"/>
    </row>
    <row r="180" spans="2:8" ht="131.25" hidden="1">
      <c r="B180" s="85" t="s">
        <v>509</v>
      </c>
      <c r="C180" s="256" t="s">
        <v>201</v>
      </c>
      <c r="D180" s="146"/>
      <c r="E180" s="59"/>
      <c r="F180" s="56"/>
      <c r="G180" s="56"/>
      <c r="H180" s="56"/>
    </row>
    <row r="181" spans="2:8" ht="18.75" hidden="1">
      <c r="B181" s="85"/>
      <c r="C181" s="146"/>
      <c r="D181" s="146"/>
      <c r="E181" s="59"/>
      <c r="F181" s="106"/>
      <c r="G181" s="106"/>
      <c r="H181" s="56"/>
    </row>
    <row r="182" spans="2:8" ht="18.75" hidden="1">
      <c r="B182" s="85"/>
      <c r="C182" s="256"/>
      <c r="D182" s="95"/>
      <c r="E182" s="59"/>
      <c r="F182" s="106"/>
      <c r="G182" s="106"/>
      <c r="H182" s="56"/>
    </row>
    <row r="183" spans="2:8" ht="18.75" hidden="1">
      <c r="B183" s="320"/>
      <c r="C183" s="256"/>
      <c r="D183" s="332"/>
      <c r="E183" s="59"/>
      <c r="F183" s="106"/>
      <c r="G183" s="106"/>
      <c r="H183" s="56"/>
    </row>
    <row r="184" spans="2:8" ht="18.75" hidden="1">
      <c r="B184" s="320"/>
      <c r="C184" s="256"/>
      <c r="D184" s="332"/>
      <c r="E184" s="59"/>
      <c r="F184" s="106"/>
      <c r="G184" s="106"/>
      <c r="H184" s="56"/>
    </row>
    <row r="185" spans="2:8" ht="18.75" hidden="1">
      <c r="B185" s="320"/>
      <c r="C185" s="256"/>
      <c r="D185" s="332"/>
      <c r="E185" s="59"/>
      <c r="F185" s="106"/>
      <c r="G185" s="106"/>
      <c r="H185" s="56"/>
    </row>
    <row r="186" spans="2:8" ht="37.5" hidden="1">
      <c r="B186" s="213">
        <v>75</v>
      </c>
      <c r="C186" s="307" t="s">
        <v>654</v>
      </c>
      <c r="D186" s="332"/>
      <c r="E186" s="59"/>
      <c r="F186" s="56"/>
      <c r="G186" s="59"/>
      <c r="H186" s="56"/>
    </row>
    <row r="187" spans="2:8" ht="18.75" hidden="1">
      <c r="B187" s="291">
        <v>250380</v>
      </c>
      <c r="C187" s="198" t="s">
        <v>588</v>
      </c>
      <c r="D187" s="332"/>
      <c r="E187" s="59"/>
      <c r="F187" s="56"/>
      <c r="G187" s="59"/>
      <c r="H187" s="56"/>
    </row>
    <row r="188" spans="2:8" ht="18.75" hidden="1">
      <c r="B188" s="320"/>
      <c r="C188" s="256"/>
      <c r="D188" s="332"/>
      <c r="E188" s="59"/>
      <c r="F188" s="106"/>
      <c r="G188" s="333"/>
      <c r="H188" s="56"/>
    </row>
    <row r="189" spans="2:8" ht="18.75" hidden="1">
      <c r="B189" s="368" t="s">
        <v>194</v>
      </c>
      <c r="C189" s="369"/>
      <c r="D189" s="370"/>
      <c r="E189" s="334"/>
      <c r="F189" s="106"/>
      <c r="G189" s="59"/>
      <c r="H189" s="312"/>
    </row>
    <row r="190" spans="2:8" ht="168.75" hidden="1">
      <c r="B190" s="85"/>
      <c r="C190" s="85"/>
      <c r="D190" s="85" t="s">
        <v>226</v>
      </c>
      <c r="E190" s="59"/>
      <c r="F190" s="106"/>
      <c r="G190" s="106"/>
      <c r="H190" s="312"/>
    </row>
    <row r="191" spans="2:8" ht="18.75" hidden="1">
      <c r="B191" s="85" t="s">
        <v>455</v>
      </c>
      <c r="C191" s="146" t="s">
        <v>227</v>
      </c>
      <c r="D191" s="146"/>
      <c r="E191" s="59"/>
      <c r="F191" s="106"/>
      <c r="G191" s="106"/>
      <c r="H191" s="312">
        <f aca="true" t="shared" si="3" ref="H191:H196">SUM(G191+E191)</f>
        <v>0</v>
      </c>
    </row>
    <row r="192" spans="2:8" ht="18.75" hidden="1">
      <c r="B192" s="85" t="s">
        <v>228</v>
      </c>
      <c r="C192" s="256" t="s">
        <v>229</v>
      </c>
      <c r="D192" s="95"/>
      <c r="E192" s="59"/>
      <c r="F192" s="106"/>
      <c r="G192" s="106"/>
      <c r="H192" s="312">
        <f t="shared" si="3"/>
        <v>0</v>
      </c>
    </row>
    <row r="193" spans="2:8" ht="18.75" hidden="1">
      <c r="B193" s="320"/>
      <c r="C193" s="256"/>
      <c r="D193" s="332"/>
      <c r="E193" s="59"/>
      <c r="F193" s="148"/>
      <c r="G193" s="148"/>
      <c r="H193" s="312">
        <f t="shared" si="3"/>
        <v>0</v>
      </c>
    </row>
    <row r="194" spans="2:8" ht="18.75" hidden="1">
      <c r="B194" s="320"/>
      <c r="C194" s="256"/>
      <c r="D194" s="332"/>
      <c r="E194" s="59"/>
      <c r="F194" s="148"/>
      <c r="G194" s="148"/>
      <c r="H194" s="312">
        <f t="shared" si="3"/>
        <v>0</v>
      </c>
    </row>
    <row r="195" spans="2:8" ht="18.75" hidden="1">
      <c r="B195" s="320"/>
      <c r="C195" s="256"/>
      <c r="D195" s="332"/>
      <c r="E195" s="59"/>
      <c r="F195" s="148"/>
      <c r="G195" s="148"/>
      <c r="H195" s="312">
        <f t="shared" si="3"/>
        <v>0</v>
      </c>
    </row>
    <row r="196" spans="2:8" ht="18.75" hidden="1">
      <c r="B196" s="368" t="s">
        <v>194</v>
      </c>
      <c r="C196" s="369"/>
      <c r="D196" s="370"/>
      <c r="E196" s="59"/>
      <c r="F196" s="148"/>
      <c r="G196" s="148"/>
      <c r="H196" s="312">
        <f t="shared" si="3"/>
        <v>0</v>
      </c>
    </row>
    <row r="197" spans="2:8" ht="93.75">
      <c r="B197" s="85"/>
      <c r="C197" s="146"/>
      <c r="D197" s="257" t="s">
        <v>209</v>
      </c>
      <c r="E197" s="56"/>
      <c r="F197" s="148"/>
      <c r="G197" s="148"/>
      <c r="H197" s="312"/>
    </row>
    <row r="198" spans="2:8" ht="56.25">
      <c r="B198" s="85" t="s">
        <v>302</v>
      </c>
      <c r="C198" s="198" t="s">
        <v>639</v>
      </c>
      <c r="D198" s="257"/>
      <c r="E198" s="56">
        <f>SUM(E200:E204)</f>
        <v>64.805</v>
      </c>
      <c r="F198" s="148"/>
      <c r="G198" s="148"/>
      <c r="H198" s="56">
        <f aca="true" t="shared" si="4" ref="H198:H205">SUM(G198+E198)</f>
        <v>64.805</v>
      </c>
    </row>
    <row r="199" spans="2:8" ht="56.25" hidden="1">
      <c r="B199" s="85" t="s">
        <v>521</v>
      </c>
      <c r="C199" s="198" t="s">
        <v>661</v>
      </c>
      <c r="D199" s="257"/>
      <c r="E199" s="56"/>
      <c r="F199" s="148"/>
      <c r="G199" s="148"/>
      <c r="H199" s="56">
        <f t="shared" si="4"/>
        <v>0</v>
      </c>
    </row>
    <row r="200" spans="2:8" ht="56.25">
      <c r="B200" s="85" t="s">
        <v>577</v>
      </c>
      <c r="C200" s="198" t="s">
        <v>650</v>
      </c>
      <c r="D200" s="257"/>
      <c r="E200" s="56">
        <v>2.2</v>
      </c>
      <c r="F200" s="148"/>
      <c r="G200" s="148"/>
      <c r="H200" s="56">
        <f t="shared" si="4"/>
        <v>2.2</v>
      </c>
    </row>
    <row r="201" spans="2:8" ht="37.5">
      <c r="B201" s="85" t="s">
        <v>296</v>
      </c>
      <c r="C201" s="198" t="s">
        <v>297</v>
      </c>
      <c r="D201" s="257"/>
      <c r="E201" s="59">
        <v>5.2</v>
      </c>
      <c r="F201" s="148"/>
      <c r="G201" s="148"/>
      <c r="H201" s="56">
        <f t="shared" si="4"/>
        <v>5.2</v>
      </c>
    </row>
    <row r="202" spans="2:8" ht="150">
      <c r="B202" s="85" t="s">
        <v>597</v>
      </c>
      <c r="C202" s="198" t="s">
        <v>642</v>
      </c>
      <c r="D202" s="257"/>
      <c r="E202" s="59">
        <v>20.65</v>
      </c>
      <c r="F202" s="148"/>
      <c r="G202" s="148"/>
      <c r="H202" s="56">
        <f t="shared" si="4"/>
        <v>20.65</v>
      </c>
    </row>
    <row r="203" spans="2:8" ht="93.75">
      <c r="B203" s="85" t="s">
        <v>522</v>
      </c>
      <c r="C203" s="198" t="s">
        <v>595</v>
      </c>
      <c r="D203" s="257"/>
      <c r="E203" s="59">
        <v>4.307</v>
      </c>
      <c r="F203" s="148"/>
      <c r="G203" s="148"/>
      <c r="H203" s="56">
        <f t="shared" si="4"/>
        <v>4.307</v>
      </c>
    </row>
    <row r="204" spans="2:8" ht="93.75">
      <c r="B204" s="85" t="s">
        <v>582</v>
      </c>
      <c r="C204" s="198" t="s">
        <v>643</v>
      </c>
      <c r="D204" s="257"/>
      <c r="E204" s="59">
        <v>32.448</v>
      </c>
      <c r="F204" s="148"/>
      <c r="G204" s="148"/>
      <c r="H204" s="56">
        <f t="shared" si="4"/>
        <v>32.448</v>
      </c>
    </row>
    <row r="205" spans="2:8" ht="18.75">
      <c r="B205" s="320"/>
      <c r="C205" s="356" t="s">
        <v>194</v>
      </c>
      <c r="D205" s="357"/>
      <c r="E205" s="59">
        <v>64.805</v>
      </c>
      <c r="F205" s="148"/>
      <c r="G205" s="148"/>
      <c r="H205" s="56">
        <f t="shared" si="4"/>
        <v>64.805</v>
      </c>
    </row>
    <row r="206" spans="2:8" ht="18.75" hidden="1">
      <c r="B206" s="320"/>
      <c r="C206" s="205"/>
      <c r="D206" s="257"/>
      <c r="E206" s="59"/>
      <c r="F206" s="148"/>
      <c r="G206" s="148"/>
      <c r="H206" s="312"/>
    </row>
    <row r="207" spans="2:8" ht="18.75" hidden="1">
      <c r="B207" s="320"/>
      <c r="C207" s="321"/>
      <c r="D207" s="322"/>
      <c r="E207" s="59"/>
      <c r="F207" s="148"/>
      <c r="G207" s="148"/>
      <c r="H207" s="312"/>
    </row>
    <row r="208" spans="2:8" ht="18.75" hidden="1">
      <c r="B208" s="320"/>
      <c r="C208" s="321"/>
      <c r="D208" s="322"/>
      <c r="E208" s="59"/>
      <c r="F208" s="148"/>
      <c r="G208" s="148"/>
      <c r="H208" s="312"/>
    </row>
    <row r="209" spans="2:8" ht="18.75" hidden="1">
      <c r="B209" s="320"/>
      <c r="C209" s="321"/>
      <c r="D209" s="322"/>
      <c r="E209" s="59"/>
      <c r="F209" s="148"/>
      <c r="G209" s="148"/>
      <c r="H209" s="312"/>
    </row>
    <row r="210" spans="2:8" ht="18.75" hidden="1">
      <c r="B210" s="320"/>
      <c r="C210" s="321"/>
      <c r="D210" s="322"/>
      <c r="E210" s="59"/>
      <c r="F210" s="148"/>
      <c r="G210" s="148"/>
      <c r="H210" s="312"/>
    </row>
    <row r="211" spans="2:8" ht="18.75" hidden="1">
      <c r="B211" s="320"/>
      <c r="C211" s="321"/>
      <c r="D211" s="322"/>
      <c r="E211" s="59"/>
      <c r="F211" s="148"/>
      <c r="G211" s="148"/>
      <c r="H211" s="312"/>
    </row>
    <row r="212" spans="2:8" ht="18.75" hidden="1">
      <c r="B212" s="320"/>
      <c r="C212" s="321"/>
      <c r="D212" s="322"/>
      <c r="E212" s="59"/>
      <c r="F212" s="148"/>
      <c r="G212" s="148"/>
      <c r="H212" s="312"/>
    </row>
    <row r="213" spans="2:8" ht="75">
      <c r="B213" s="85"/>
      <c r="C213" s="85"/>
      <c r="D213" s="95" t="s">
        <v>218</v>
      </c>
      <c r="E213" s="59"/>
      <c r="F213" s="148"/>
      <c r="G213" s="148"/>
      <c r="H213" s="312"/>
    </row>
    <row r="214" spans="2:8" ht="56.25">
      <c r="B214" s="85" t="s">
        <v>302</v>
      </c>
      <c r="C214" s="198" t="s">
        <v>639</v>
      </c>
      <c r="D214" s="95"/>
      <c r="E214" s="59"/>
      <c r="F214" s="148"/>
      <c r="G214" s="149">
        <v>650</v>
      </c>
      <c r="H214" s="56">
        <f aca="true" t="shared" si="5" ref="H214:H220">SUM(G214+E214)</f>
        <v>650</v>
      </c>
    </row>
    <row r="215" spans="2:8" ht="93.75">
      <c r="B215" s="85" t="s">
        <v>582</v>
      </c>
      <c r="C215" s="198" t="s">
        <v>643</v>
      </c>
      <c r="D215" s="95"/>
      <c r="E215" s="59"/>
      <c r="F215" s="148"/>
      <c r="G215" s="149">
        <v>650</v>
      </c>
      <c r="H215" s="56">
        <f t="shared" si="5"/>
        <v>650</v>
      </c>
    </row>
    <row r="216" spans="2:8" ht="37.5">
      <c r="B216" s="85" t="s">
        <v>299</v>
      </c>
      <c r="C216" s="146" t="s">
        <v>593</v>
      </c>
      <c r="D216" s="332"/>
      <c r="E216" s="59">
        <v>0.945</v>
      </c>
      <c r="F216" s="148"/>
      <c r="G216" s="149"/>
      <c r="H216" s="56">
        <f t="shared" si="5"/>
        <v>0.945</v>
      </c>
    </row>
    <row r="217" spans="2:8" ht="37.5">
      <c r="B217" s="85" t="s">
        <v>612</v>
      </c>
      <c r="C217" s="198" t="s">
        <v>623</v>
      </c>
      <c r="D217" s="332"/>
      <c r="E217" s="59">
        <v>0.945</v>
      </c>
      <c r="F217" s="148"/>
      <c r="G217" s="149"/>
      <c r="H217" s="56">
        <f t="shared" si="5"/>
        <v>0.945</v>
      </c>
    </row>
    <row r="218" spans="2:8" ht="56.25">
      <c r="B218" s="85" t="s">
        <v>304</v>
      </c>
      <c r="C218" s="198" t="s">
        <v>641</v>
      </c>
      <c r="D218" s="332"/>
      <c r="E218" s="59">
        <v>25</v>
      </c>
      <c r="F218" s="148"/>
      <c r="G218" s="149"/>
      <c r="H218" s="56">
        <f t="shared" si="5"/>
        <v>25</v>
      </c>
    </row>
    <row r="219" spans="2:8" ht="56.25">
      <c r="B219" s="85" t="s">
        <v>515</v>
      </c>
      <c r="C219" s="198" t="s">
        <v>598</v>
      </c>
      <c r="D219" s="332"/>
      <c r="E219" s="59">
        <v>25</v>
      </c>
      <c r="F219" s="148"/>
      <c r="G219" s="149"/>
      <c r="H219" s="56">
        <f t="shared" si="5"/>
        <v>25</v>
      </c>
    </row>
    <row r="220" spans="2:8" ht="18.75">
      <c r="B220" s="85"/>
      <c r="C220" s="356" t="s">
        <v>194</v>
      </c>
      <c r="D220" s="357"/>
      <c r="E220" s="59">
        <f>SUM(E218+E216+E214)</f>
        <v>25.945</v>
      </c>
      <c r="F220" s="148"/>
      <c r="G220" s="59">
        <f>SUM(G218+G216+G214)</f>
        <v>650</v>
      </c>
      <c r="H220" s="56">
        <f t="shared" si="5"/>
        <v>675.945</v>
      </c>
    </row>
    <row r="221" spans="2:8" ht="18.75">
      <c r="B221" s="339" t="s">
        <v>504</v>
      </c>
      <c r="C221" s="339"/>
      <c r="D221" s="339"/>
      <c r="E221" s="149">
        <f>SUM(E220+E205+E118+E113)</f>
        <v>133.13</v>
      </c>
      <c r="F221" s="149"/>
      <c r="G221" s="149">
        <f>SUM(G220+G205+G118+G113)</f>
        <v>650</v>
      </c>
      <c r="H221" s="149">
        <f>SUM(H220+H205+H118+H113)</f>
        <v>783.13</v>
      </c>
    </row>
  </sheetData>
  <mergeCells count="44">
    <mergeCell ref="B221:D221"/>
    <mergeCell ref="C128:D128"/>
    <mergeCell ref="C153:D153"/>
    <mergeCell ref="C157:D157"/>
    <mergeCell ref="B189:D189"/>
    <mergeCell ref="B196:D196"/>
    <mergeCell ref="C220:D220"/>
    <mergeCell ref="C205:D205"/>
    <mergeCell ref="C124:D124"/>
    <mergeCell ref="C139:D139"/>
    <mergeCell ref="C145:D145"/>
    <mergeCell ref="B149:D149"/>
    <mergeCell ref="C93:D93"/>
    <mergeCell ref="C103:D103"/>
    <mergeCell ref="C113:D113"/>
    <mergeCell ref="C118:D118"/>
    <mergeCell ref="C75:D75"/>
    <mergeCell ref="B81:F81"/>
    <mergeCell ref="B85:D85"/>
    <mergeCell ref="B89:D89"/>
    <mergeCell ref="C58:D58"/>
    <mergeCell ref="B60:D60"/>
    <mergeCell ref="B64:D64"/>
    <mergeCell ref="B68:D68"/>
    <mergeCell ref="C37:D37"/>
    <mergeCell ref="C41:D41"/>
    <mergeCell ref="C48:D48"/>
    <mergeCell ref="C53:D53"/>
    <mergeCell ref="B18:B19"/>
    <mergeCell ref="B21:D21"/>
    <mergeCell ref="C29:D29"/>
    <mergeCell ref="C33:D33"/>
    <mergeCell ref="F10:F11"/>
    <mergeCell ref="G10:G11"/>
    <mergeCell ref="H10:H11"/>
    <mergeCell ref="B15:D15"/>
    <mergeCell ref="B10:B11"/>
    <mergeCell ref="C10:C11"/>
    <mergeCell ref="D10:D11"/>
    <mergeCell ref="E10:E11"/>
    <mergeCell ref="E1:G1"/>
    <mergeCell ref="B6:H6"/>
    <mergeCell ref="D9:E9"/>
    <mergeCell ref="F9:G9"/>
  </mergeCells>
  <printOptions/>
  <pageMargins left="0.17" right="0.2" top="0.17" bottom="0.17" header="0.5" footer="0.17"/>
  <pageSetup fitToHeight="2"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Admin</cp:lastModifiedBy>
  <cp:lastPrinted>2013-05-22T10:51:43Z</cp:lastPrinted>
  <dcterms:created xsi:type="dcterms:W3CDTF">2002-01-04T08:30:01Z</dcterms:created>
  <dcterms:modified xsi:type="dcterms:W3CDTF">2013-05-23T11:54:35Z</dcterms:modified>
  <cp:category/>
  <cp:version/>
  <cp:contentType/>
  <cp:contentStatus/>
</cp:coreProperties>
</file>