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05" activeTab="1"/>
  </bookViews>
  <sheets>
    <sheet name="дод.1" sheetId="1" r:id="rId1"/>
    <sheet name="дод2" sheetId="2" r:id="rId2"/>
    <sheet name="міжбюджети" sheetId="3" r:id="rId3"/>
    <sheet name="формула" sheetId="4" r:id="rId4"/>
    <sheet name="програми" sheetId="5" r:id="rId5"/>
  </sheets>
  <definedNames>
    <definedName name="_xlfn.AGGREGATE" hidden="1">#NAME?</definedName>
    <definedName name="_xlnm.Print_Titles" localSheetId="0">'дод.1'!$6:$7</definedName>
    <definedName name="_xlnm.Print_Titles" localSheetId="1">'дод2'!$14:$18</definedName>
    <definedName name="_xlnm.Print_Titles" localSheetId="4">'програми'!$10:$12</definedName>
    <definedName name="_xlnm.Print_Area" localSheetId="0">'дод.1'!$A$2:$F$82</definedName>
    <definedName name="_xlnm.Print_Area" localSheetId="2">'міжбюджети'!$D$4:$M$35</definedName>
  </definedNames>
  <calcPr fullCalcOnLoad="1"/>
</workbook>
</file>

<file path=xl/sharedStrings.xml><?xml version="1.0" encoding="utf-8"?>
<sst xmlns="http://schemas.openxmlformats.org/spreadsheetml/2006/main" count="812" uniqueCount="440">
  <si>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</si>
  <si>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1070</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</si>
  <si>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</si>
  <si>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</si>
  <si>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 xml:space="preserve"> утримання закладів культури, які у 2016 році фінансуватимуться з сільських, селищних бюджетів  </t>
  </si>
  <si>
    <t xml:space="preserve"> утримання закладів дошкільної навчальної освіти, які фінансуватимуться у 2016 році з сільських, селищних бюджетів </t>
  </si>
  <si>
    <t>6188,2</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</si>
  <si>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</si>
  <si>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</si>
  <si>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</si>
  <si>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окремим категоріям громадян з послуг зв'язку</t>
  </si>
  <si>
    <t>Забезпечення централізованих заходів з лікування хворих на цукровий та нецукровий діабет</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</si>
  <si>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</si>
  <si>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</si>
  <si>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</si>
  <si>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Допомога до досягнення дитиною трирічного віку</t>
  </si>
  <si>
    <t xml:space="preserve">Допомога при народженні дитини </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</si>
  <si>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</si>
  <si>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</si>
  <si>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</si>
  <si>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</si>
  <si>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</si>
  <si>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</si>
  <si>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</si>
  <si>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1010</t>
  </si>
  <si>
    <t>Допомога на догляд за інвалідом I чи II групи внаслідок психічного розладу</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</si>
  <si>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</si>
  <si>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Фінансова підтримка  громадських організацій  інвалідів і ветеранів                               </t>
  </si>
  <si>
    <t>Державна соціальна допомога інвалідам з дитинства та дітям - інвалідам</t>
  </si>
  <si>
    <t>Державна соціальна допомога інвалідам з дитинства та дітям-інвалідам</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</si>
  <si>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</si>
  <si>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</si>
  <si>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110201</t>
  </si>
  <si>
    <t>0824</t>
  </si>
  <si>
    <t>Бібліотеки</t>
  </si>
  <si>
    <t>0828</t>
  </si>
  <si>
    <t>Палаци і будинки культури, клуби та інші заклади клубного типу</t>
  </si>
  <si>
    <t>110205</t>
  </si>
  <si>
    <t>Школи естетичного виховання дітей</t>
  </si>
  <si>
    <t>110502</t>
  </si>
  <si>
    <t>0829</t>
  </si>
  <si>
    <t>Інші культурно-освітні заклади  та заходи</t>
  </si>
  <si>
    <t>Кошти, що  передаються із загального фонду бюджету до бюджету розвитку        ( спеціального фонду)</t>
  </si>
  <si>
    <t>0180</t>
  </si>
  <si>
    <t>Інші додаткові дотації</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</si>
  <si>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</si>
  <si>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в тому числі</t>
  </si>
  <si>
    <t>Районна комплексна програма соціальної підтримки  учасників антитерористичної операції і членів їх сімей, сімей загиблих учасників АТО та вшанування пам"яті загиблих на 2014-2020 роки</t>
  </si>
  <si>
    <t>Субвенції із  загального фонду на:</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</si>
  <si>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</si>
  <si>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</si>
  <si>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Всього видатків</t>
  </si>
  <si>
    <t>Центри первинної медичної (медико-санітарної ) допомоги</t>
  </si>
  <si>
    <t>250315</t>
  </si>
  <si>
    <t>Проведення навчально - тренувальних  зборів і змагань</t>
  </si>
  <si>
    <t>130112</t>
  </si>
  <si>
    <t xml:space="preserve">Інші видатки </t>
  </si>
  <si>
    <t>130115</t>
  </si>
  <si>
    <t>Центри "Спорт для всіх" та заходи з фізичної культури</t>
  </si>
  <si>
    <t>130203</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</si>
  <si>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</si>
  <si>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</si>
  <si>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(КП ФСТ "КОЛОС")</t>
  </si>
  <si>
    <t>130205</t>
  </si>
  <si>
    <t>Додаток № 1
до рішення  Олександрівської районної ради  від 22 грудня №15
(в редакції рішення Олександрівської районної ради від " 14"січня 2016 року №36</t>
  </si>
  <si>
    <t>Додаток № 2
до рішення  Олександрівської районної ради  від       22 грудня №15  (в редакції рішення Олександрівської районної ради від "14"січня 2016 року № 36</t>
  </si>
  <si>
    <t>Додаток № 3
до рішення  Олександрівської районної ради  від 22 грудня №15
(в редакції рішення Олександрівської районної ради від " 14"січня 2016 року № 36</t>
  </si>
  <si>
    <t>Додаток № 5
до рішення  Олександрівської районної ради  від       22 грудня №15  (в редакції рішення Олександрівської районної ради від "14"січня 2016 року № 36</t>
  </si>
  <si>
    <t>Додаток № 4
до рішення  Олександрівської районної ради  від       22 грудня №15  (в редакції рішення Олександрівської районної ради від "14"січня 2016 року № 36</t>
  </si>
  <si>
    <t>Фінансова підтримка спортивних споруд, які належать громадським організаціям фізкультурно-спортивної спрямованості</t>
  </si>
  <si>
    <t>Програма зайнятості населення Олександрівського району на період до 2017 року</t>
  </si>
  <si>
    <t>01</t>
  </si>
  <si>
    <t>Районна рада</t>
  </si>
  <si>
    <t>250404</t>
  </si>
  <si>
    <t>210105</t>
  </si>
  <si>
    <t>060702</t>
  </si>
  <si>
    <t>Інші видатки</t>
  </si>
  <si>
    <t>110204</t>
  </si>
  <si>
    <t>080600</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</si>
  <si>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</si>
  <si>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120201</t>
  </si>
  <si>
    <t>Періодичні видання</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</si>
  <si>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</si>
  <si>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</si>
  <si>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</si>
  <si>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180410</t>
  </si>
  <si>
    <t>Інші заходи пов"язані з економічною діяльністю</t>
  </si>
  <si>
    <t>Інші заходи,  пов"язані з економічною діяльністю (Фінансова підтримка КП"Олександрівське УКБ")</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</si>
  <si>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</si>
  <si>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</si>
  <si>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</si>
  <si>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 xml:space="preserve">Інші субвенції </t>
  </si>
  <si>
    <t>Код програмної класифікації видатків та кредитування місцевого бюджету2</t>
  </si>
  <si>
    <t>Найменування місцевої (регіональної ) програми</t>
  </si>
  <si>
    <t>Найменування
згідно з типовою відомчою/типовою програмною3/тимчасовою класифікацією видатків та кредитування місцевого бюджету</t>
  </si>
  <si>
    <t>тис.грн.</t>
  </si>
  <si>
    <t>Код</t>
  </si>
  <si>
    <t>Найменування згідно
 з класифікацією доходів бюджету</t>
  </si>
  <si>
    <t>Обсяг міжбюджетних трансфертів на 2016 рік, тис.грн.</t>
  </si>
  <si>
    <t>Розрахунок обсягу міжбюджетних трансфертів на здійснення  видатків на утримання закладів культури, які фінансуватимуться  у 2016 році із сільських, селищних бюджетів на 2016 рік</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</si>
  <si>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</si>
  <si>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</si>
  <si>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</si>
  <si>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</si>
  <si>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</si>
  <si>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</si>
  <si>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</si>
  <si>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</si>
  <si>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</si>
  <si>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</si>
  <si>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</si>
  <si>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</si>
  <si>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</si>
  <si>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</si>
  <si>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</si>
  <si>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</si>
  <si>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Від урядів зарубіжних країн та міжнародних організацій</t>
  </si>
  <si>
    <t>Загальний фонд</t>
  </si>
  <si>
    <t>Спеціальний фонд</t>
  </si>
  <si>
    <t>Разом</t>
  </si>
  <si>
    <t>Всього</t>
  </si>
  <si>
    <t>з них</t>
  </si>
  <si>
    <t>0111</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</si>
  <si>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</si>
  <si>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</si>
  <si>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</si>
  <si>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</si>
  <si>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</si>
  <si>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</si>
  <si>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</si>
  <si>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</si>
  <si>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</si>
  <si>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</si>
  <si>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Код функціональної класифікації видатків та кредитування бюджету</t>
  </si>
  <si>
    <t>в т.ч. бюджет розвитку</t>
  </si>
  <si>
    <t>….</t>
  </si>
  <si>
    <t>…</t>
  </si>
  <si>
    <t>Податки на власність</t>
  </si>
  <si>
    <t xml:space="preserve">Збори та плата за спеціальне використання природних ресурсів </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</si>
  <si>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</si>
  <si>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</si>
  <si>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</si>
  <si>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</si>
  <si>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</si>
  <si>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Від органів державного управління</t>
  </si>
  <si>
    <t>Кошти, що надходять з інших бюджетів</t>
  </si>
  <si>
    <t>....</t>
  </si>
  <si>
    <t>.....</t>
  </si>
  <si>
    <t xml:space="preserve">Дотації </t>
  </si>
  <si>
    <t>Субвенції</t>
  </si>
  <si>
    <t>Всього доходів</t>
  </si>
  <si>
    <t>010116</t>
  </si>
  <si>
    <t>бюджет розвитку</t>
  </si>
  <si>
    <t>Разом загальний та спеціальний фонди</t>
  </si>
  <si>
    <t>1060</t>
  </si>
  <si>
    <t>150101</t>
  </si>
  <si>
    <t>Місцеві податки</t>
  </si>
  <si>
    <t>Код тимчасової класифікації видатків та кредитування місцевого бюджету</t>
  </si>
  <si>
    <t>Керівник секретаріату (секретар)_________________ради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</si>
  <si>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</si>
  <si>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0763</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</si>
  <si>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</si>
  <si>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Субвенції районному бюджету на: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</si>
  <si>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</si>
  <si>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</si>
  <si>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</si>
  <si>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</si>
  <si>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070303</t>
  </si>
  <si>
    <t>090201</t>
  </si>
  <si>
    <t>090204</t>
  </si>
  <si>
    <t>090207</t>
  </si>
  <si>
    <t>090210</t>
  </si>
  <si>
    <t>090215</t>
  </si>
  <si>
    <t>090405</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</si>
  <si>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</si>
  <si>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</si>
  <si>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090203</t>
  </si>
  <si>
    <t>090209</t>
  </si>
  <si>
    <t>090214</t>
  </si>
  <si>
    <t>170102</t>
  </si>
  <si>
    <t>Компенсаційні виплати на пільговий проїзд автомобільним траспортом окремим категоріям громадян</t>
  </si>
  <si>
    <t>170302</t>
  </si>
  <si>
    <t>Компенсацiйнi виплати за пiльговий проїзд окремих  категорiй громадян на залiзничному транспортi</t>
  </si>
  <si>
    <t>090202</t>
  </si>
  <si>
    <t>090205</t>
  </si>
  <si>
    <t>090208</t>
  </si>
  <si>
    <t>090211</t>
  </si>
  <si>
    <t>090216</t>
  </si>
  <si>
    <t>090406</t>
  </si>
  <si>
    <t>090302</t>
  </si>
  <si>
    <t>090303</t>
  </si>
  <si>
    <t>090304</t>
  </si>
  <si>
    <t>090305</t>
  </si>
  <si>
    <t>090306</t>
  </si>
  <si>
    <t>090307</t>
  </si>
  <si>
    <t>090308</t>
  </si>
  <si>
    <t>090401</t>
  </si>
  <si>
    <t>090413</t>
  </si>
  <si>
    <t>091300</t>
  </si>
  <si>
    <t>(тис. грн.)</t>
  </si>
  <si>
    <t>Податок на доходи фізичних осіб ,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</si>
  <si>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</si>
  <si>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</si>
  <si>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</si>
  <si>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</si>
  <si>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</si>
  <si>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Доходи Олександрівського районного бюджету на 2016 рік</t>
  </si>
  <si>
    <t>Районна програма соціального захисту ветеранів Ввв і праці, інвалідів, дітей-інвалідів та громадян похилого віку</t>
  </si>
  <si>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</si>
  <si>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r>
      <t>Оплата  праці</t>
    </r>
    <r>
      <rPr>
        <b/>
        <sz val="12"/>
        <rFont val="Times New Roman"/>
        <family val="1"/>
      </rPr>
      <t xml:space="preserve"> (код 2110)</t>
    </r>
  </si>
  <si>
    <r>
      <t xml:space="preserve">Комунальні послуги та енергоносії </t>
    </r>
    <r>
      <rPr>
        <b/>
        <sz val="12"/>
        <rFont val="Times New Roman"/>
        <family val="1"/>
      </rPr>
      <t>(код 2270)</t>
    </r>
  </si>
  <si>
    <t>Програма цивільного захисту Олександрівського району на 2016-2020 роки</t>
  </si>
  <si>
    <t xml:space="preserve">                Розподіл  видатків Олександрівського районного бюджету на 2016 рік                                                                                                                           </t>
  </si>
  <si>
    <t>Міжбюджетні трансферти  між Олександрівським  районним  бюджетом та   сільськими, селищними бюджетам  на 2016 рік</t>
  </si>
  <si>
    <t>Розрахунок обсягу міжбюджетних трансфертів на здійснення видатків на утримання закладів дошкільної освіти, які фінансуватимуться у 2016 році із сільських, селищних бюджетів</t>
  </si>
  <si>
    <t>Організація та проведення громадських робіт</t>
  </si>
  <si>
    <t>Податок на доходи фізичних осіб із сум пенсійних виплат або щомісячного довічного грошового утримання, що опадатковуються відповідно до підпункту 164.2.19 пункту 164.2 статті 164 Податкового кодексу</t>
  </si>
  <si>
    <t>Інші субвенції</t>
  </si>
  <si>
    <t>(тис.грн.)</t>
  </si>
  <si>
    <t xml:space="preserve">Спеціальний фонд </t>
  </si>
  <si>
    <t>в тому числі на погашення кредиторської заборгованості, що склалася на 01.01.2014 року</t>
  </si>
  <si>
    <t>Районна державна адміністрація</t>
  </si>
  <si>
    <t>080101</t>
  </si>
  <si>
    <t>Усього за програмою</t>
  </si>
  <si>
    <t>03</t>
  </si>
  <si>
    <t>Районна програма протидії захворюванню на туберкульоз на період до 2016 року</t>
  </si>
  <si>
    <t>Відділ культури   райдержадміністрації</t>
  </si>
  <si>
    <t>110202</t>
  </si>
  <si>
    <t>Музеї і виставки</t>
  </si>
  <si>
    <t>250344</t>
  </si>
  <si>
    <t>Субвенція з місцевого бюджету державному бюджету на виконання програм соціально-економічного та культурного розвитку регіонів</t>
  </si>
  <si>
    <t>Фінансове управління райдержадміністрації (резервний фонд)</t>
  </si>
  <si>
    <t>Резервний фонд</t>
  </si>
  <si>
    <t>070201</t>
  </si>
  <si>
    <t>Загальноосвітні школи ( на спіфінансування мікропроетків , які реалізуються у рамках проекту ПРООН "Місцевий розвиток орієнтований на громаду")</t>
  </si>
  <si>
    <t>Охорона та раціональне використання природних ресурсів</t>
  </si>
  <si>
    <t>15</t>
  </si>
  <si>
    <t>Управління   соціального  захисту населення   райдержадміністрації</t>
  </si>
  <si>
    <t>090412</t>
  </si>
  <si>
    <t>Районна цільова соціальна програма протидії ВІЛ-інфекції/СНІДу на 2015-2018 роки</t>
  </si>
  <si>
    <t>Інші видатки (Фінансова підримка КП "Комсервіс")</t>
  </si>
  <si>
    <t xml:space="preserve">Надходження від орендної плати за користування цілісним майновим комплексом та іншим державним майном
</t>
  </si>
  <si>
    <t xml:space="preserve">Інші видатки на соціальний захист населення </t>
  </si>
  <si>
    <t>090416</t>
  </si>
  <si>
    <t>Інші видатки на соціальний захист ветеранів війни та праці</t>
  </si>
  <si>
    <t>091205</t>
  </si>
  <si>
    <t>Дошкільна освіта</t>
  </si>
  <si>
    <t>Обсяг видатків на дошкільну освіту, розрахований за нормативами 2014 року (по місцевих бюджетах, за рахунок яких утримуються дошкільні навчальні заклади)-</t>
  </si>
  <si>
    <t>4486,5 тис.грн.</t>
  </si>
  <si>
    <t>Vosv</t>
  </si>
  <si>
    <t>Культура</t>
  </si>
  <si>
    <t xml:space="preserve"> </t>
  </si>
  <si>
    <t>Обсяг видатків на клубні заклади та бібліотеки, розрахований за нормативами 2014 року (по сільських, селищних  бюджетах, за рахунок яких утримуються заклади галузі "Культура")-</t>
  </si>
  <si>
    <t>1701,7тис.грн.</t>
  </si>
  <si>
    <t>Vsvod</t>
  </si>
  <si>
    <t>Діти , що відвідують дошкільні навчальні заклади станом на 01.01.2014 року в цілому по дошкільних навчальних закладах району</t>
  </si>
  <si>
    <t>за даними відділу освіти</t>
  </si>
  <si>
    <t>525 чол.</t>
  </si>
  <si>
    <t>N ditu</t>
  </si>
  <si>
    <t>Чисельність наявного населення Олександрівського району станом на 01 .01.2014 року</t>
  </si>
  <si>
    <t>за даними Держстату України</t>
  </si>
  <si>
    <t>28166 чол.</t>
  </si>
  <si>
    <t>N svod</t>
  </si>
  <si>
    <t>Діти , що відвідують дошкільні навчальні заклади станом на 01.01.2014 року по кожній адміністративно-територіальній одиниці</t>
  </si>
  <si>
    <t>N ditu і</t>
  </si>
  <si>
    <t>Олександрівський селищний бюджет</t>
  </si>
  <si>
    <t>Єлизаветградківський селищний бюджет</t>
  </si>
  <si>
    <t>Лісівський селищний бюджет</t>
  </si>
  <si>
    <t xml:space="preserve">Бірківський сільський бюджет        </t>
  </si>
  <si>
    <t xml:space="preserve">Бовтиський  сільський бюджет     </t>
  </si>
  <si>
    <t xml:space="preserve">Букварський    сільський бюджет   </t>
  </si>
  <si>
    <t xml:space="preserve">Веселівський сільський бюджет  </t>
  </si>
  <si>
    <t xml:space="preserve">Вищеверещаківський сільський бюджет  </t>
  </si>
  <si>
    <t xml:space="preserve">Голиківський   сільський бюджет  </t>
  </si>
  <si>
    <t xml:space="preserve">Івангородський сільський бюджет  </t>
  </si>
  <si>
    <t xml:space="preserve">Красносілківський сільський бюджет  </t>
  </si>
  <si>
    <t xml:space="preserve">Красносільський сільський бюджет  </t>
  </si>
  <si>
    <t xml:space="preserve">Михайлівський сільський бюджет  </t>
  </si>
  <si>
    <t xml:space="preserve">Несватківський сільський бюджет  </t>
  </si>
  <si>
    <t xml:space="preserve">Підлісненський сільський бюджет  </t>
  </si>
  <si>
    <t xml:space="preserve">Родниківський сільський бюджет  </t>
  </si>
  <si>
    <t xml:space="preserve">Розумівський сільський бюджет  </t>
  </si>
  <si>
    <t xml:space="preserve">Соснівський   сільський бюджет </t>
  </si>
  <si>
    <t xml:space="preserve">Ставидлянський сільський бюджет </t>
  </si>
  <si>
    <t xml:space="preserve">Староосотський сільський бюджет </t>
  </si>
  <si>
    <t xml:space="preserve">Триліський     сільський бюджет </t>
  </si>
  <si>
    <t xml:space="preserve">Цвітненський сільський бюджет </t>
  </si>
  <si>
    <t xml:space="preserve">Ясенівський   сільський бюджет </t>
  </si>
  <si>
    <t>утримання Олександрівського загону місцевої пожежної охорни</t>
  </si>
  <si>
    <t>Субвенції з  районного бюджету</t>
  </si>
  <si>
    <t>Перелік місцевих (регіональних)   програм, які фінансуватимуться за рахунок коштів  Олександрівського  районного  бюджету у 2016 році</t>
  </si>
  <si>
    <t>Дотації з  районного бюджету</t>
  </si>
  <si>
    <t>Обсяг видатків на культуру , тис.грн.</t>
  </si>
  <si>
    <t>Обсяг видатків на дошкільну освіту, тис.грн.</t>
  </si>
  <si>
    <t>фінансовий норматив на утримання клубних  закладів культури на 1 особу прикріпленого населення, грн.</t>
  </si>
  <si>
    <t>фінансовий норматив на утримання бібліотек на 1 особу прикріпленого населення, грн.</t>
  </si>
  <si>
    <t>Прикріплене населення, чол</t>
  </si>
  <si>
    <t>Населення, що обслуговується районними бібліотеками,чол</t>
  </si>
  <si>
    <t>Прикріплене населення,чол</t>
  </si>
  <si>
    <t>Видатки на клубні заклади, тис.грн.</t>
  </si>
  <si>
    <t>Населення, що обслуговується районним клубними закладами, чол</t>
  </si>
  <si>
    <t>Чисельність наявного населення Олександрівського району станом на 01 .01.2014 року в розрізі адміністративно-територіальних одиниць</t>
  </si>
  <si>
    <t>090501</t>
  </si>
  <si>
    <t xml:space="preserve">Організація та проведення громадських робіт
</t>
  </si>
  <si>
    <t>1050</t>
  </si>
  <si>
    <t>Ni</t>
  </si>
  <si>
    <t>Фінансовий норматив на утримання 1 дитини, що відвідує дошкільний навчальний заклад</t>
  </si>
  <si>
    <t>H= Vosv / N ditu</t>
  </si>
  <si>
    <t xml:space="preserve">H </t>
  </si>
  <si>
    <t>Населення, що обслуговується районним клубними закладами</t>
  </si>
  <si>
    <t>Населення, що обслуговується районними бібліотеками</t>
  </si>
  <si>
    <t>Обсяг видатків на дошкільну освіту , місцевим бюджетам, з яких утримуються дошкільні нвчальні заклади</t>
  </si>
  <si>
    <t>Vosv i = H * N ditu i</t>
  </si>
  <si>
    <t>Vosv i</t>
  </si>
  <si>
    <t>Видатки на бібліотеки</t>
  </si>
  <si>
    <t>Обсяг видатків на культуру</t>
  </si>
  <si>
    <t>Всього:</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</si>
  <si>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</si>
  <si>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091209</t>
  </si>
  <si>
    <t>Фінансова підтримка громадських організацій інвалідів і ветеранів</t>
  </si>
  <si>
    <t>Районна програма оздоровлення і відпочинку дітей та підлітків на 2014-2017 роки</t>
  </si>
  <si>
    <t>10</t>
  </si>
  <si>
    <t>Відділ освіти райдержадміністрації</t>
  </si>
  <si>
    <t>Загальноосвітні школи ( в т.ч. школа-дитячий садок, інтернат при школі)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</si>
  <si>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</si>
  <si>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</si>
  <si>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впровадження профільного навчання на 201-2014 роки</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</si>
  <si>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</si>
  <si>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080800</t>
  </si>
  <si>
    <t>Центри первинної медичної (медико-санітарної) допомоги</t>
  </si>
  <si>
    <t>в тому числі за рахунок субвенції з обласного бюджету</t>
  </si>
  <si>
    <t>75</t>
  </si>
  <si>
    <t>Фінансове управління райдержадміністрації</t>
  </si>
  <si>
    <t>250324</t>
  </si>
  <si>
    <t>Субвенція іншим бюджетам на виконання інвестиційних проектів</t>
  </si>
  <si>
    <t>Комплексна програма охорони навколишнього природного середовища у Олександрівському районі на 2011-2015 роки</t>
  </si>
  <si>
    <t>250380</t>
  </si>
  <si>
    <t>Районна цільова програма по реалізації в районі "Національного плану дій щодо реалізації конвенції ООН про права дитини" на період до 2016 року</t>
  </si>
  <si>
    <t>091102</t>
  </si>
  <si>
    <t>діти , що відвідують дошкільні навчальні заклади станом на 01.05.2015 року (за даними відділу освіти) (Ni), чол</t>
  </si>
  <si>
    <t>фінансовий норматив на утримання 1 дитини, що відвідує дошкільний навчальний заклад (H), тис.грн.</t>
  </si>
  <si>
    <t>Обсяг    видатків на дошкільну освіту        ( V osv i), тис.грн.</t>
  </si>
  <si>
    <t>Чисельність наявного населення станом на 01.01.2015 року (Ni), чол</t>
  </si>
  <si>
    <t>Розподіл обсягу  міжбюджетних трансфертів на 2016 рік з районного бюджету між сільськими, селищними бюджетами на утримання закладів дошкільної навчальної освіти, закладів культури, які у 2016 році фінансуватимуться з сільських, селищних бюджетів, визначений за формульним розрахунком</t>
  </si>
  <si>
    <t>у тому  числі:</t>
  </si>
  <si>
    <t>фінансова підтримка КП "Комсервіс"</t>
  </si>
  <si>
    <t>Програми і заходи центрів служб для сім"ї, дітей та молоді</t>
  </si>
  <si>
    <t>091103</t>
  </si>
  <si>
    <t xml:space="preserve">Соціальні програми і заходи державних органів  у справах молоді </t>
  </si>
  <si>
    <t>Програма енергоефективності Олександрівського району на період до 2015 року</t>
  </si>
  <si>
    <t>Капітальні вкладення</t>
  </si>
  <si>
    <t>Районна цільова соціальна програма розвитку фізичної культури і спорту в Олександрівському районі на 2012-2016 роки</t>
  </si>
  <si>
    <t>130107</t>
  </si>
  <si>
    <t>Утримання та навчально-тренувальна робота дитячо-юнацьких спортивних шкіл</t>
  </si>
  <si>
    <t>130102</t>
  </si>
  <si>
    <t>Надходження від плати за послуги, що надаються бюджетними установами згідно із законодавством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</si>
  <si>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
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</si>
  <si>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Надходження від орендної плати за користування цілісним майновим комплексом та іншим  майном, що перебуває в комунальній власності</t>
  </si>
  <si>
    <t xml:space="preserve">Базова дотація </t>
  </si>
  <si>
    <t xml:space="preserve">Програма розвитку місцевого самоврядування в Олександрівському районі </t>
  </si>
  <si>
    <t>Інші надходження</t>
  </si>
  <si>
    <t>Плата за послуги, що надаються бюджетними установами згідно з їх основною діяльністю </t>
  </si>
  <si>
    <t>Плата за оренду майна бюджетних установ  </t>
  </si>
  <si>
    <t>Код програмної класифікації видатків та кредитування місцевого бюджету</t>
  </si>
  <si>
    <t>Видатки загального фонду</t>
  </si>
  <si>
    <t>Видатки спеціального фонду</t>
  </si>
  <si>
    <t>Видатки  споживання</t>
  </si>
  <si>
    <t>з них:</t>
  </si>
  <si>
    <t>Видатки розвитку</t>
  </si>
  <si>
    <t>видатки  споживання</t>
  </si>
  <si>
    <t>видатки  розвитку</t>
  </si>
  <si>
    <t>капітальні видатки за рахунок коштів, що передаються із загального фонду до бюджету розвитку (спеціального фонду)</t>
  </si>
  <si>
    <t>14=(3+8)</t>
  </si>
  <si>
    <t>Органи місцевого самоврядування</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</si>
  <si>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</si>
  <si>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0133</t>
  </si>
  <si>
    <t>0320</t>
  </si>
  <si>
    <t>Місцева  пожежна охорона</t>
  </si>
  <si>
    <t>в тому числі за рахунок субвенцій сільських та селищних бюджетів</t>
  </si>
  <si>
    <t>0731</t>
  </si>
  <si>
    <t xml:space="preserve">Лікарні </t>
  </si>
  <si>
    <t>081009</t>
  </si>
  <si>
    <t>Заходи Комплексної програми "Цукровий діабет" та лікування нецукрового діабету</t>
  </si>
  <si>
    <t>в тому числі за рахунок медичної субвенції з державного бюджету місцевим бюджетам</t>
  </si>
  <si>
    <t>0726</t>
  </si>
  <si>
    <t>081002</t>
  </si>
  <si>
    <t>Інші заходи по охороні здоров"я</t>
  </si>
  <si>
    <t>в тому числі за рахунок субвенції з державного бюджету місцевим бюджетам на часткове відшкодування вартості лікарських засобів для лікування осіб з гіпертонічною хворобою</t>
  </si>
  <si>
    <t>1090</t>
  </si>
  <si>
    <t>091101</t>
  </si>
  <si>
    <t>1040</t>
  </si>
  <si>
    <t>Утримання центрів соціальних  служб для сім"ї, дітей  та молоді</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</si>
  <si>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</si>
  <si>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Програми і заходи центрів соціальних служб для сім"ї, дітей та молоді</t>
  </si>
  <si>
    <t>091204</t>
  </si>
  <si>
    <t>Територіальні центри і  відділення соціальної  допомоги на дому</t>
  </si>
  <si>
    <t>1020</t>
  </si>
  <si>
    <t>Територіальні центри  соціального обслуговування (надання соціальних послуг)</t>
  </si>
  <si>
    <t>0830</t>
  </si>
  <si>
    <t>Періодичні видання (газети та журнали)</t>
  </si>
  <si>
    <t>Капітальні видатки</t>
  </si>
  <si>
    <t>Районна програма боротьби з онкологічними захворюваннями на 2011-2016 роки</t>
  </si>
  <si>
    <t>Інші заходи,  пов"язані з економічною діяльністю</t>
  </si>
  <si>
    <t>Видатки на запобігання та ліквідацію надзвичайних ситуацій та наслідків стихійного лиха</t>
  </si>
  <si>
    <t>0810</t>
  </si>
  <si>
    <t xml:space="preserve">Утримання апарату  управління громадських фізкультурно-спортивних організацій </t>
  </si>
  <si>
    <t>Видатки на запобігання та  ліквідацію надзвичайних ситуацій та наслідків стихійного лиха</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</si>
  <si>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</si>
  <si>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</si>
  <si>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на виконання Комплексної програми протидії злочинності в Олександрівському районі  на 2008-2010 роки</t>
  </si>
  <si>
    <t xml:space="preserve">070101 </t>
  </si>
  <si>
    <t>Дошкільні заклади освіти</t>
  </si>
  <si>
    <t>0921</t>
  </si>
  <si>
    <t xml:space="preserve">Загальноосвітні школи (в т. ч. школа-дитячий садок, інтернат при школі), спеціалізовані школи, ліцеї, гімназії, колегіуми </t>
  </si>
  <si>
    <t xml:space="preserve">в тому числі: </t>
  </si>
  <si>
    <t>в тому числі за рахунок додаткової дотації з державного бюджету на вирівнювання фінансової забезпеченості</t>
  </si>
  <si>
    <t>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</si>
  <si>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</si>
  <si>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у загальному обсязі видатків-видатки на модернізацію спортивних майданчиків у загальноосвітніх навчальних закладах</t>
  </si>
  <si>
    <t>в тому числі за рахунок освітньої субвенції з державного бюджету місцевим бюджетам</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</si>
  <si>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</si>
  <si>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</si>
  <si>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</si>
  <si>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</si>
  <si>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</si>
  <si>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</si>
  <si>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070804</t>
  </si>
  <si>
    <t>Централізовані бухгалтерії обласних,міських, районних відділів освіти</t>
  </si>
  <si>
    <t>070805</t>
  </si>
  <si>
    <t>Групи централізованого  господарського обслуговування</t>
  </si>
  <si>
    <t>070807</t>
  </si>
  <si>
    <t>Інші освітні програми</t>
  </si>
  <si>
    <t>070808</t>
  </si>
  <si>
    <t>Допомога дітям-сиротам та дітям, позбавленим батьківського піклування, яким виповнюється 18 років</t>
  </si>
  <si>
    <t>0910</t>
  </si>
  <si>
    <t>Дитячі будинки (в т.ч. сімейного типу, прийомні сім"ї)</t>
  </si>
  <si>
    <t>в тому числі за рахунок субвенції з державного бюджету</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</si>
  <si>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</si>
  <si>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</si>
  <si>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економічного і соціального розвитку Олександрівського району на 2016 рік</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</si>
</sst>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i/>
      <sz val="10"/>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sz val="12"/>
      <name val="Times New Roman"/>
      <family val="1"/>
    </font>
    <font>
      <b/>
      <sz val="14"/>
      <name val="Times New Roman"/>
      <family val="1"/>
    </font>
    <font>
      <sz val="11"/>
      <name val="Times New Roman"/>
      <family val="1"/>
    </font>
    <font>
      <sz val="14"/>
      <name val="Times New Roman"/>
      <family val="1"/>
    </font>
    <font>
      <sz val="8"/>
      <name val="Times New Roman CYR"/>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2"/>
      <name val="Times New Roman"/>
      <family val="1"/>
    </font>
    <font>
      <b/>
      <i/>
      <sz val="12"/>
      <name val="Times New Roman"/>
      <family val="1"/>
    </font>
    <font>
      <i/>
      <sz val="11"/>
      <name val="Times New Roman"/>
      <family val="1"/>
    </font>
    <font>
      <b/>
      <sz val="16"/>
      <name val="Times New Roman"/>
      <family val="0"/>
    </font>
    <font>
      <b/>
      <sz val="10"/>
      <name val="Times New Roman"/>
      <family val="0"/>
    </font>
    <font>
      <vertAlign val="superscript"/>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thin"/>
    </border>
    <border>
      <left style="thin"/>
      <right/>
      <top style="thin"/>
      <bottom style="thin"/>
    </border>
    <border>
      <left style="medium"/>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thin"/>
      <bottom/>
    </border>
    <border>
      <left style="thin"/>
      <right>
        <color indexed="63"/>
      </right>
      <top style="thin"/>
      <bottom>
        <color indexed="63"/>
      </bottom>
    </border>
  </borders>
  <cellStyleXfs count="125">
    <xf numFmtId="0" fontId="2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23"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4"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2"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7" fillId="26" borderId="1" applyNumberFormat="0" applyAlignment="0" applyProtection="0"/>
    <xf numFmtId="0" fontId="22" fillId="0" borderId="0">
      <alignment/>
      <protection/>
    </xf>
    <xf numFmtId="0" fontId="22" fillId="0" borderId="0">
      <alignment/>
      <protection/>
    </xf>
    <xf numFmtId="0" fontId="26"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8"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318">
    <xf numFmtId="0" fontId="0" fillId="0" borderId="0" xfId="0"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49" fontId="28" fillId="26" borderId="12" xfId="0" applyNumberFormat="1" applyFont="1" applyFill="1" applyBorder="1" applyAlignment="1">
      <alignment horizontal="right" wrapText="1"/>
    </xf>
    <xf numFmtId="49" fontId="28" fillId="26" borderId="12" xfId="0" applyNumberFormat="1" applyFont="1" applyFill="1" applyBorder="1" applyAlignment="1">
      <alignment wrapText="1"/>
    </xf>
    <xf numFmtId="0" fontId="4" fillId="0" borderId="13" xfId="0" applyNumberFormat="1" applyFont="1" applyFill="1" applyBorder="1" applyAlignment="1" applyProtection="1">
      <alignment vertical="center"/>
      <protection/>
    </xf>
    <xf numFmtId="0" fontId="30" fillId="0" borderId="12" xfId="0" applyFont="1" applyBorder="1" applyAlignment="1">
      <alignment wrapText="1"/>
    </xf>
    <xf numFmtId="0" fontId="28" fillId="0" borderId="12" xfId="0" applyFont="1" applyBorder="1" applyAlignment="1">
      <alignment vertical="center" wrapText="1"/>
    </xf>
    <xf numFmtId="0" fontId="27" fillId="0" borderId="12" xfId="0" applyFont="1" applyFill="1" applyBorder="1" applyAlignment="1">
      <alignment/>
    </xf>
    <xf numFmtId="0" fontId="27" fillId="0" borderId="0" xfId="0" applyFont="1" applyFill="1" applyAlignment="1">
      <alignment/>
    </xf>
    <xf numFmtId="0" fontId="27" fillId="0" borderId="12" xfId="0" applyFont="1" applyFill="1" applyBorder="1" applyAlignment="1">
      <alignment horizontal="center"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197" fontId="27" fillId="0" borderId="12"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xf>
    <xf numFmtId="197" fontId="27" fillId="0" borderId="12"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199" fontId="27" fillId="0" borderId="12" xfId="0" applyNumberFormat="1" applyFont="1" applyFill="1" applyBorder="1" applyAlignment="1">
      <alignment/>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99" fontId="27" fillId="0" borderId="12" xfId="0" applyNumberFormat="1" applyFont="1" applyFill="1" applyBorder="1" applyAlignment="1">
      <alignment horizontal="center" vertical="center"/>
    </xf>
    <xf numFmtId="200" fontId="27" fillId="0" borderId="12" xfId="0" applyNumberFormat="1" applyFont="1" applyFill="1" applyBorder="1" applyAlignment="1">
      <alignment horizontal="center" vertical="center"/>
    </xf>
    <xf numFmtId="199" fontId="39" fillId="0" borderId="12" xfId="0" applyNumberFormat="1" applyFont="1" applyFill="1" applyBorder="1" applyAlignment="1">
      <alignment horizontal="center" vertical="center"/>
    </xf>
    <xf numFmtId="197" fontId="39" fillId="0" borderId="12" xfId="0" applyNumberFormat="1" applyFont="1" applyFill="1" applyBorder="1" applyAlignment="1">
      <alignment horizontal="center" vertical="center"/>
    </xf>
    <xf numFmtId="200" fontId="27" fillId="0" borderId="12" xfId="0" applyNumberFormat="1" applyFont="1" applyFill="1" applyBorder="1" applyAlignment="1">
      <alignment horizontal="center" vertical="center" wrapText="1"/>
    </xf>
    <xf numFmtId="197" fontId="27" fillId="0" borderId="0" xfId="0" applyNumberFormat="1" applyFont="1" applyFill="1" applyAlignment="1">
      <alignment horizontal="center" vertical="center"/>
    </xf>
    <xf numFmtId="197" fontId="27" fillId="0" borderId="14" xfId="0" applyNumberFormat="1" applyFont="1" applyFill="1" applyBorder="1" applyAlignment="1">
      <alignment horizontal="center" vertical="center"/>
    </xf>
    <xf numFmtId="200" fontId="27" fillId="0" borderId="14" xfId="0" applyNumberFormat="1" applyFont="1" applyFill="1" applyBorder="1" applyAlignment="1">
      <alignment horizontal="center" vertical="center"/>
    </xf>
    <xf numFmtId="200" fontId="39" fillId="0" borderId="14" xfId="0" applyNumberFormat="1" applyFont="1" applyFill="1" applyBorder="1" applyAlignment="1">
      <alignment horizontal="center" vertical="center"/>
    </xf>
    <xf numFmtId="197" fontId="27" fillId="0" borderId="15" xfId="0" applyNumberFormat="1" applyFont="1" applyFill="1" applyBorder="1" applyAlignment="1">
      <alignment horizontal="center" vertical="center"/>
    </xf>
    <xf numFmtId="0" fontId="27" fillId="0" borderId="0" xfId="0" applyFont="1" applyFill="1" applyAlignment="1">
      <alignment/>
    </xf>
    <xf numFmtId="0" fontId="27" fillId="0" borderId="0" xfId="0" applyFont="1" applyFill="1" applyAlignment="1">
      <alignment horizontal="left"/>
    </xf>
    <xf numFmtId="0" fontId="30" fillId="0" borderId="0" xfId="0" applyFont="1" applyFill="1" applyAlignment="1">
      <alignment/>
    </xf>
    <xf numFmtId="197" fontId="27" fillId="0" borderId="0" xfId="0" applyNumberFormat="1" applyFont="1" applyFill="1" applyAlignment="1">
      <alignment/>
    </xf>
    <xf numFmtId="0" fontId="27"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9" fillId="0" borderId="0" xfId="0" applyFont="1" applyFill="1" applyAlignment="1">
      <alignment/>
    </xf>
    <xf numFmtId="0" fontId="19" fillId="0" borderId="0" xfId="0" applyFont="1" applyFill="1" applyAlignment="1">
      <alignment horizontal="centerContinuous" vertical="center" wrapText="1"/>
    </xf>
    <xf numFmtId="0" fontId="19" fillId="0" borderId="0" xfId="0" applyFont="1" applyFill="1" applyAlignment="1">
      <alignment horizontal="centerContinuous"/>
    </xf>
    <xf numFmtId="0" fontId="27" fillId="0" borderId="0" xfId="0" applyFont="1" applyFill="1" applyAlignment="1">
      <alignment horizontal="centerContinuous"/>
    </xf>
    <xf numFmtId="0" fontId="27" fillId="0" borderId="14" xfId="0" applyFont="1" applyFill="1" applyBorder="1" applyAlignment="1">
      <alignment horizontal="center" vertical="center" wrapText="1"/>
    </xf>
    <xf numFmtId="0" fontId="27" fillId="0" borderId="12" xfId="0" applyFont="1" applyFill="1" applyBorder="1" applyAlignment="1">
      <alignment/>
    </xf>
    <xf numFmtId="0" fontId="27" fillId="0" borderId="12" xfId="0" applyFont="1" applyFill="1" applyBorder="1" applyAlignment="1">
      <alignment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vertical="center" wrapText="1"/>
    </xf>
    <xf numFmtId="0" fontId="19" fillId="0" borderId="19"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17" xfId="0" applyFont="1" applyFill="1" applyBorder="1" applyAlignment="1">
      <alignment vertical="center" wrapText="1"/>
    </xf>
    <xf numFmtId="0" fontId="19" fillId="0" borderId="21" xfId="0" applyFont="1" applyFill="1" applyBorder="1" applyAlignment="1">
      <alignment horizontal="center" vertical="center"/>
    </xf>
    <xf numFmtId="0" fontId="19" fillId="0" borderId="12" xfId="0" applyFont="1" applyFill="1" applyBorder="1" applyAlignment="1">
      <alignment horizontal="center"/>
    </xf>
    <xf numFmtId="0" fontId="27" fillId="0" borderId="12" xfId="0" applyFont="1" applyFill="1" applyBorder="1" applyAlignment="1">
      <alignment horizontal="center"/>
    </xf>
    <xf numFmtId="0" fontId="27" fillId="0" borderId="12" xfId="0" applyFont="1" applyFill="1" applyBorder="1" applyAlignment="1">
      <alignment horizontal="center" wrapText="1"/>
    </xf>
    <xf numFmtId="0" fontId="19" fillId="0" borderId="0" xfId="0" applyFont="1" applyFill="1" applyAlignment="1">
      <alignment horizontal="center"/>
    </xf>
    <xf numFmtId="49" fontId="40" fillId="0" borderId="12" xfId="0" applyNumberFormat="1" applyFont="1" applyFill="1" applyBorder="1" applyAlignment="1">
      <alignment horizontal="center" vertical="center" wrapText="1"/>
    </xf>
    <xf numFmtId="0" fontId="40" fillId="0" borderId="14" xfId="0" applyFont="1" applyFill="1" applyBorder="1" applyAlignment="1">
      <alignment horizontal="left" vertical="center" wrapText="1"/>
    </xf>
    <xf numFmtId="197" fontId="19" fillId="0" borderId="12" xfId="0" applyNumberFormat="1" applyFont="1" applyFill="1" applyBorder="1" applyAlignment="1">
      <alignment horizontal="center"/>
    </xf>
    <xf numFmtId="49" fontId="27" fillId="0" borderId="12" xfId="0" applyNumberFormat="1" applyFont="1" applyFill="1" applyBorder="1" applyAlignment="1">
      <alignment horizontal="center" vertical="center" wrapText="1"/>
    </xf>
    <xf numFmtId="0" fontId="27" fillId="0" borderId="14" xfId="0" applyFont="1" applyFill="1" applyBorder="1" applyAlignment="1">
      <alignment horizontal="left" vertical="center" wrapText="1"/>
    </xf>
    <xf numFmtId="197" fontId="27" fillId="0" borderId="12" xfId="0" applyNumberFormat="1" applyFont="1" applyFill="1" applyBorder="1" applyAlignment="1">
      <alignment horizontal="center"/>
    </xf>
    <xf numFmtId="197" fontId="27" fillId="0" borderId="18" xfId="0" applyNumberFormat="1" applyFont="1" applyFill="1" applyBorder="1" applyAlignment="1">
      <alignment horizontal="center"/>
    </xf>
    <xf numFmtId="197" fontId="27" fillId="0" borderId="18" xfId="0" applyNumberFormat="1" applyFont="1" applyFill="1" applyBorder="1" applyAlignment="1">
      <alignment horizontal="center" wrapText="1"/>
    </xf>
    <xf numFmtId="0" fontId="27" fillId="0" borderId="16" xfId="0" applyFont="1" applyFill="1" applyBorder="1" applyAlignment="1">
      <alignment horizontal="left" vertical="center" wrapText="1"/>
    </xf>
    <xf numFmtId="197" fontId="27" fillId="0" borderId="12" xfId="0" applyNumberFormat="1" applyFont="1" applyFill="1" applyBorder="1" applyAlignment="1">
      <alignment horizontal="center" wrapText="1"/>
    </xf>
    <xf numFmtId="0" fontId="39" fillId="0" borderId="14" xfId="0" applyFont="1" applyFill="1" applyBorder="1" applyAlignment="1">
      <alignment horizontal="left" vertical="center" wrapText="1"/>
    </xf>
    <xf numFmtId="197" fontId="39" fillId="0" borderId="12" xfId="0" applyNumberFormat="1" applyFont="1" applyFill="1" applyBorder="1" applyAlignment="1">
      <alignment horizontal="center"/>
    </xf>
    <xf numFmtId="0" fontId="41"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1" fontId="27" fillId="0" borderId="18" xfId="0" applyNumberFormat="1" applyFont="1" applyFill="1" applyBorder="1" applyAlignment="1">
      <alignment horizontal="center" wrapText="1"/>
    </xf>
    <xf numFmtId="1" fontId="27" fillId="0" borderId="18" xfId="0" applyNumberFormat="1" applyFont="1" applyFill="1" applyBorder="1" applyAlignment="1">
      <alignment horizontal="center"/>
    </xf>
    <xf numFmtId="49" fontId="19" fillId="0" borderId="12" xfId="0" applyNumberFormat="1" applyFont="1" applyFill="1" applyBorder="1" applyAlignment="1">
      <alignment horizontal="center" vertical="center" wrapText="1"/>
    </xf>
    <xf numFmtId="1" fontId="27" fillId="0" borderId="12" xfId="0" applyNumberFormat="1" applyFont="1" applyFill="1" applyBorder="1" applyAlignment="1">
      <alignment horizontal="center"/>
    </xf>
    <xf numFmtId="0" fontId="27" fillId="0" borderId="14" xfId="0" applyFont="1" applyFill="1" applyBorder="1" applyAlignment="1">
      <alignment horizontal="left" vertical="justify" wrapText="1"/>
    </xf>
    <xf numFmtId="1" fontId="27" fillId="0" borderId="12"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wrapText="1"/>
    </xf>
    <xf numFmtId="49" fontId="39" fillId="0" borderId="12"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19" fillId="0" borderId="14" xfId="0" applyFont="1" applyFill="1" applyBorder="1" applyAlignment="1">
      <alignment horizontal="center" vertical="center" wrapText="1"/>
    </xf>
    <xf numFmtId="49" fontId="27" fillId="0" borderId="14" xfId="0" applyNumberFormat="1" applyFont="1" applyFill="1" applyBorder="1" applyAlignment="1">
      <alignment horizontal="left" vertical="center" wrapText="1"/>
    </xf>
    <xf numFmtId="0" fontId="27" fillId="0" borderId="0" xfId="0" applyFont="1" applyFill="1" applyBorder="1" applyAlignment="1">
      <alignment/>
    </xf>
    <xf numFmtId="197" fontId="27" fillId="0" borderId="0" xfId="0" applyNumberFormat="1" applyFont="1" applyFill="1" applyBorder="1" applyAlignment="1">
      <alignment horizontal="center" wrapText="1"/>
    </xf>
    <xf numFmtId="0" fontId="40" fillId="0" borderId="12" xfId="0" applyFont="1" applyFill="1" applyBorder="1" applyAlignment="1">
      <alignment horizontal="center" vertical="center" wrapText="1"/>
    </xf>
    <xf numFmtId="197" fontId="27" fillId="0" borderId="22" xfId="0" applyNumberFormat="1" applyFont="1" applyFill="1" applyBorder="1" applyAlignment="1">
      <alignment horizontal="center"/>
    </xf>
    <xf numFmtId="0" fontId="27" fillId="0" borderId="15" xfId="0" applyFont="1" applyFill="1" applyBorder="1" applyAlignment="1">
      <alignment horizontal="justify"/>
    </xf>
    <xf numFmtId="0" fontId="27" fillId="0" borderId="23" xfId="0" applyFont="1" applyFill="1" applyBorder="1" applyAlignment="1">
      <alignment horizontal="center" vertical="center" wrapText="1"/>
    </xf>
    <xf numFmtId="0" fontId="40" fillId="0" borderId="24" xfId="0" applyFont="1" applyFill="1" applyBorder="1" applyAlignment="1">
      <alignment horizontal="left" vertical="center" wrapText="1"/>
    </xf>
    <xf numFmtId="197" fontId="19" fillId="0" borderId="25" xfId="0" applyNumberFormat="1" applyFont="1" applyFill="1" applyBorder="1" applyAlignment="1">
      <alignment horizontal="center"/>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39" fillId="0" borderId="0" xfId="0" applyFont="1" applyFill="1" applyBorder="1" applyAlignment="1">
      <alignment/>
    </xf>
    <xf numFmtId="0" fontId="27" fillId="0" borderId="0" xfId="0" applyFont="1" applyFill="1" applyAlignment="1">
      <alignment horizontal="center" vertical="center" wrapText="1"/>
    </xf>
    <xf numFmtId="49" fontId="27" fillId="0" borderId="0" xfId="0" applyNumberFormat="1" applyFont="1" applyFill="1" applyAlignment="1">
      <alignment horizontal="center" vertical="center" wrapText="1"/>
    </xf>
    <xf numFmtId="0" fontId="39" fillId="0" borderId="14" xfId="0" applyFont="1" applyFill="1" applyBorder="1" applyAlignment="1">
      <alignment horizontal="center" vertical="center" wrapText="1"/>
    </xf>
    <xf numFmtId="49" fontId="28" fillId="26" borderId="12" xfId="0" applyNumberFormat="1" applyFont="1" applyFill="1" applyBorder="1" applyAlignment="1">
      <alignment horizontal="center" wrapText="1"/>
    </xf>
    <xf numFmtId="197" fontId="30" fillId="0" borderId="12" xfId="0" applyNumberFormat="1" applyFont="1" applyBorder="1" applyAlignment="1">
      <alignment horizontal="center" wrapText="1"/>
    </xf>
    <xf numFmtId="197" fontId="28" fillId="26" borderId="12" xfId="0" applyNumberFormat="1" applyFont="1" applyFill="1" applyBorder="1" applyAlignment="1">
      <alignment horizontal="center" wrapText="1"/>
    </xf>
    <xf numFmtId="197" fontId="30" fillId="26" borderId="12" xfId="0" applyNumberFormat="1" applyFont="1" applyFill="1" applyBorder="1" applyAlignment="1">
      <alignment horizontal="center" wrapText="1"/>
    </xf>
    <xf numFmtId="49" fontId="30" fillId="26" borderId="12" xfId="0" applyNumberFormat="1" applyFont="1" applyFill="1" applyBorder="1" applyAlignment="1">
      <alignment horizontal="right" wrapText="1"/>
    </xf>
    <xf numFmtId="0" fontId="28" fillId="0" borderId="0" xfId="0" applyFont="1" applyFill="1" applyAlignment="1">
      <alignment horizontal="centerContinuous"/>
    </xf>
    <xf numFmtId="0" fontId="28" fillId="0" borderId="0" xfId="0" applyFont="1" applyFill="1" applyAlignment="1">
      <alignment horizontal="centerContinuous" vertical="center" wrapText="1"/>
    </xf>
    <xf numFmtId="0" fontId="4" fillId="0" borderId="12" xfId="0" applyFont="1" applyFill="1" applyBorder="1" applyAlignment="1">
      <alignment/>
    </xf>
    <xf numFmtId="0" fontId="27" fillId="0" borderId="23" xfId="0" applyFont="1" applyFill="1" applyBorder="1" applyAlignment="1">
      <alignment horizontal="left" vertical="center" wrapText="1"/>
    </xf>
    <xf numFmtId="0" fontId="27" fillId="0" borderId="0" xfId="0" applyFont="1" applyFill="1" applyAlignment="1">
      <alignment horizontal="justify"/>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43"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12" xfId="0" applyNumberFormat="1" applyFont="1" applyFill="1" applyBorder="1" applyAlignment="1" applyProtection="1">
      <alignment horizontal="left" vertical="center" wrapText="1"/>
      <protection/>
    </xf>
    <xf numFmtId="197" fontId="19"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27" fillId="0" borderId="12"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vertical="center" wrapText="1"/>
      <protection/>
    </xf>
    <xf numFmtId="197" fontId="27" fillId="0" borderId="12" xfId="0" applyNumberFormat="1" applyFont="1" applyFill="1" applyBorder="1" applyAlignment="1" applyProtection="1">
      <alignment horizontal="center" vertical="center" wrapText="1"/>
      <protection/>
    </xf>
    <xf numFmtId="197" fontId="27" fillId="0" borderId="12" xfId="0" applyNumberFormat="1" applyFont="1" applyBorder="1" applyAlignment="1">
      <alignment horizontal="center"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0" xfId="0" applyNumberFormat="1" applyFont="1" applyFill="1" applyAlignment="1" applyProtection="1">
      <alignment vertical="center" wrapText="1"/>
      <protection/>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7" fillId="0" borderId="12" xfId="0" applyNumberFormat="1" applyFont="1" applyFill="1" applyBorder="1" applyAlignment="1" applyProtection="1">
      <alignment horizontal="left" vertical="center" wrapText="1"/>
      <protection/>
    </xf>
    <xf numFmtId="0" fontId="27" fillId="0" borderId="12" xfId="106" applyFont="1" applyBorder="1" applyAlignment="1">
      <alignment horizontal="center" vertical="center"/>
      <protection/>
    </xf>
    <xf numFmtId="0" fontId="27" fillId="0" borderId="12" xfId="106" applyFont="1" applyBorder="1" applyAlignment="1">
      <alignment horizontal="left" vertical="center" wrapText="1"/>
      <protection/>
    </xf>
    <xf numFmtId="0" fontId="27" fillId="0" borderId="12" xfId="106" applyFont="1" applyBorder="1" applyAlignment="1">
      <alignment horizontal="left" vertical="center"/>
      <protection/>
    </xf>
    <xf numFmtId="197" fontId="39" fillId="0" borderId="12" xfId="0" applyNumberFormat="1" applyFont="1" applyBorder="1" applyAlignment="1">
      <alignment horizontal="center" vertical="center"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7" fillId="0" borderId="12" xfId="0" applyFont="1" applyBorder="1" applyAlignment="1">
      <alignment horizontal="center" vertical="center"/>
    </xf>
    <xf numFmtId="0" fontId="27" fillId="0" borderId="26" xfId="0" applyFont="1" applyBorder="1" applyAlignment="1">
      <alignment wrapText="1"/>
    </xf>
    <xf numFmtId="197" fontId="27" fillId="0" borderId="12" xfId="0" applyNumberFormat="1" applyFont="1" applyBorder="1" applyAlignment="1">
      <alignment horizontal="center" vertical="center"/>
    </xf>
    <xf numFmtId="0" fontId="27" fillId="0" borderId="12" xfId="0" applyFont="1" applyBorder="1" applyAlignment="1">
      <alignment wrapText="1"/>
    </xf>
    <xf numFmtId="0" fontId="27" fillId="0" borderId="12"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vertical="center" wrapText="1"/>
      <protection/>
    </xf>
    <xf numFmtId="197" fontId="27"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2" fillId="0" borderId="12" xfId="0" applyFont="1" applyBorder="1" applyAlignment="1">
      <alignment vertical="center"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0" fillId="0" borderId="0" xfId="0" applyNumberFormat="1" applyFont="1" applyFill="1" applyAlignment="1" applyProtection="1">
      <alignment horizontal="center"/>
      <protection/>
    </xf>
    <xf numFmtId="0" fontId="43" fillId="0" borderId="0" xfId="0" applyFont="1" applyAlignment="1">
      <alignment/>
    </xf>
    <xf numFmtId="0" fontId="43"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27" fillId="0" borderId="12" xfId="0" applyFont="1" applyFill="1" applyBorder="1" applyAlignment="1">
      <alignment horizontal="left" vertical="center" wrapText="1"/>
    </xf>
    <xf numFmtId="49" fontId="27" fillId="0" borderId="12" xfId="0" applyNumberFormat="1" applyFont="1" applyFill="1" applyBorder="1" applyAlignment="1">
      <alignment horizontal="left" vertical="center" wrapText="1"/>
    </xf>
    <xf numFmtId="187" fontId="28" fillId="26" borderId="12" xfId="0" applyNumberFormat="1" applyFont="1" applyFill="1" applyBorder="1" applyAlignment="1">
      <alignment wrapText="1"/>
    </xf>
    <xf numFmtId="187" fontId="28" fillId="26" borderId="12" xfId="0" applyNumberFormat="1" applyFont="1" applyFill="1" applyBorder="1" applyAlignment="1">
      <alignment horizontal="center" wrapText="1"/>
    </xf>
    <xf numFmtId="187" fontId="30" fillId="0" borderId="12" xfId="0" applyNumberFormat="1" applyFont="1" applyBorder="1" applyAlignment="1">
      <alignment horizontal="center" wrapText="1"/>
    </xf>
    <xf numFmtId="187" fontId="30" fillId="26" borderId="12" xfId="0" applyNumberFormat="1" applyFont="1" applyFill="1" applyBorder="1" applyAlignment="1">
      <alignment horizontal="center" wrapText="1"/>
    </xf>
    <xf numFmtId="187" fontId="28" fillId="26" borderId="12" xfId="0" applyNumberFormat="1" applyFont="1" applyFill="1" applyBorder="1" applyAlignment="1">
      <alignment horizontal="right" wrapText="1"/>
    </xf>
    <xf numFmtId="197" fontId="0" fillId="0" borderId="0" xfId="0" applyNumberFormat="1" applyFont="1" applyFill="1" applyAlignment="1" applyProtection="1">
      <alignment horizontal="center"/>
      <protection/>
    </xf>
    <xf numFmtId="197" fontId="0" fillId="0" borderId="0" xfId="0" applyNumberFormat="1" applyFont="1" applyFill="1" applyAlignment="1" applyProtection="1">
      <alignment horizontal="center"/>
      <protection/>
    </xf>
    <xf numFmtId="187" fontId="30" fillId="0" borderId="12" xfId="0" applyNumberFormat="1" applyFont="1" applyBorder="1" applyAlignment="1">
      <alignment wrapText="1"/>
    </xf>
    <xf numFmtId="0" fontId="28" fillId="0" borderId="12" xfId="52" applyFont="1" applyBorder="1" applyAlignment="1">
      <alignment horizontal="right"/>
      <protection/>
    </xf>
    <xf numFmtId="0" fontId="28" fillId="0" borderId="27" xfId="52" applyFont="1" applyBorder="1" applyAlignment="1">
      <alignment horizontal="center"/>
      <protection/>
    </xf>
    <xf numFmtId="0" fontId="30" fillId="0" borderId="0" xfId="0" applyFont="1" applyAlignment="1">
      <alignment/>
    </xf>
    <xf numFmtId="0" fontId="28" fillId="26" borderId="15" xfId="0" applyFont="1" applyFill="1" applyBorder="1" applyAlignment="1">
      <alignment horizontal="center" vertical="center" wrapText="1"/>
    </xf>
    <xf numFmtId="0" fontId="30" fillId="0" borderId="12" xfId="0" applyFont="1" applyFill="1" applyBorder="1" applyAlignment="1">
      <alignment/>
    </xf>
    <xf numFmtId="0" fontId="28" fillId="0" borderId="12" xfId="52" applyFont="1" applyBorder="1" applyAlignment="1">
      <alignment horizontal="right" wrapText="1"/>
      <protection/>
    </xf>
    <xf numFmtId="0" fontId="28" fillId="0" borderId="12" xfId="0" applyFont="1" applyBorder="1" applyAlignment="1">
      <alignment horizontal="right"/>
    </xf>
    <xf numFmtId="0" fontId="30" fillId="0" borderId="12" xfId="0" applyFont="1" applyBorder="1" applyAlignment="1">
      <alignment/>
    </xf>
    <xf numFmtId="0" fontId="28" fillId="0" borderId="0" xfId="0" applyFont="1" applyAlignment="1">
      <alignment/>
    </xf>
    <xf numFmtId="0" fontId="28" fillId="26" borderId="23" xfId="0" applyFont="1" applyFill="1" applyBorder="1" applyAlignment="1">
      <alignment vertical="top" wrapText="1"/>
    </xf>
    <xf numFmtId="0" fontId="28" fillId="26" borderId="12" xfId="0" applyFont="1" applyFill="1" applyBorder="1" applyAlignment="1">
      <alignment horizontal="center" vertical="top" wrapText="1"/>
    </xf>
    <xf numFmtId="0" fontId="28" fillId="26" borderId="16" xfId="0" applyFont="1" applyFill="1" applyBorder="1" applyAlignment="1">
      <alignment vertical="top" wrapText="1"/>
    </xf>
    <xf numFmtId="0" fontId="28" fillId="26" borderId="12" xfId="0" applyFont="1" applyFill="1" applyBorder="1" applyAlignment="1">
      <alignment vertical="top" wrapText="1"/>
    </xf>
    <xf numFmtId="0" fontId="28" fillId="26" borderId="12" xfId="0" applyFont="1" applyFill="1" applyBorder="1" applyAlignment="1">
      <alignment horizontal="left" vertical="top" wrapText="1"/>
    </xf>
    <xf numFmtId="0" fontId="30" fillId="0" borderId="12" xfId="0" applyFont="1" applyBorder="1" applyAlignment="1">
      <alignment horizontal="center" vertical="top" wrapText="1"/>
    </xf>
    <xf numFmtId="0" fontId="30" fillId="0" borderId="12" xfId="0" applyFont="1" applyBorder="1" applyAlignment="1">
      <alignment horizontal="center" vertical="top" wrapText="1"/>
    </xf>
    <xf numFmtId="0" fontId="30" fillId="26" borderId="0" xfId="0" applyFont="1" applyFill="1" applyAlignment="1">
      <alignment/>
    </xf>
    <xf numFmtId="0" fontId="28" fillId="0" borderId="0" xfId="0" applyFont="1" applyAlignment="1">
      <alignment horizontal="center" vertical="center" wrapText="1"/>
    </xf>
    <xf numFmtId="0" fontId="30" fillId="26" borderId="0" xfId="0" applyFont="1" applyFill="1" applyBorder="1" applyAlignment="1">
      <alignment/>
    </xf>
    <xf numFmtId="0" fontId="28" fillId="0" borderId="0" xfId="0" applyFont="1" applyBorder="1" applyAlignment="1">
      <alignment horizontal="right"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187" fontId="30" fillId="0" borderId="12" xfId="0" applyNumberFormat="1" applyFont="1" applyBorder="1" applyAlignment="1">
      <alignment horizontal="center"/>
    </xf>
    <xf numFmtId="0" fontId="30" fillId="0" borderId="12" xfId="0" applyFont="1" applyBorder="1" applyAlignment="1">
      <alignment horizontal="center"/>
    </xf>
    <xf numFmtId="0" fontId="28" fillId="0" borderId="12" xfId="0" applyFont="1" applyBorder="1" applyAlignment="1">
      <alignment horizontal="right" wrapText="1"/>
    </xf>
    <xf numFmtId="0" fontId="28" fillId="0" borderId="0" xfId="0" applyFont="1" applyBorder="1" applyAlignment="1">
      <alignment horizontal="right"/>
    </xf>
    <xf numFmtId="0" fontId="30" fillId="0" borderId="0" xfId="0" applyFont="1" applyBorder="1" applyAlignment="1">
      <alignment/>
    </xf>
    <xf numFmtId="2" fontId="28" fillId="0" borderId="0" xfId="0" applyNumberFormat="1" applyFont="1" applyBorder="1" applyAlignment="1">
      <alignment horizontal="right"/>
    </xf>
    <xf numFmtId="2" fontId="30" fillId="0" borderId="0" xfId="0" applyNumberFormat="1" applyFont="1" applyBorder="1" applyAlignment="1">
      <alignment/>
    </xf>
    <xf numFmtId="0" fontId="30" fillId="0" borderId="0" xfId="0" applyNumberFormat="1" applyFont="1" applyFill="1" applyAlignment="1" applyProtection="1">
      <alignment/>
      <protection/>
    </xf>
    <xf numFmtId="2" fontId="30" fillId="0" borderId="0" xfId="0" applyNumberFormat="1" applyFont="1" applyAlignment="1">
      <alignment/>
    </xf>
    <xf numFmtId="0" fontId="28" fillId="0" borderId="28" xfId="0" applyFont="1" applyBorder="1" applyAlignment="1">
      <alignment horizontal="center"/>
    </xf>
    <xf numFmtId="0" fontId="0" fillId="0" borderId="12" xfId="0" applyFont="1" applyBorder="1" applyAlignment="1">
      <alignment horizontal="center" vertical="center" wrapText="1"/>
    </xf>
    <xf numFmtId="0" fontId="0" fillId="0" borderId="0" xfId="0" applyFont="1" applyAlignment="1">
      <alignment/>
    </xf>
    <xf numFmtId="0" fontId="19" fillId="0" borderId="0" xfId="0" applyFont="1" applyAlignment="1">
      <alignment horizontal="center"/>
    </xf>
    <xf numFmtId="0" fontId="43" fillId="0" borderId="0" xfId="0" applyFont="1" applyAlignment="1">
      <alignment/>
    </xf>
    <xf numFmtId="0" fontId="0" fillId="0" borderId="12" xfId="0" applyFont="1" applyBorder="1" applyAlignment="1">
      <alignment wrapText="1"/>
    </xf>
    <xf numFmtId="0" fontId="0" fillId="0" borderId="12" xfId="0" applyFont="1" applyBorder="1" applyAlignment="1">
      <alignment/>
    </xf>
    <xf numFmtId="0" fontId="43" fillId="0" borderId="12" xfId="0" applyFont="1" applyBorder="1" applyAlignment="1">
      <alignment/>
    </xf>
    <xf numFmtId="0" fontId="43" fillId="0" borderId="0" xfId="0" applyFont="1" applyAlignment="1">
      <alignment horizontal="left" wrapText="1"/>
    </xf>
    <xf numFmtId="0" fontId="0" fillId="0" borderId="0" xfId="0" applyFont="1" applyAlignment="1">
      <alignment horizontal="center" wrapText="1"/>
    </xf>
    <xf numFmtId="0" fontId="43" fillId="0" borderId="0" xfId="0" applyFont="1" applyAlignment="1">
      <alignment horizontal="center"/>
    </xf>
    <xf numFmtId="0" fontId="0" fillId="0" borderId="12" xfId="0" applyFont="1" applyBorder="1" applyAlignment="1">
      <alignment/>
    </xf>
    <xf numFmtId="0" fontId="43" fillId="0" borderId="12" xfId="0" applyFont="1" applyBorder="1" applyAlignment="1">
      <alignment horizontal="center"/>
    </xf>
    <xf numFmtId="0" fontId="43" fillId="0" borderId="12" xfId="0" applyFont="1" applyBorder="1" applyAlignment="1">
      <alignment horizontal="center" wrapText="1"/>
    </xf>
    <xf numFmtId="0" fontId="43" fillId="0" borderId="12"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wrapText="1"/>
    </xf>
    <xf numFmtId="0" fontId="43" fillId="0" borderId="0" xfId="0" applyFont="1" applyBorder="1" applyAlignment="1">
      <alignment horizontal="center" wrapText="1"/>
    </xf>
    <xf numFmtId="0" fontId="43" fillId="0" borderId="0" xfId="0" applyFont="1" applyBorder="1" applyAlignment="1">
      <alignment horizont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187" fontId="27" fillId="0" borderId="12" xfId="0" applyNumberFormat="1" applyFont="1" applyBorder="1" applyAlignment="1">
      <alignment horizontal="center"/>
    </xf>
    <xf numFmtId="0" fontId="27" fillId="0" borderId="12" xfId="0" applyFont="1" applyBorder="1" applyAlignment="1">
      <alignment horizontal="center"/>
    </xf>
    <xf numFmtId="187" fontId="27" fillId="0" borderId="12" xfId="0" applyNumberFormat="1" applyFont="1" applyFill="1" applyBorder="1" applyAlignment="1">
      <alignment horizontal="center"/>
    </xf>
    <xf numFmtId="0" fontId="27" fillId="0" borderId="12" xfId="0" applyFont="1" applyBorder="1" applyAlignment="1">
      <alignment/>
    </xf>
    <xf numFmtId="0" fontId="19" fillId="0" borderId="12" xfId="0" applyFont="1" applyFill="1" applyBorder="1" applyAlignment="1">
      <alignment/>
    </xf>
    <xf numFmtId="187" fontId="19" fillId="0" borderId="12" xfId="0" applyNumberFormat="1" applyFont="1" applyBorder="1" applyAlignment="1">
      <alignment horizontal="center"/>
    </xf>
    <xf numFmtId="0" fontId="19" fillId="0" borderId="12" xfId="0" applyFont="1" applyBorder="1" applyAlignment="1">
      <alignment horizontal="center"/>
    </xf>
    <xf numFmtId="0" fontId="19" fillId="0" borderId="12" xfId="0" applyFont="1" applyBorder="1" applyAlignment="1">
      <alignment/>
    </xf>
    <xf numFmtId="197" fontId="27" fillId="0" borderId="0" xfId="0" applyNumberFormat="1" applyFont="1" applyFill="1" applyAlignment="1">
      <alignment/>
    </xf>
    <xf numFmtId="0" fontId="27" fillId="0" borderId="13" xfId="0" applyFont="1" applyFill="1" applyBorder="1" applyAlignment="1">
      <alignment horizontal="left" vertical="center" wrapText="1"/>
    </xf>
    <xf numFmtId="0" fontId="39" fillId="0" borderId="13" xfId="0" applyFont="1" applyFill="1" applyBorder="1" applyAlignment="1">
      <alignment horizontal="left" vertical="center" wrapText="1"/>
    </xf>
    <xf numFmtId="197" fontId="41" fillId="0" borderId="12" xfId="0" applyNumberFormat="1" applyFont="1" applyFill="1" applyBorder="1" applyAlignment="1">
      <alignment horizontal="center" wrapText="1"/>
    </xf>
    <xf numFmtId="197" fontId="41" fillId="0" borderId="12" xfId="0" applyNumberFormat="1" applyFont="1" applyFill="1" applyBorder="1" applyAlignment="1">
      <alignment horizontal="center"/>
    </xf>
    <xf numFmtId="1" fontId="19" fillId="0" borderId="12" xfId="0" applyNumberFormat="1" applyFont="1" applyFill="1" applyBorder="1" applyAlignment="1">
      <alignment horizontal="center" vertical="center" wrapText="1"/>
    </xf>
    <xf numFmtId="1" fontId="27" fillId="0" borderId="14" xfId="0" applyNumberFormat="1" applyFont="1" applyFill="1" applyBorder="1" applyAlignment="1">
      <alignment horizontal="left" vertical="center" wrapText="1"/>
    </xf>
    <xf numFmtId="197" fontId="29" fillId="0" borderId="12" xfId="0" applyNumberFormat="1" applyFont="1" applyFill="1" applyBorder="1" applyAlignment="1">
      <alignment horizontal="center"/>
    </xf>
    <xf numFmtId="0" fontId="20" fillId="0" borderId="15"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27" fillId="0" borderId="14" xfId="0" applyFont="1" applyFill="1" applyBorder="1" applyAlignment="1">
      <alignment vertical="center" wrapText="1"/>
    </xf>
    <xf numFmtId="49" fontId="27" fillId="0" borderId="12" xfId="0" applyNumberFormat="1" applyFont="1" applyFill="1" applyBorder="1" applyAlignment="1">
      <alignment horizontal="center" vertical="center"/>
    </xf>
    <xf numFmtId="0" fontId="27" fillId="0" borderId="0" xfId="0" applyFont="1" applyFill="1" applyAlignment="1">
      <alignment wrapText="1"/>
    </xf>
    <xf numFmtId="49" fontId="27" fillId="27" borderId="12" xfId="0" applyNumberFormat="1" applyFont="1" applyFill="1" applyBorder="1" applyAlignment="1">
      <alignment horizontal="center" vertical="center" wrapText="1"/>
    </xf>
    <xf numFmtId="0" fontId="27" fillId="27" borderId="14" xfId="0" applyFont="1" applyFill="1" applyBorder="1" applyAlignment="1">
      <alignment horizontal="left" wrapText="1"/>
    </xf>
    <xf numFmtId="0" fontId="27" fillId="27" borderId="14" xfId="0" applyFont="1" applyFill="1" applyBorder="1" applyAlignment="1">
      <alignment horizontal="left" vertical="center" wrapText="1"/>
    </xf>
    <xf numFmtId="197" fontId="30" fillId="0" borderId="12" xfId="0" applyNumberFormat="1" applyFont="1" applyFill="1" applyBorder="1" applyAlignment="1">
      <alignment horizontal="center"/>
    </xf>
    <xf numFmtId="49" fontId="27" fillId="27" borderId="12" xfId="0" applyNumberFormat="1" applyFont="1" applyFill="1" applyBorder="1" applyAlignment="1">
      <alignment horizontal="center" vertical="center"/>
    </xf>
    <xf numFmtId="0" fontId="27" fillId="0" borderId="14" xfId="0" applyFont="1" applyFill="1" applyBorder="1" applyAlignment="1">
      <alignment horizontal="justify"/>
    </xf>
    <xf numFmtId="197" fontId="19" fillId="0" borderId="0" xfId="0" applyNumberFormat="1" applyFont="1" applyFill="1" applyAlignment="1">
      <alignment/>
    </xf>
    <xf numFmtId="49" fontId="39" fillId="0" borderId="12" xfId="0" applyNumberFormat="1" applyFont="1" applyFill="1" applyBorder="1" applyAlignment="1">
      <alignment horizontal="center" vertical="center"/>
    </xf>
    <xf numFmtId="197" fontId="27" fillId="0" borderId="12" xfId="0" applyNumberFormat="1" applyFont="1" applyFill="1" applyBorder="1" applyAlignment="1">
      <alignment horizontal="center"/>
    </xf>
    <xf numFmtId="187" fontId="30" fillId="26" borderId="0" xfId="0" applyNumberFormat="1" applyFont="1" applyFill="1" applyAlignment="1">
      <alignment/>
    </xf>
    <xf numFmtId="0" fontId="27" fillId="0" borderId="26"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7" fillId="0" borderId="12" xfId="0" applyFont="1"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27" fillId="0" borderId="12" xfId="0" applyFont="1" applyFill="1" applyBorder="1" applyAlignment="1">
      <alignment horizontal="center" vertical="center" wrapText="1"/>
    </xf>
    <xf numFmtId="0" fontId="19" fillId="0" borderId="12" xfId="0" applyNumberFormat="1" applyFont="1" applyFill="1" applyBorder="1" applyAlignment="1" applyProtection="1">
      <alignment horizontal="center" vertical="center" wrapText="1"/>
      <protection/>
    </xf>
    <xf numFmtId="0" fontId="27" fillId="0" borderId="0" xfId="0" applyNumberFormat="1" applyFont="1" applyFill="1" applyAlignment="1" applyProtection="1">
      <alignment horizontal="left" vertical="center" wrapText="1"/>
      <protection/>
    </xf>
    <xf numFmtId="0" fontId="42" fillId="0" borderId="0" xfId="0" applyNumberFormat="1" applyFont="1" applyFill="1" applyAlignment="1" applyProtection="1">
      <alignment horizontal="center" vertical="center"/>
      <protection/>
    </xf>
    <xf numFmtId="0" fontId="42" fillId="0" borderId="0" xfId="0" applyFont="1" applyFill="1" applyAlignment="1">
      <alignment horizontal="center" vertical="center"/>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27" fillId="0" borderId="0" xfId="0" applyFont="1" applyFill="1" applyAlignment="1">
      <alignment horizontal="left" wrapText="1"/>
    </xf>
    <xf numFmtId="0" fontId="27" fillId="0" borderId="0" xfId="0" applyFont="1" applyFill="1" applyAlignment="1">
      <alignment horizontal="left"/>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28" fillId="0" borderId="22" xfId="0" applyFont="1" applyBorder="1" applyAlignment="1">
      <alignment horizontal="center" vertical="top" wrapText="1"/>
    </xf>
    <xf numFmtId="0" fontId="28" fillId="0" borderId="18" xfId="0" applyFont="1" applyBorder="1" applyAlignment="1">
      <alignment horizontal="center" vertical="top" wrapText="1"/>
    </xf>
    <xf numFmtId="0" fontId="30" fillId="0" borderId="22" xfId="0" applyFont="1" applyBorder="1" applyAlignment="1">
      <alignment horizontal="center" vertical="top" wrapText="1"/>
    </xf>
    <xf numFmtId="0" fontId="30" fillId="0" borderId="18" xfId="0" applyFont="1" applyBorder="1" applyAlignment="1">
      <alignment horizontal="center" vertical="top" wrapText="1"/>
    </xf>
    <xf numFmtId="0" fontId="28" fillId="0" borderId="0" xfId="0" applyFont="1" applyAlignment="1">
      <alignment horizontal="center" vertical="center" wrapText="1"/>
    </xf>
    <xf numFmtId="0" fontId="27" fillId="0" borderId="0" xfId="0" applyNumberFormat="1" applyFont="1" applyFill="1" applyAlignment="1" applyProtection="1">
      <alignment horizontal="center" vertical="center" wrapText="1"/>
      <protection/>
    </xf>
    <xf numFmtId="0" fontId="28" fillId="26" borderId="12" xfId="0" applyFont="1" applyFill="1" applyBorder="1" applyAlignment="1">
      <alignment horizontal="center" vertical="top" wrapText="1"/>
    </xf>
    <xf numFmtId="0" fontId="28" fillId="0" borderId="32" xfId="0" applyFont="1" applyBorder="1" applyAlignment="1">
      <alignment horizontal="center" vertical="top" wrapText="1"/>
    </xf>
    <xf numFmtId="0" fontId="28" fillId="0" borderId="17" xfId="0" applyFont="1" applyBorder="1" applyAlignment="1">
      <alignment horizontal="center" vertical="top" wrapText="1"/>
    </xf>
    <xf numFmtId="0" fontId="28" fillId="0" borderId="18" xfId="0" applyFont="1" applyBorder="1" applyAlignment="1">
      <alignment horizontal="center" vertical="top" wrapText="1"/>
    </xf>
    <xf numFmtId="0" fontId="30" fillId="0" borderId="0" xfId="0" applyNumberFormat="1" applyFont="1" applyFill="1" applyAlignment="1" applyProtection="1">
      <alignment horizontal="center" vertical="center" wrapText="1"/>
      <protection/>
    </xf>
    <xf numFmtId="0" fontId="28" fillId="26" borderId="33" xfId="0" applyFont="1" applyFill="1" applyBorder="1" applyAlignment="1">
      <alignment horizontal="center" vertical="top" wrapText="1"/>
    </xf>
    <xf numFmtId="0" fontId="28" fillId="26" borderId="21" xfId="0" applyFont="1" applyFill="1" applyBorder="1" applyAlignment="1">
      <alignment horizontal="center" vertical="top" wrapText="1"/>
    </xf>
    <xf numFmtId="0" fontId="28" fillId="26" borderId="19" xfId="0" applyFont="1" applyFill="1" applyBorder="1" applyAlignment="1">
      <alignment horizontal="center" vertical="top" wrapText="1"/>
    </xf>
    <xf numFmtId="0" fontId="28" fillId="26" borderId="12" xfId="0" applyFont="1" applyFill="1" applyBorder="1" applyAlignment="1">
      <alignment horizontal="center" vertical="top" wrapText="1"/>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7" fillId="0" borderId="26" xfId="0" applyFont="1" applyBorder="1" applyAlignment="1">
      <alignment horizontal="center" wrapText="1"/>
    </xf>
    <xf numFmtId="0" fontId="27" fillId="0" borderId="15" xfId="0" applyFont="1" applyBorder="1" applyAlignment="1">
      <alignment horizontal="center" wrapText="1"/>
    </xf>
    <xf numFmtId="0" fontId="27" fillId="0" borderId="14" xfId="0" applyFont="1" applyBorder="1" applyAlignment="1">
      <alignment horizontal="center" wrapText="1"/>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12" xfId="0" applyFont="1" applyBorder="1" applyAlignment="1">
      <alignment wrapText="1"/>
    </xf>
    <xf numFmtId="0" fontId="0" fillId="0" borderId="12" xfId="0" applyFont="1" applyBorder="1" applyAlignment="1">
      <alignment horizontal="center" wrapText="1"/>
    </xf>
    <xf numFmtId="0" fontId="30" fillId="0" borderId="0" xfId="0" applyFont="1" applyFill="1" applyAlignment="1">
      <alignment horizontal="center"/>
    </xf>
    <xf numFmtId="0" fontId="30" fillId="0" borderId="0" xfId="0" applyFont="1" applyAlignment="1">
      <alignment horizontal="center" wrapText="1"/>
    </xf>
    <xf numFmtId="0" fontId="27" fillId="0" borderId="0" xfId="0" applyFont="1" applyFill="1" applyAlignment="1">
      <alignment horizontal="left" wrapText="1"/>
    </xf>
    <xf numFmtId="0" fontId="20" fillId="0" borderId="1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9" fillId="0" borderId="2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7" fillId="0" borderId="12" xfId="0" applyFont="1" applyFill="1" applyBorder="1" applyAlignment="1">
      <alignment horizontal="center" vertical="center" wrapText="1"/>
    </xf>
    <xf numFmtId="0" fontId="30" fillId="0" borderId="0" xfId="0" applyFont="1" applyFill="1" applyAlignment="1">
      <alignment horizontal="left"/>
    </xf>
    <xf numFmtId="0" fontId="30" fillId="0" borderId="0" xfId="0" applyFont="1" applyFill="1" applyAlignment="1">
      <alignment horizontal="center" wrapText="1"/>
    </xf>
    <xf numFmtId="0" fontId="27" fillId="0" borderId="0" xfId="0" applyFont="1" applyFill="1" applyAlignment="1">
      <alignment horizontal="left"/>
    </xf>
    <xf numFmtId="0" fontId="27" fillId="0" borderId="1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0" xfId="0" applyFont="1" applyFill="1" applyAlignment="1">
      <alignment horizontal="center" wrapText="1"/>
    </xf>
    <xf numFmtId="0" fontId="0" fillId="0" borderId="12" xfId="0" applyFont="1" applyFill="1" applyBorder="1" applyAlignment="1">
      <alignment horizontal="center" vertical="center" wrapText="1"/>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дод.1"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S100"/>
  <sheetViews>
    <sheetView showGridLines="0" showZeros="0" zoomScalePageLayoutView="0" workbookViewId="0" topLeftCell="A2">
      <pane xSplit="1" ySplit="6" topLeftCell="B67" activePane="bottomRight" state="frozen"/>
      <selection pane="topLeft" activeCell="A2" sqref="A2"/>
      <selection pane="topRight" activeCell="B2" sqref="B2"/>
      <selection pane="bottomLeft" activeCell="A8" sqref="A8"/>
      <selection pane="bottomRight" activeCell="B3" sqref="B3"/>
    </sheetView>
  </sheetViews>
  <sheetFormatPr defaultColWidth="9.16015625" defaultRowHeight="12.75"/>
  <cols>
    <col min="1" max="1" width="14.33203125" style="116" customWidth="1"/>
    <col min="2" max="2" width="76.66015625" style="116" customWidth="1"/>
    <col min="3" max="3" width="15" style="116" customWidth="1"/>
    <col min="4" max="4" width="13.66015625" style="116" customWidth="1"/>
    <col min="5" max="5" width="11.66015625" style="116" customWidth="1"/>
    <col min="6" max="6" width="13.66015625" style="116" customWidth="1"/>
    <col min="7" max="12" width="9.16015625" style="116" customWidth="1"/>
    <col min="13" max="244" width="9.16015625" style="117" customWidth="1"/>
    <col min="245" max="253" width="9.16015625" style="116" customWidth="1"/>
    <col min="254" max="16384" width="9.16015625" style="117" customWidth="1"/>
  </cols>
  <sheetData>
    <row r="1" spans="1:253" s="2" customFormat="1" ht="15">
      <c r="A1" s="1"/>
      <c r="B1" s="1"/>
      <c r="C1" s="1"/>
      <c r="D1" s="1"/>
      <c r="E1" s="1"/>
      <c r="F1" s="1"/>
      <c r="G1" s="1"/>
      <c r="H1" s="1"/>
      <c r="I1" s="1"/>
      <c r="J1" s="1"/>
      <c r="K1" s="1"/>
      <c r="L1" s="1"/>
      <c r="IK1" s="1"/>
      <c r="IL1" s="1"/>
      <c r="IM1" s="1"/>
      <c r="IN1" s="1"/>
      <c r="IO1" s="1"/>
      <c r="IP1" s="1"/>
      <c r="IQ1" s="1"/>
      <c r="IR1" s="1"/>
      <c r="IS1" s="1"/>
    </row>
    <row r="2" spans="1:253" s="107" customFormat="1" ht="12.75" hidden="1">
      <c r="A2" s="106"/>
      <c r="B2" s="106"/>
      <c r="C2" s="106"/>
      <c r="D2" s="106"/>
      <c r="E2" s="106"/>
      <c r="F2" s="106"/>
      <c r="G2" s="106"/>
      <c r="H2" s="106"/>
      <c r="I2" s="106"/>
      <c r="J2" s="106"/>
      <c r="K2" s="106"/>
      <c r="L2" s="106"/>
      <c r="IK2" s="106"/>
      <c r="IL2" s="106"/>
      <c r="IM2" s="106"/>
      <c r="IN2" s="106"/>
      <c r="IO2" s="106"/>
      <c r="IP2" s="106"/>
      <c r="IQ2" s="106"/>
      <c r="IR2" s="106"/>
      <c r="IS2" s="106"/>
    </row>
    <row r="3" spans="1:253" s="109" customFormat="1" ht="122.25" customHeight="1">
      <c r="A3" s="106"/>
      <c r="B3" s="106"/>
      <c r="C3" s="257" t="s">
        <v>64</v>
      </c>
      <c r="D3" s="257"/>
      <c r="E3" s="257"/>
      <c r="F3" s="257"/>
      <c r="G3" s="108"/>
      <c r="H3" s="108"/>
      <c r="I3" s="108"/>
      <c r="J3" s="108"/>
      <c r="K3" s="108"/>
      <c r="L3" s="108"/>
      <c r="M3" s="108"/>
      <c r="IK3" s="108"/>
      <c r="IL3" s="108"/>
      <c r="IM3" s="108"/>
      <c r="IN3" s="108"/>
      <c r="IO3" s="108"/>
      <c r="IP3" s="108"/>
      <c r="IQ3" s="108"/>
      <c r="IR3" s="108"/>
      <c r="IS3" s="108"/>
    </row>
    <row r="4" spans="1:253" s="111" customFormat="1" ht="31.5" customHeight="1">
      <c r="A4" s="258" t="s">
        <v>206</v>
      </c>
      <c r="B4" s="259"/>
      <c r="C4" s="259"/>
      <c r="D4" s="259"/>
      <c r="E4" s="259"/>
      <c r="F4" s="110"/>
      <c r="G4" s="110"/>
      <c r="H4" s="110"/>
      <c r="I4" s="110"/>
      <c r="J4" s="110"/>
      <c r="K4" s="110"/>
      <c r="L4" s="110"/>
      <c r="IK4" s="110"/>
      <c r="IL4" s="110"/>
      <c r="IM4" s="110"/>
      <c r="IN4" s="110"/>
      <c r="IO4" s="110"/>
      <c r="IP4" s="110"/>
      <c r="IQ4" s="110"/>
      <c r="IR4" s="110"/>
      <c r="IS4" s="110"/>
    </row>
    <row r="5" spans="1:253" s="107" customFormat="1" ht="12.75">
      <c r="A5" s="110"/>
      <c r="B5" s="5"/>
      <c r="C5" s="5"/>
      <c r="D5" s="5"/>
      <c r="E5" s="5"/>
      <c r="F5" s="5" t="s">
        <v>199</v>
      </c>
      <c r="G5" s="106"/>
      <c r="H5" s="106"/>
      <c r="I5" s="106"/>
      <c r="J5" s="106"/>
      <c r="K5" s="106"/>
      <c r="L5" s="106"/>
      <c r="IK5" s="106"/>
      <c r="IL5" s="106"/>
      <c r="IM5" s="106"/>
      <c r="IN5" s="106"/>
      <c r="IO5" s="106"/>
      <c r="IP5" s="106"/>
      <c r="IQ5" s="106"/>
      <c r="IR5" s="106"/>
      <c r="IS5" s="106"/>
    </row>
    <row r="6" spans="1:253" s="114" customFormat="1" ht="25.5" customHeight="1">
      <c r="A6" s="256" t="s">
        <v>96</v>
      </c>
      <c r="B6" s="256" t="s">
        <v>97</v>
      </c>
      <c r="C6" s="256" t="s">
        <v>120</v>
      </c>
      <c r="D6" s="256" t="s">
        <v>117</v>
      </c>
      <c r="E6" s="256" t="s">
        <v>118</v>
      </c>
      <c r="F6" s="256"/>
      <c r="G6" s="113"/>
      <c r="H6" s="113"/>
      <c r="I6" s="113"/>
      <c r="J6" s="113"/>
      <c r="K6" s="113"/>
      <c r="L6" s="113"/>
      <c r="IK6" s="113"/>
      <c r="IL6" s="113"/>
      <c r="IM6" s="113"/>
      <c r="IN6" s="113"/>
      <c r="IO6" s="113"/>
      <c r="IP6" s="113"/>
      <c r="IQ6" s="113"/>
      <c r="IR6" s="113"/>
      <c r="IS6" s="113"/>
    </row>
    <row r="7" spans="1:6" ht="40.5" customHeight="1">
      <c r="A7" s="256"/>
      <c r="B7" s="256"/>
      <c r="C7" s="256"/>
      <c r="D7" s="256"/>
      <c r="E7" s="112" t="s">
        <v>120</v>
      </c>
      <c r="F7" s="115" t="s">
        <v>134</v>
      </c>
    </row>
    <row r="8" spans="1:253" s="121" customFormat="1" ht="24" customHeight="1">
      <c r="A8" s="112">
        <v>10000000</v>
      </c>
      <c r="B8" s="118" t="s">
        <v>101</v>
      </c>
      <c r="C8" s="119">
        <f>C9</f>
        <v>23059.7</v>
      </c>
      <c r="D8" s="119">
        <f>D9</f>
        <v>23059.7</v>
      </c>
      <c r="E8" s="119">
        <f>E9</f>
        <v>0</v>
      </c>
      <c r="F8" s="119">
        <f>F9</f>
        <v>0</v>
      </c>
      <c r="G8" s="120"/>
      <c r="H8" s="120"/>
      <c r="I8" s="120"/>
      <c r="J8" s="120"/>
      <c r="K8" s="120"/>
      <c r="L8" s="120"/>
      <c r="IK8" s="120"/>
      <c r="IL8" s="120"/>
      <c r="IM8" s="120"/>
      <c r="IN8" s="120"/>
      <c r="IO8" s="120"/>
      <c r="IP8" s="120"/>
      <c r="IQ8" s="120"/>
      <c r="IR8" s="120"/>
      <c r="IS8" s="120"/>
    </row>
    <row r="9" spans="1:253" s="127" customFormat="1" ht="50.25" customHeight="1">
      <c r="A9" s="122">
        <v>11000000</v>
      </c>
      <c r="B9" s="123" t="s">
        <v>102</v>
      </c>
      <c r="C9" s="119">
        <f aca="true" t="shared" si="0" ref="C9:C49">D9+E9</f>
        <v>23059.7</v>
      </c>
      <c r="D9" s="119">
        <f>D10+D11+D12+D13+D14</f>
        <v>23059.7</v>
      </c>
      <c r="E9" s="119">
        <f>E10+E11+E12+E13+E14</f>
        <v>0</v>
      </c>
      <c r="F9" s="119">
        <f>F10+F11+F12+F13+F14</f>
        <v>0</v>
      </c>
      <c r="G9" s="126"/>
      <c r="H9" s="126"/>
      <c r="I9" s="126"/>
      <c r="J9" s="126"/>
      <c r="K9" s="126"/>
      <c r="L9" s="126"/>
      <c r="IK9" s="126"/>
      <c r="IL9" s="126"/>
      <c r="IM9" s="126"/>
      <c r="IN9" s="126"/>
      <c r="IO9" s="126"/>
      <c r="IP9" s="126"/>
      <c r="IQ9" s="126"/>
      <c r="IR9" s="126"/>
      <c r="IS9" s="126"/>
    </row>
    <row r="10" spans="1:6" s="128" customFormat="1" ht="59.25" customHeight="1">
      <c r="A10" s="122">
        <v>11010100</v>
      </c>
      <c r="B10" s="123" t="s">
        <v>200</v>
      </c>
      <c r="C10" s="124">
        <f t="shared" si="0"/>
        <v>16005</v>
      </c>
      <c r="D10" s="124">
        <v>16005</v>
      </c>
      <c r="E10" s="124"/>
      <c r="F10" s="124"/>
    </row>
    <row r="11" spans="1:6" s="128" customFormat="1" ht="90.75" customHeight="1">
      <c r="A11" s="122">
        <v>11010200</v>
      </c>
      <c r="B11" s="123" t="s">
        <v>201</v>
      </c>
      <c r="C11" s="124">
        <f t="shared" si="0"/>
        <v>1431.5</v>
      </c>
      <c r="D11" s="124">
        <v>1431.5</v>
      </c>
      <c r="E11" s="124"/>
      <c r="F11" s="124"/>
    </row>
    <row r="12" spans="1:6" s="128" customFormat="1" ht="51.75" customHeight="1">
      <c r="A12" s="122">
        <v>11010400</v>
      </c>
      <c r="B12" s="123" t="s">
        <v>202</v>
      </c>
      <c r="C12" s="124">
        <f t="shared" si="0"/>
        <v>4979</v>
      </c>
      <c r="D12" s="124">
        <v>4979</v>
      </c>
      <c r="E12" s="124"/>
      <c r="F12" s="124"/>
    </row>
    <row r="13" spans="1:6" s="128" customFormat="1" ht="50.25" customHeight="1">
      <c r="A13" s="122">
        <v>11010500</v>
      </c>
      <c r="B13" s="123" t="s">
        <v>203</v>
      </c>
      <c r="C13" s="124">
        <f t="shared" si="0"/>
        <v>479.9</v>
      </c>
      <c r="D13" s="124">
        <v>479.9</v>
      </c>
      <c r="E13" s="124"/>
      <c r="F13" s="124"/>
    </row>
    <row r="14" spans="1:6" s="128" customFormat="1" ht="81.75" customHeight="1">
      <c r="A14" s="122">
        <v>11010900</v>
      </c>
      <c r="B14" s="123" t="s">
        <v>216</v>
      </c>
      <c r="C14" s="124">
        <f t="shared" si="0"/>
        <v>164.3</v>
      </c>
      <c r="D14" s="124">
        <v>164.3</v>
      </c>
      <c r="E14" s="124"/>
      <c r="F14" s="124"/>
    </row>
    <row r="15" spans="1:6" s="128" customFormat="1" ht="34.5" customHeight="1" hidden="1">
      <c r="A15" s="122"/>
      <c r="B15" s="123"/>
      <c r="C15" s="119">
        <f t="shared" si="0"/>
        <v>0</v>
      </c>
      <c r="D15" s="124"/>
      <c r="E15" s="124"/>
      <c r="F15" s="124"/>
    </row>
    <row r="16" spans="1:6" s="126" customFormat="1" ht="20.25" customHeight="1" hidden="1">
      <c r="A16" s="122">
        <v>11020000</v>
      </c>
      <c r="B16" s="123" t="s">
        <v>103</v>
      </c>
      <c r="C16" s="119">
        <f t="shared" si="0"/>
        <v>0</v>
      </c>
      <c r="D16" s="124"/>
      <c r="E16" s="124"/>
      <c r="F16" s="124"/>
    </row>
    <row r="17" spans="1:253" s="127" customFormat="1" ht="20.25" customHeight="1" hidden="1">
      <c r="A17" s="122" t="s">
        <v>135</v>
      </c>
      <c r="B17" s="123" t="s">
        <v>135</v>
      </c>
      <c r="C17" s="119">
        <f t="shared" si="0"/>
        <v>0</v>
      </c>
      <c r="D17" s="125"/>
      <c r="E17" s="125"/>
      <c r="F17" s="125"/>
      <c r="G17" s="126"/>
      <c r="H17" s="126"/>
      <c r="I17" s="126"/>
      <c r="J17" s="126"/>
      <c r="K17" s="126"/>
      <c r="L17" s="126"/>
      <c r="IK17" s="126"/>
      <c r="IL17" s="126"/>
      <c r="IM17" s="126"/>
      <c r="IN17" s="126"/>
      <c r="IO17" s="126"/>
      <c r="IP17" s="126"/>
      <c r="IQ17" s="126"/>
      <c r="IR17" s="126"/>
      <c r="IS17" s="126"/>
    </row>
    <row r="18" spans="1:253" s="127" customFormat="1" ht="20.25" customHeight="1" hidden="1">
      <c r="A18" s="122">
        <v>12000000</v>
      </c>
      <c r="B18" s="123" t="s">
        <v>137</v>
      </c>
      <c r="C18" s="119">
        <f t="shared" si="0"/>
        <v>0</v>
      </c>
      <c r="D18" s="125"/>
      <c r="E18" s="125"/>
      <c r="F18" s="125"/>
      <c r="G18" s="126"/>
      <c r="H18" s="126"/>
      <c r="I18" s="126"/>
      <c r="J18" s="126"/>
      <c r="K18" s="126"/>
      <c r="L18" s="126"/>
      <c r="IK18" s="126"/>
      <c r="IL18" s="126"/>
      <c r="IM18" s="126"/>
      <c r="IN18" s="126"/>
      <c r="IO18" s="126"/>
      <c r="IP18" s="126"/>
      <c r="IQ18" s="126"/>
      <c r="IR18" s="126"/>
      <c r="IS18" s="126"/>
    </row>
    <row r="19" spans="1:253" s="127" customFormat="1" ht="20.25" customHeight="1" hidden="1">
      <c r="A19" s="122" t="s">
        <v>135</v>
      </c>
      <c r="B19" s="123" t="s">
        <v>135</v>
      </c>
      <c r="C19" s="119">
        <f t="shared" si="0"/>
        <v>0</v>
      </c>
      <c r="D19" s="125"/>
      <c r="E19" s="125"/>
      <c r="F19" s="125"/>
      <c r="G19" s="126"/>
      <c r="H19" s="126"/>
      <c r="I19" s="126"/>
      <c r="J19" s="126"/>
      <c r="K19" s="126"/>
      <c r="L19" s="126"/>
      <c r="IK19" s="126"/>
      <c r="IL19" s="126"/>
      <c r="IM19" s="126"/>
      <c r="IN19" s="126"/>
      <c r="IO19" s="126"/>
      <c r="IP19" s="126"/>
      <c r="IQ19" s="126"/>
      <c r="IR19" s="126"/>
      <c r="IS19" s="126"/>
    </row>
    <row r="20" spans="1:253" s="127" customFormat="1" ht="30.75" customHeight="1" hidden="1">
      <c r="A20" s="122">
        <v>13000000</v>
      </c>
      <c r="B20" s="123" t="s">
        <v>138</v>
      </c>
      <c r="C20" s="119">
        <f t="shared" si="0"/>
        <v>0</v>
      </c>
      <c r="D20" s="125"/>
      <c r="E20" s="125"/>
      <c r="F20" s="125"/>
      <c r="G20" s="126"/>
      <c r="H20" s="126"/>
      <c r="I20" s="126"/>
      <c r="J20" s="126"/>
      <c r="K20" s="126"/>
      <c r="L20" s="126"/>
      <c r="IK20" s="126"/>
      <c r="IL20" s="126"/>
      <c r="IM20" s="126"/>
      <c r="IN20" s="126"/>
      <c r="IO20" s="126"/>
      <c r="IP20" s="126"/>
      <c r="IQ20" s="126"/>
      <c r="IR20" s="126"/>
      <c r="IS20" s="126"/>
    </row>
    <row r="21" spans="1:253" s="127" customFormat="1" ht="20.25" customHeight="1" hidden="1">
      <c r="A21" s="122" t="s">
        <v>135</v>
      </c>
      <c r="B21" s="123" t="s">
        <v>135</v>
      </c>
      <c r="C21" s="119">
        <f t="shared" si="0"/>
        <v>0</v>
      </c>
      <c r="D21" s="125"/>
      <c r="E21" s="125"/>
      <c r="F21" s="125"/>
      <c r="G21" s="126"/>
      <c r="H21" s="126"/>
      <c r="I21" s="126"/>
      <c r="J21" s="126"/>
      <c r="K21" s="126"/>
      <c r="L21" s="126"/>
      <c r="IK21" s="126"/>
      <c r="IL21" s="126"/>
      <c r="IM21" s="126"/>
      <c r="IN21" s="126"/>
      <c r="IO21" s="126"/>
      <c r="IP21" s="126"/>
      <c r="IQ21" s="126"/>
      <c r="IR21" s="126"/>
      <c r="IS21" s="126"/>
    </row>
    <row r="22" spans="1:253" s="127" customFormat="1" ht="20.25" customHeight="1" hidden="1">
      <c r="A22" s="122">
        <v>14000000</v>
      </c>
      <c r="B22" s="123" t="s">
        <v>110</v>
      </c>
      <c r="C22" s="119">
        <f t="shared" si="0"/>
        <v>0</v>
      </c>
      <c r="D22" s="125"/>
      <c r="E22" s="125"/>
      <c r="F22" s="125"/>
      <c r="G22" s="126"/>
      <c r="H22" s="126"/>
      <c r="I22" s="126"/>
      <c r="J22" s="126"/>
      <c r="K22" s="126"/>
      <c r="L22" s="126"/>
      <c r="IK22" s="126"/>
      <c r="IL22" s="126"/>
      <c r="IM22" s="126"/>
      <c r="IN22" s="126"/>
      <c r="IO22" s="126"/>
      <c r="IP22" s="126"/>
      <c r="IQ22" s="126"/>
      <c r="IR22" s="126"/>
      <c r="IS22" s="126"/>
    </row>
    <row r="23" spans="1:253" s="127" customFormat="1" ht="20.25" customHeight="1" hidden="1">
      <c r="A23" s="122" t="s">
        <v>135</v>
      </c>
      <c r="B23" s="123" t="s">
        <v>135</v>
      </c>
      <c r="C23" s="119">
        <f t="shared" si="0"/>
        <v>0</v>
      </c>
      <c r="D23" s="125"/>
      <c r="E23" s="125"/>
      <c r="F23" s="125"/>
      <c r="G23" s="126"/>
      <c r="H23" s="126"/>
      <c r="I23" s="126"/>
      <c r="J23" s="126"/>
      <c r="K23" s="126"/>
      <c r="L23" s="126"/>
      <c r="IK23" s="126"/>
      <c r="IL23" s="126"/>
      <c r="IM23" s="126"/>
      <c r="IN23" s="126"/>
      <c r="IO23" s="126"/>
      <c r="IP23" s="126"/>
      <c r="IQ23" s="126"/>
      <c r="IR23" s="126"/>
      <c r="IS23" s="126"/>
    </row>
    <row r="24" spans="1:253" s="127" customFormat="1" ht="29.25" customHeight="1" hidden="1">
      <c r="A24" s="122">
        <v>15000000</v>
      </c>
      <c r="B24" s="123" t="s">
        <v>139</v>
      </c>
      <c r="C24" s="119">
        <f t="shared" si="0"/>
        <v>0</v>
      </c>
      <c r="D24" s="125"/>
      <c r="E24" s="125"/>
      <c r="F24" s="125"/>
      <c r="G24" s="126"/>
      <c r="H24" s="126"/>
      <c r="I24" s="126"/>
      <c r="J24" s="126"/>
      <c r="K24" s="126"/>
      <c r="L24" s="126"/>
      <c r="IK24" s="126"/>
      <c r="IL24" s="126"/>
      <c r="IM24" s="126"/>
      <c r="IN24" s="126"/>
      <c r="IO24" s="126"/>
      <c r="IP24" s="126"/>
      <c r="IQ24" s="126"/>
      <c r="IR24" s="126"/>
      <c r="IS24" s="126"/>
    </row>
    <row r="25" spans="1:253" s="127" customFormat="1" ht="20.25" customHeight="1" hidden="1">
      <c r="A25" s="122" t="s">
        <v>135</v>
      </c>
      <c r="B25" s="123" t="s">
        <v>135</v>
      </c>
      <c r="C25" s="119">
        <f t="shared" si="0"/>
        <v>0</v>
      </c>
      <c r="D25" s="125"/>
      <c r="E25" s="125"/>
      <c r="F25" s="125"/>
      <c r="G25" s="126"/>
      <c r="H25" s="126"/>
      <c r="I25" s="126"/>
      <c r="J25" s="126"/>
      <c r="K25" s="126"/>
      <c r="L25" s="126"/>
      <c r="IK25" s="126"/>
      <c r="IL25" s="126"/>
      <c r="IM25" s="126"/>
      <c r="IN25" s="126"/>
      <c r="IO25" s="126"/>
      <c r="IP25" s="126"/>
      <c r="IQ25" s="126"/>
      <c r="IR25" s="126"/>
      <c r="IS25" s="126"/>
    </row>
    <row r="26" spans="1:253" s="127" customFormat="1" ht="29.25" customHeight="1" hidden="1">
      <c r="A26" s="122">
        <v>16000000</v>
      </c>
      <c r="B26" s="123" t="s">
        <v>140</v>
      </c>
      <c r="C26" s="119">
        <f t="shared" si="0"/>
        <v>0</v>
      </c>
      <c r="D26" s="125"/>
      <c r="E26" s="125"/>
      <c r="F26" s="125"/>
      <c r="G26" s="126"/>
      <c r="H26" s="126"/>
      <c r="I26" s="126"/>
      <c r="J26" s="126"/>
      <c r="K26" s="126"/>
      <c r="L26" s="126"/>
      <c r="IK26" s="126"/>
      <c r="IL26" s="126"/>
      <c r="IM26" s="126"/>
      <c r="IN26" s="126"/>
      <c r="IO26" s="126"/>
      <c r="IP26" s="126"/>
      <c r="IQ26" s="126"/>
      <c r="IR26" s="126"/>
      <c r="IS26" s="126"/>
    </row>
    <row r="27" spans="1:253" s="127" customFormat="1" ht="20.25" customHeight="1" hidden="1">
      <c r="A27" s="122" t="s">
        <v>135</v>
      </c>
      <c r="B27" s="123" t="s">
        <v>135</v>
      </c>
      <c r="C27" s="119">
        <f t="shared" si="0"/>
        <v>0</v>
      </c>
      <c r="D27" s="125"/>
      <c r="E27" s="125"/>
      <c r="F27" s="125"/>
      <c r="G27" s="126"/>
      <c r="H27" s="126"/>
      <c r="I27" s="126"/>
      <c r="J27" s="126"/>
      <c r="K27" s="126"/>
      <c r="L27" s="126"/>
      <c r="IK27" s="126"/>
      <c r="IL27" s="126"/>
      <c r="IM27" s="126"/>
      <c r="IN27" s="126"/>
      <c r="IO27" s="126"/>
      <c r="IP27" s="126"/>
      <c r="IQ27" s="126"/>
      <c r="IR27" s="126"/>
      <c r="IS27" s="126"/>
    </row>
    <row r="28" spans="1:253" s="127" customFormat="1" ht="28.5" customHeight="1" hidden="1">
      <c r="A28" s="122">
        <v>17000000</v>
      </c>
      <c r="B28" s="123" t="s">
        <v>111</v>
      </c>
      <c r="C28" s="119">
        <f t="shared" si="0"/>
        <v>0</v>
      </c>
      <c r="D28" s="125"/>
      <c r="E28" s="125"/>
      <c r="F28" s="125"/>
      <c r="G28" s="126"/>
      <c r="H28" s="126"/>
      <c r="I28" s="126"/>
      <c r="J28" s="126"/>
      <c r="K28" s="126"/>
      <c r="L28" s="126"/>
      <c r="IK28" s="126"/>
      <c r="IL28" s="126"/>
      <c r="IM28" s="126"/>
      <c r="IN28" s="126"/>
      <c r="IO28" s="126"/>
      <c r="IP28" s="126"/>
      <c r="IQ28" s="126"/>
      <c r="IR28" s="126"/>
      <c r="IS28" s="126"/>
    </row>
    <row r="29" spans="1:253" s="127" customFormat="1" ht="20.25" customHeight="1" hidden="1">
      <c r="A29" s="122" t="s">
        <v>135</v>
      </c>
      <c r="B29" s="123" t="s">
        <v>135</v>
      </c>
      <c r="C29" s="119">
        <f t="shared" si="0"/>
        <v>0</v>
      </c>
      <c r="D29" s="125"/>
      <c r="E29" s="125"/>
      <c r="F29" s="125"/>
      <c r="G29" s="126"/>
      <c r="H29" s="126"/>
      <c r="I29" s="126"/>
      <c r="J29" s="126"/>
      <c r="K29" s="126"/>
      <c r="L29" s="126"/>
      <c r="IK29" s="126"/>
      <c r="IL29" s="126"/>
      <c r="IM29" s="126"/>
      <c r="IN29" s="126"/>
      <c r="IO29" s="126"/>
      <c r="IP29" s="126"/>
      <c r="IQ29" s="126"/>
      <c r="IR29" s="126"/>
      <c r="IS29" s="126"/>
    </row>
    <row r="30" spans="1:253" s="127" customFormat="1" ht="20.25" customHeight="1" hidden="1">
      <c r="A30" s="122">
        <v>18000000</v>
      </c>
      <c r="B30" s="123" t="s">
        <v>156</v>
      </c>
      <c r="C30" s="119">
        <f t="shared" si="0"/>
        <v>0</v>
      </c>
      <c r="D30" s="125"/>
      <c r="E30" s="125"/>
      <c r="F30" s="125"/>
      <c r="G30" s="126"/>
      <c r="H30" s="126"/>
      <c r="I30" s="126"/>
      <c r="J30" s="126"/>
      <c r="K30" s="126"/>
      <c r="L30" s="126"/>
      <c r="IK30" s="126"/>
      <c r="IL30" s="126"/>
      <c r="IM30" s="126"/>
      <c r="IN30" s="126"/>
      <c r="IO30" s="126"/>
      <c r="IP30" s="126"/>
      <c r="IQ30" s="126"/>
      <c r="IR30" s="126"/>
      <c r="IS30" s="126"/>
    </row>
    <row r="31" spans="1:253" s="127" customFormat="1" ht="20.25" customHeight="1" hidden="1">
      <c r="A31" s="122" t="s">
        <v>135</v>
      </c>
      <c r="B31" s="123" t="s">
        <v>135</v>
      </c>
      <c r="C31" s="119">
        <f t="shared" si="0"/>
        <v>0</v>
      </c>
      <c r="D31" s="125"/>
      <c r="E31" s="125"/>
      <c r="F31" s="125"/>
      <c r="G31" s="126"/>
      <c r="H31" s="126"/>
      <c r="I31" s="126"/>
      <c r="J31" s="126"/>
      <c r="K31" s="126"/>
      <c r="L31" s="126"/>
      <c r="IK31" s="126"/>
      <c r="IL31" s="126"/>
      <c r="IM31" s="126"/>
      <c r="IN31" s="126"/>
      <c r="IO31" s="126"/>
      <c r="IP31" s="126"/>
      <c r="IQ31" s="126"/>
      <c r="IR31" s="126"/>
      <c r="IS31" s="126"/>
    </row>
    <row r="32" spans="1:253" s="127" customFormat="1" ht="20.25" customHeight="1" hidden="1">
      <c r="A32" s="122">
        <v>19000000</v>
      </c>
      <c r="B32" s="123" t="s">
        <v>104</v>
      </c>
      <c r="C32" s="119">
        <f t="shared" si="0"/>
        <v>0</v>
      </c>
      <c r="D32" s="125"/>
      <c r="E32" s="125"/>
      <c r="F32" s="125"/>
      <c r="G32" s="126"/>
      <c r="H32" s="126"/>
      <c r="I32" s="126"/>
      <c r="J32" s="126"/>
      <c r="K32" s="126"/>
      <c r="L32" s="126"/>
      <c r="IK32" s="126"/>
      <c r="IL32" s="126"/>
      <c r="IM32" s="126"/>
      <c r="IN32" s="126"/>
      <c r="IO32" s="126"/>
      <c r="IP32" s="126"/>
      <c r="IQ32" s="126"/>
      <c r="IR32" s="126"/>
      <c r="IS32" s="126"/>
    </row>
    <row r="33" spans="1:253" s="127" customFormat="1" ht="20.25" customHeight="1" hidden="1">
      <c r="A33" s="122" t="s">
        <v>135</v>
      </c>
      <c r="B33" s="123" t="s">
        <v>135</v>
      </c>
      <c r="C33" s="119">
        <f t="shared" si="0"/>
        <v>0</v>
      </c>
      <c r="D33" s="125"/>
      <c r="E33" s="125"/>
      <c r="F33" s="125"/>
      <c r="G33" s="126"/>
      <c r="H33" s="126"/>
      <c r="I33" s="126"/>
      <c r="J33" s="126"/>
      <c r="K33" s="126"/>
      <c r="L33" s="126"/>
      <c r="IK33" s="126"/>
      <c r="IL33" s="126"/>
      <c r="IM33" s="126"/>
      <c r="IN33" s="126"/>
      <c r="IO33" s="126"/>
      <c r="IP33" s="126"/>
      <c r="IQ33" s="126"/>
      <c r="IR33" s="126"/>
      <c r="IS33" s="126"/>
    </row>
    <row r="34" spans="1:253" s="148" customFormat="1" ht="20.25" customHeight="1">
      <c r="A34" s="112">
        <v>20000000</v>
      </c>
      <c r="B34" s="118" t="s">
        <v>105</v>
      </c>
      <c r="C34" s="119">
        <f t="shared" si="0"/>
        <v>1437.1000000000001</v>
      </c>
      <c r="D34" s="119">
        <f>D35+D38+D43+D46</f>
        <v>59.4</v>
      </c>
      <c r="E34" s="119">
        <f>E35+E38+E43+E46</f>
        <v>1377.7</v>
      </c>
      <c r="F34" s="119">
        <f>F35+F38+F46</f>
        <v>0</v>
      </c>
      <c r="G34" s="147"/>
      <c r="H34" s="147"/>
      <c r="I34" s="147"/>
      <c r="J34" s="147"/>
      <c r="K34" s="147"/>
      <c r="L34" s="147"/>
      <c r="IK34" s="147"/>
      <c r="IL34" s="147"/>
      <c r="IM34" s="147"/>
      <c r="IN34" s="147"/>
      <c r="IO34" s="147"/>
      <c r="IP34" s="147"/>
      <c r="IQ34" s="147"/>
      <c r="IR34" s="147"/>
      <c r="IS34" s="147"/>
    </row>
    <row r="35" spans="1:253" s="127" customFormat="1" ht="30.75" customHeight="1">
      <c r="A35" s="122">
        <v>21000000</v>
      </c>
      <c r="B35" s="123" t="s">
        <v>106</v>
      </c>
      <c r="C35" s="119">
        <f t="shared" si="0"/>
        <v>2.4</v>
      </c>
      <c r="D35" s="119">
        <f>D37</f>
        <v>2.4</v>
      </c>
      <c r="E35" s="125"/>
      <c r="F35" s="125"/>
      <c r="G35" s="126"/>
      <c r="H35" s="126"/>
      <c r="I35" s="126"/>
      <c r="J35" s="126"/>
      <c r="K35" s="126"/>
      <c r="L35" s="126"/>
      <c r="IK35" s="126"/>
      <c r="IL35" s="126"/>
      <c r="IM35" s="126"/>
      <c r="IN35" s="126"/>
      <c r="IO35" s="126"/>
      <c r="IP35" s="126"/>
      <c r="IQ35" s="126"/>
      <c r="IR35" s="126"/>
      <c r="IS35" s="126"/>
    </row>
    <row r="36" spans="1:253" s="127" customFormat="1" ht="30.75" customHeight="1">
      <c r="A36" s="122">
        <v>21080000</v>
      </c>
      <c r="B36" s="123" t="s">
        <v>360</v>
      </c>
      <c r="C36" s="124">
        <f>C37</f>
        <v>2.4</v>
      </c>
      <c r="D36" s="124">
        <f>D37</f>
        <v>2.4</v>
      </c>
      <c r="E36" s="125"/>
      <c r="F36" s="125"/>
      <c r="G36" s="126"/>
      <c r="H36" s="126"/>
      <c r="I36" s="126"/>
      <c r="J36" s="126"/>
      <c r="K36" s="126"/>
      <c r="L36" s="126"/>
      <c r="IK36" s="126"/>
      <c r="IL36" s="126"/>
      <c r="IM36" s="126"/>
      <c r="IN36" s="126"/>
      <c r="IO36" s="126"/>
      <c r="IP36" s="126"/>
      <c r="IQ36" s="126"/>
      <c r="IR36" s="126"/>
      <c r="IS36" s="126"/>
    </row>
    <row r="37" spans="1:253" s="127" customFormat="1" ht="34.5" customHeight="1">
      <c r="A37" s="122">
        <v>21080500</v>
      </c>
      <c r="B37" s="123" t="s">
        <v>360</v>
      </c>
      <c r="C37" s="124">
        <f t="shared" si="0"/>
        <v>2.4</v>
      </c>
      <c r="D37" s="124">
        <v>2.4</v>
      </c>
      <c r="E37" s="125"/>
      <c r="F37" s="125"/>
      <c r="G37" s="126"/>
      <c r="H37" s="126"/>
      <c r="I37" s="126"/>
      <c r="J37" s="126"/>
      <c r="K37" s="126"/>
      <c r="L37" s="126"/>
      <c r="IK37" s="126"/>
      <c r="IL37" s="126"/>
      <c r="IM37" s="126"/>
      <c r="IN37" s="126"/>
      <c r="IO37" s="126"/>
      <c r="IP37" s="126"/>
      <c r="IQ37" s="126"/>
      <c r="IR37" s="126"/>
      <c r="IS37" s="126"/>
    </row>
    <row r="38" spans="1:253" s="127" customFormat="1" ht="46.5" customHeight="1">
      <c r="A38" s="122">
        <v>22000000</v>
      </c>
      <c r="B38" s="123" t="s">
        <v>107</v>
      </c>
      <c r="C38" s="119">
        <f t="shared" si="0"/>
        <v>55</v>
      </c>
      <c r="D38" s="119">
        <f>D40</f>
        <v>55</v>
      </c>
      <c r="E38" s="125"/>
      <c r="F38" s="125"/>
      <c r="G38" s="126"/>
      <c r="H38" s="126"/>
      <c r="I38" s="126"/>
      <c r="J38" s="126"/>
      <c r="K38" s="126"/>
      <c r="L38" s="126"/>
      <c r="IK38" s="126"/>
      <c r="IL38" s="126"/>
      <c r="IM38" s="126"/>
      <c r="IN38" s="126"/>
      <c r="IO38" s="126"/>
      <c r="IP38" s="126"/>
      <c r="IQ38" s="126"/>
      <c r="IR38" s="126"/>
      <c r="IS38" s="126"/>
    </row>
    <row r="39" spans="1:253" s="127" customFormat="1" ht="58.5" customHeight="1">
      <c r="A39" s="122">
        <v>22080000</v>
      </c>
      <c r="B39" s="123" t="s">
        <v>241</v>
      </c>
      <c r="C39" s="124">
        <f t="shared" si="0"/>
        <v>55</v>
      </c>
      <c r="D39" s="124">
        <f>D40</f>
        <v>55</v>
      </c>
      <c r="E39" s="125"/>
      <c r="F39" s="125"/>
      <c r="G39" s="126"/>
      <c r="H39" s="126"/>
      <c r="I39" s="126"/>
      <c r="J39" s="126"/>
      <c r="K39" s="126"/>
      <c r="L39" s="126"/>
      <c r="IK39" s="126"/>
      <c r="IL39" s="126"/>
      <c r="IM39" s="126"/>
      <c r="IN39" s="126"/>
      <c r="IO39" s="126"/>
      <c r="IP39" s="126"/>
      <c r="IQ39" s="126"/>
      <c r="IR39" s="126"/>
      <c r="IS39" s="126"/>
    </row>
    <row r="40" spans="1:253" s="127" customFormat="1" ht="51.75" customHeight="1">
      <c r="A40" s="122">
        <v>22080400</v>
      </c>
      <c r="B40" s="131" t="s">
        <v>357</v>
      </c>
      <c r="C40" s="124">
        <f t="shared" si="0"/>
        <v>55</v>
      </c>
      <c r="D40" s="124">
        <v>55</v>
      </c>
      <c r="E40" s="125"/>
      <c r="F40" s="125"/>
      <c r="G40" s="126"/>
      <c r="H40" s="126"/>
      <c r="I40" s="126"/>
      <c r="J40" s="126"/>
      <c r="K40" s="126"/>
      <c r="L40" s="126"/>
      <c r="IK40" s="126"/>
      <c r="IL40" s="126"/>
      <c r="IM40" s="126"/>
      <c r="IN40" s="126"/>
      <c r="IO40" s="126"/>
      <c r="IP40" s="126"/>
      <c r="IQ40" s="126"/>
      <c r="IR40" s="126"/>
      <c r="IS40" s="126"/>
    </row>
    <row r="41" spans="1:253" s="127" customFormat="1" ht="27" customHeight="1" hidden="1">
      <c r="A41" s="122">
        <v>23000000</v>
      </c>
      <c r="B41" s="131" t="s">
        <v>141</v>
      </c>
      <c r="C41" s="119">
        <f t="shared" si="0"/>
        <v>0</v>
      </c>
      <c r="D41" s="125"/>
      <c r="E41" s="125"/>
      <c r="F41" s="125"/>
      <c r="G41" s="126"/>
      <c r="H41" s="126"/>
      <c r="I41" s="126"/>
      <c r="J41" s="126"/>
      <c r="K41" s="126"/>
      <c r="L41" s="126"/>
      <c r="IK41" s="126"/>
      <c r="IL41" s="126"/>
      <c r="IM41" s="126"/>
      <c r="IN41" s="126"/>
      <c r="IO41" s="126"/>
      <c r="IP41" s="126"/>
      <c r="IQ41" s="126"/>
      <c r="IR41" s="126"/>
      <c r="IS41" s="126"/>
    </row>
    <row r="42" spans="1:253" s="127" customFormat="1" ht="20.25" customHeight="1" hidden="1">
      <c r="A42" s="122" t="s">
        <v>135</v>
      </c>
      <c r="B42" s="131" t="s">
        <v>135</v>
      </c>
      <c r="C42" s="119">
        <f t="shared" si="0"/>
        <v>0</v>
      </c>
      <c r="D42" s="125"/>
      <c r="E42" s="125"/>
      <c r="F42" s="125"/>
      <c r="G42" s="126"/>
      <c r="H42" s="126"/>
      <c r="I42" s="126"/>
      <c r="J42" s="126"/>
      <c r="K42" s="126"/>
      <c r="L42" s="126"/>
      <c r="IK42" s="126"/>
      <c r="IL42" s="126"/>
      <c r="IM42" s="126"/>
      <c r="IN42" s="126"/>
      <c r="IO42" s="126"/>
      <c r="IP42" s="126"/>
      <c r="IQ42" s="126"/>
      <c r="IR42" s="126"/>
      <c r="IS42" s="126"/>
    </row>
    <row r="43" spans="1:253" s="127" customFormat="1" ht="20.25" customHeight="1">
      <c r="A43" s="122">
        <v>24000000</v>
      </c>
      <c r="B43" s="131" t="s">
        <v>112</v>
      </c>
      <c r="C43" s="119">
        <f t="shared" si="0"/>
        <v>2</v>
      </c>
      <c r="D43" s="119">
        <f>D45</f>
        <v>2</v>
      </c>
      <c r="E43" s="119">
        <f>E45</f>
        <v>0</v>
      </c>
      <c r="F43" s="125"/>
      <c r="G43" s="126"/>
      <c r="H43" s="126"/>
      <c r="I43" s="126"/>
      <c r="J43" s="126"/>
      <c r="K43" s="126"/>
      <c r="L43" s="126"/>
      <c r="IK43" s="126"/>
      <c r="IL43" s="126"/>
      <c r="IM43" s="126"/>
      <c r="IN43" s="126"/>
      <c r="IO43" s="126"/>
      <c r="IP43" s="126"/>
      <c r="IQ43" s="126"/>
      <c r="IR43" s="126"/>
      <c r="IS43" s="126"/>
    </row>
    <row r="44" spans="1:253" s="127" customFormat="1" ht="20.25" customHeight="1">
      <c r="A44" s="122">
        <v>24060000</v>
      </c>
      <c r="B44" s="123" t="s">
        <v>360</v>
      </c>
      <c r="C44" s="124">
        <f t="shared" si="0"/>
        <v>2</v>
      </c>
      <c r="D44" s="124">
        <f>D45</f>
        <v>2</v>
      </c>
      <c r="E44" s="119"/>
      <c r="F44" s="125"/>
      <c r="G44" s="126"/>
      <c r="H44" s="126"/>
      <c r="I44" s="126"/>
      <c r="J44" s="126"/>
      <c r="K44" s="126"/>
      <c r="L44" s="126"/>
      <c r="IK44" s="126"/>
      <c r="IL44" s="126"/>
      <c r="IM44" s="126"/>
      <c r="IN44" s="126"/>
      <c r="IO44" s="126"/>
      <c r="IP44" s="126"/>
      <c r="IQ44" s="126"/>
      <c r="IR44" s="126"/>
      <c r="IS44" s="126"/>
    </row>
    <row r="45" spans="1:253" s="127" customFormat="1" ht="20.25" customHeight="1">
      <c r="A45" s="122">
        <v>24060300</v>
      </c>
      <c r="B45" s="123" t="s">
        <v>360</v>
      </c>
      <c r="C45" s="124">
        <f t="shared" si="0"/>
        <v>2</v>
      </c>
      <c r="D45" s="124">
        <v>2</v>
      </c>
      <c r="E45" s="124"/>
      <c r="F45" s="124"/>
      <c r="G45" s="126"/>
      <c r="H45" s="126"/>
      <c r="I45" s="126"/>
      <c r="J45" s="126"/>
      <c r="K45" s="126"/>
      <c r="L45" s="126"/>
      <c r="IK45" s="126"/>
      <c r="IL45" s="126"/>
      <c r="IM45" s="126"/>
      <c r="IN45" s="126"/>
      <c r="IO45" s="126"/>
      <c r="IP45" s="126"/>
      <c r="IQ45" s="126"/>
      <c r="IR45" s="126"/>
      <c r="IS45" s="126"/>
    </row>
    <row r="46" spans="1:253" s="127" customFormat="1" ht="33" customHeight="1">
      <c r="A46" s="122">
        <v>25000000</v>
      </c>
      <c r="B46" s="131" t="s">
        <v>142</v>
      </c>
      <c r="C46" s="119">
        <f t="shared" si="0"/>
        <v>1377.7</v>
      </c>
      <c r="D46" s="124">
        <f>D47+D48+D49</f>
        <v>0</v>
      </c>
      <c r="E46" s="119">
        <f>E47</f>
        <v>1377.7</v>
      </c>
      <c r="F46" s="124"/>
      <c r="G46" s="126"/>
      <c r="H46" s="126"/>
      <c r="I46" s="126"/>
      <c r="J46" s="126"/>
      <c r="K46" s="126"/>
      <c r="L46" s="126"/>
      <c r="IK46" s="126"/>
      <c r="IL46" s="126"/>
      <c r="IM46" s="126"/>
      <c r="IN46" s="126"/>
      <c r="IO46" s="126"/>
      <c r="IP46" s="126"/>
      <c r="IQ46" s="126"/>
      <c r="IR46" s="126"/>
      <c r="IS46" s="126"/>
    </row>
    <row r="47" spans="1:253" s="127" customFormat="1" ht="44.25" customHeight="1">
      <c r="A47" s="132">
        <v>25010000</v>
      </c>
      <c r="B47" s="133" t="s">
        <v>355</v>
      </c>
      <c r="C47" s="124">
        <f t="shared" si="0"/>
        <v>1377.7</v>
      </c>
      <c r="D47" s="124"/>
      <c r="E47" s="124">
        <f>SUM(E48:E49)</f>
        <v>1377.7</v>
      </c>
      <c r="F47" s="124"/>
      <c r="G47" s="126"/>
      <c r="H47" s="126"/>
      <c r="I47" s="126"/>
      <c r="J47" s="126"/>
      <c r="K47" s="126"/>
      <c r="L47" s="126"/>
      <c r="IK47" s="126"/>
      <c r="IL47" s="126"/>
      <c r="IM47" s="126"/>
      <c r="IN47" s="126"/>
      <c r="IO47" s="126"/>
      <c r="IP47" s="126"/>
      <c r="IQ47" s="126"/>
      <c r="IR47" s="126"/>
      <c r="IS47" s="126"/>
    </row>
    <row r="48" spans="1:253" s="127" customFormat="1" ht="45.75" customHeight="1">
      <c r="A48" s="132">
        <v>25010100</v>
      </c>
      <c r="B48" s="133" t="s">
        <v>361</v>
      </c>
      <c r="C48" s="124">
        <f t="shared" si="0"/>
        <v>866.6</v>
      </c>
      <c r="D48" s="124"/>
      <c r="E48" s="124">
        <v>866.6</v>
      </c>
      <c r="F48" s="124"/>
      <c r="G48" s="126"/>
      <c r="H48" s="126"/>
      <c r="I48" s="126"/>
      <c r="J48" s="126"/>
      <c r="K48" s="126"/>
      <c r="L48" s="126"/>
      <c r="IK48" s="126"/>
      <c r="IL48" s="126"/>
      <c r="IM48" s="126"/>
      <c r="IN48" s="126"/>
      <c r="IO48" s="126"/>
      <c r="IP48" s="126"/>
      <c r="IQ48" s="126"/>
      <c r="IR48" s="126"/>
      <c r="IS48" s="126"/>
    </row>
    <row r="49" spans="1:253" s="127" customFormat="1" ht="29.25" customHeight="1">
      <c r="A49" s="132">
        <v>25010300</v>
      </c>
      <c r="B49" s="134" t="s">
        <v>362</v>
      </c>
      <c r="C49" s="124">
        <f t="shared" si="0"/>
        <v>511.1</v>
      </c>
      <c r="D49" s="124"/>
      <c r="E49" s="124">
        <v>511.1</v>
      </c>
      <c r="F49" s="124"/>
      <c r="G49" s="126"/>
      <c r="H49" s="126"/>
      <c r="I49" s="126"/>
      <c r="J49" s="126"/>
      <c r="K49" s="126"/>
      <c r="L49" s="126"/>
      <c r="IK49" s="126"/>
      <c r="IL49" s="126"/>
      <c r="IM49" s="126"/>
      <c r="IN49" s="126"/>
      <c r="IO49" s="126"/>
      <c r="IP49" s="126"/>
      <c r="IQ49" s="126"/>
      <c r="IR49" s="126"/>
      <c r="IS49" s="126"/>
    </row>
    <row r="50" spans="1:253" s="130" customFormat="1" ht="20.25" customHeight="1" hidden="1">
      <c r="A50" s="112">
        <v>30000000</v>
      </c>
      <c r="B50" s="118" t="s">
        <v>113</v>
      </c>
      <c r="C50" s="124"/>
      <c r="D50" s="124"/>
      <c r="E50" s="124"/>
      <c r="F50" s="124"/>
      <c r="G50" s="129"/>
      <c r="H50" s="129"/>
      <c r="I50" s="129"/>
      <c r="J50" s="129"/>
      <c r="K50" s="129"/>
      <c r="L50" s="129"/>
      <c r="IK50" s="129"/>
      <c r="IL50" s="129"/>
      <c r="IM50" s="129"/>
      <c r="IN50" s="129"/>
      <c r="IO50" s="129"/>
      <c r="IP50" s="129"/>
      <c r="IQ50" s="129"/>
      <c r="IR50" s="129"/>
      <c r="IS50" s="129"/>
    </row>
    <row r="51" spans="1:253" s="127" customFormat="1" ht="26.25" customHeight="1" hidden="1">
      <c r="A51" s="122">
        <v>31000000</v>
      </c>
      <c r="B51" s="123" t="s">
        <v>114</v>
      </c>
      <c r="C51" s="124"/>
      <c r="D51" s="125"/>
      <c r="E51" s="125"/>
      <c r="F51" s="125"/>
      <c r="G51" s="126"/>
      <c r="H51" s="126"/>
      <c r="I51" s="126"/>
      <c r="J51" s="126"/>
      <c r="K51" s="126"/>
      <c r="L51" s="126"/>
      <c r="IK51" s="126"/>
      <c r="IL51" s="126"/>
      <c r="IM51" s="126"/>
      <c r="IN51" s="126"/>
      <c r="IO51" s="126"/>
      <c r="IP51" s="126"/>
      <c r="IQ51" s="126"/>
      <c r="IR51" s="126"/>
      <c r="IS51" s="126"/>
    </row>
    <row r="52" spans="1:253" s="127" customFormat="1" ht="20.25" customHeight="1" hidden="1">
      <c r="A52" s="122" t="s">
        <v>135</v>
      </c>
      <c r="B52" s="123" t="s">
        <v>135</v>
      </c>
      <c r="C52" s="124"/>
      <c r="D52" s="125"/>
      <c r="E52" s="125"/>
      <c r="F52" s="125"/>
      <c r="G52" s="126"/>
      <c r="H52" s="126"/>
      <c r="I52" s="126"/>
      <c r="J52" s="126"/>
      <c r="K52" s="126"/>
      <c r="L52" s="126"/>
      <c r="IK52" s="126"/>
      <c r="IL52" s="126"/>
      <c r="IM52" s="126"/>
      <c r="IN52" s="126"/>
      <c r="IO52" s="126"/>
      <c r="IP52" s="126"/>
      <c r="IQ52" s="126"/>
      <c r="IR52" s="126"/>
      <c r="IS52" s="126"/>
    </row>
    <row r="53" spans="1:253" s="127" customFormat="1" ht="27.75" customHeight="1" hidden="1">
      <c r="A53" s="122">
        <v>32000000</v>
      </c>
      <c r="B53" s="123" t="s">
        <v>115</v>
      </c>
      <c r="C53" s="124"/>
      <c r="D53" s="125"/>
      <c r="E53" s="125"/>
      <c r="F53" s="125"/>
      <c r="G53" s="126"/>
      <c r="H53" s="126"/>
      <c r="I53" s="126"/>
      <c r="J53" s="126"/>
      <c r="K53" s="126"/>
      <c r="L53" s="126"/>
      <c r="IK53" s="126"/>
      <c r="IL53" s="126"/>
      <c r="IM53" s="126"/>
      <c r="IN53" s="126"/>
      <c r="IO53" s="126"/>
      <c r="IP53" s="126"/>
      <c r="IQ53" s="126"/>
      <c r="IR53" s="126"/>
      <c r="IS53" s="126"/>
    </row>
    <row r="54" spans="1:253" s="127" customFormat="1" ht="20.25" customHeight="1" hidden="1">
      <c r="A54" s="122" t="s">
        <v>135</v>
      </c>
      <c r="B54" s="123" t="s">
        <v>135</v>
      </c>
      <c r="C54" s="124"/>
      <c r="D54" s="125"/>
      <c r="E54" s="125"/>
      <c r="F54" s="125"/>
      <c r="G54" s="126"/>
      <c r="H54" s="126"/>
      <c r="I54" s="126"/>
      <c r="J54" s="126"/>
      <c r="K54" s="126"/>
      <c r="L54" s="126"/>
      <c r="IK54" s="126"/>
      <c r="IL54" s="126"/>
      <c r="IM54" s="126"/>
      <c r="IN54" s="126"/>
      <c r="IO54" s="126"/>
      <c r="IP54" s="126"/>
      <c r="IQ54" s="126"/>
      <c r="IR54" s="126"/>
      <c r="IS54" s="126"/>
    </row>
    <row r="55" spans="1:253" s="127" customFormat="1" ht="31.5" customHeight="1" hidden="1">
      <c r="A55" s="122">
        <v>33000000</v>
      </c>
      <c r="B55" s="123" t="s">
        <v>143</v>
      </c>
      <c r="C55" s="124"/>
      <c r="D55" s="125"/>
      <c r="E55" s="125"/>
      <c r="F55" s="125"/>
      <c r="G55" s="126"/>
      <c r="H55" s="126"/>
      <c r="I55" s="126"/>
      <c r="J55" s="126"/>
      <c r="K55" s="126"/>
      <c r="L55" s="126"/>
      <c r="IK55" s="126"/>
      <c r="IL55" s="126"/>
      <c r="IM55" s="126"/>
      <c r="IN55" s="126"/>
      <c r="IO55" s="126"/>
      <c r="IP55" s="126"/>
      <c r="IQ55" s="126"/>
      <c r="IR55" s="126"/>
      <c r="IS55" s="126"/>
    </row>
    <row r="56" spans="1:253" s="127" customFormat="1" ht="20.25" customHeight="1" hidden="1">
      <c r="A56" s="122" t="s">
        <v>135</v>
      </c>
      <c r="B56" s="123" t="s">
        <v>135</v>
      </c>
      <c r="C56" s="124"/>
      <c r="D56" s="125"/>
      <c r="E56" s="125"/>
      <c r="F56" s="125"/>
      <c r="G56" s="126"/>
      <c r="H56" s="126"/>
      <c r="I56" s="126"/>
      <c r="J56" s="126"/>
      <c r="K56" s="126"/>
      <c r="L56" s="126"/>
      <c r="IK56" s="126"/>
      <c r="IL56" s="126"/>
      <c r="IM56" s="126"/>
      <c r="IN56" s="126"/>
      <c r="IO56" s="126"/>
      <c r="IP56" s="126"/>
      <c r="IQ56" s="126"/>
      <c r="IR56" s="126"/>
      <c r="IS56" s="126"/>
    </row>
    <row r="57" spans="1:253" s="137" customFormat="1" ht="20.25" customHeight="1">
      <c r="A57" s="112">
        <v>40000000</v>
      </c>
      <c r="B57" s="118" t="s">
        <v>100</v>
      </c>
      <c r="C57" s="119">
        <f>D57+E57</f>
        <v>151918.8</v>
      </c>
      <c r="D57" s="119">
        <f>SUM(D61+D63)</f>
        <v>151918.8</v>
      </c>
      <c r="E57" s="135"/>
      <c r="F57" s="135"/>
      <c r="G57" s="136"/>
      <c r="H57" s="136"/>
      <c r="I57" s="136"/>
      <c r="J57" s="136"/>
      <c r="K57" s="136"/>
      <c r="L57" s="136"/>
      <c r="IK57" s="136"/>
      <c r="IL57" s="136"/>
      <c r="IM57" s="136"/>
      <c r="IN57" s="136"/>
      <c r="IO57" s="136"/>
      <c r="IP57" s="136"/>
      <c r="IQ57" s="136"/>
      <c r="IR57" s="136"/>
      <c r="IS57" s="136"/>
    </row>
    <row r="58" spans="1:253" s="127" customFormat="1" ht="20.25" customHeight="1" hidden="1">
      <c r="A58" s="122">
        <v>41000000</v>
      </c>
      <c r="B58" s="123" t="s">
        <v>144</v>
      </c>
      <c r="C58" s="124"/>
      <c r="D58" s="125"/>
      <c r="E58" s="125"/>
      <c r="F58" s="125"/>
      <c r="G58" s="126"/>
      <c r="H58" s="126"/>
      <c r="I58" s="126"/>
      <c r="J58" s="126"/>
      <c r="K58" s="126"/>
      <c r="L58" s="126"/>
      <c r="IK58" s="126"/>
      <c r="IL58" s="126"/>
      <c r="IM58" s="126"/>
      <c r="IN58" s="126"/>
      <c r="IO58" s="126"/>
      <c r="IP58" s="126"/>
      <c r="IQ58" s="126"/>
      <c r="IR58" s="126"/>
      <c r="IS58" s="126"/>
    </row>
    <row r="59" spans="1:253" s="127" customFormat="1" ht="20.25" customHeight="1" hidden="1">
      <c r="A59" s="122">
        <v>41010000</v>
      </c>
      <c r="B59" s="123" t="s">
        <v>145</v>
      </c>
      <c r="C59" s="124"/>
      <c r="D59" s="125"/>
      <c r="E59" s="125"/>
      <c r="F59" s="125"/>
      <c r="G59" s="126"/>
      <c r="H59" s="126"/>
      <c r="I59" s="126"/>
      <c r="J59" s="126"/>
      <c r="K59" s="126"/>
      <c r="L59" s="126"/>
      <c r="IK59" s="126"/>
      <c r="IL59" s="126"/>
      <c r="IM59" s="126"/>
      <c r="IN59" s="126"/>
      <c r="IO59" s="126"/>
      <c r="IP59" s="126"/>
      <c r="IQ59" s="126"/>
      <c r="IR59" s="126"/>
      <c r="IS59" s="126"/>
    </row>
    <row r="60" spans="1:253" s="127" customFormat="1" ht="20.25" customHeight="1" hidden="1">
      <c r="A60" s="122" t="s">
        <v>146</v>
      </c>
      <c r="B60" s="123" t="s">
        <v>147</v>
      </c>
      <c r="C60" s="124"/>
      <c r="D60" s="125"/>
      <c r="E60" s="125"/>
      <c r="F60" s="125"/>
      <c r="G60" s="126"/>
      <c r="H60" s="126"/>
      <c r="I60" s="126"/>
      <c r="J60" s="126"/>
      <c r="K60" s="126"/>
      <c r="L60" s="126"/>
      <c r="IK60" s="126"/>
      <c r="IL60" s="126"/>
      <c r="IM60" s="126"/>
      <c r="IN60" s="126"/>
      <c r="IO60" s="126"/>
      <c r="IP60" s="126"/>
      <c r="IQ60" s="126"/>
      <c r="IR60" s="126"/>
      <c r="IS60" s="126"/>
    </row>
    <row r="61" spans="1:253" s="127" customFormat="1" ht="20.25" customHeight="1">
      <c r="A61" s="122">
        <v>41020000</v>
      </c>
      <c r="B61" s="123" t="s">
        <v>148</v>
      </c>
      <c r="C61" s="124">
        <v>49.9</v>
      </c>
      <c r="D61" s="124">
        <v>49.9</v>
      </c>
      <c r="E61" s="124"/>
      <c r="F61" s="124"/>
      <c r="G61" s="126"/>
      <c r="H61" s="126"/>
      <c r="I61" s="126"/>
      <c r="J61" s="126"/>
      <c r="K61" s="126"/>
      <c r="L61" s="126"/>
      <c r="IK61" s="126"/>
      <c r="IL61" s="126"/>
      <c r="IM61" s="126"/>
      <c r="IN61" s="126"/>
      <c r="IO61" s="126"/>
      <c r="IP61" s="126"/>
      <c r="IQ61" s="126"/>
      <c r="IR61" s="126"/>
      <c r="IS61" s="126"/>
    </row>
    <row r="62" spans="1:253" s="127" customFormat="1" ht="20.25" customHeight="1">
      <c r="A62" s="122">
        <v>41020100</v>
      </c>
      <c r="B62" s="123" t="s">
        <v>358</v>
      </c>
      <c r="C62" s="124">
        <v>49.9</v>
      </c>
      <c r="D62" s="124">
        <v>49.9</v>
      </c>
      <c r="E62" s="124"/>
      <c r="F62" s="124"/>
      <c r="G62" s="126"/>
      <c r="H62" s="126"/>
      <c r="I62" s="126"/>
      <c r="J62" s="126"/>
      <c r="K62" s="126"/>
      <c r="L62" s="126"/>
      <c r="IK62" s="126"/>
      <c r="IL62" s="126"/>
      <c r="IM62" s="126"/>
      <c r="IN62" s="126"/>
      <c r="IO62" s="126"/>
      <c r="IP62" s="126"/>
      <c r="IQ62" s="126"/>
      <c r="IR62" s="126"/>
      <c r="IS62" s="126"/>
    </row>
    <row r="63" spans="1:253" s="127" customFormat="1" ht="20.25" customHeight="1">
      <c r="A63" s="122">
        <v>41030000</v>
      </c>
      <c r="B63" s="123" t="s">
        <v>149</v>
      </c>
      <c r="C63" s="119">
        <f aca="true" t="shared" si="1" ref="C63:C81">D63+E63</f>
        <v>151868.9</v>
      </c>
      <c r="D63" s="119">
        <f>D64+D65+D66+D67+D68+D69+D70+D81</f>
        <v>151868.9</v>
      </c>
      <c r="E63" s="125"/>
      <c r="F63" s="125"/>
      <c r="G63" s="126"/>
      <c r="H63" s="126"/>
      <c r="I63" s="126"/>
      <c r="J63" s="126"/>
      <c r="K63" s="126"/>
      <c r="L63" s="126"/>
      <c r="IK63" s="126"/>
      <c r="IL63" s="126"/>
      <c r="IM63" s="126"/>
      <c r="IN63" s="126"/>
      <c r="IO63" s="126"/>
      <c r="IP63" s="126"/>
      <c r="IQ63" s="126"/>
      <c r="IR63" s="126"/>
      <c r="IS63" s="126"/>
    </row>
    <row r="64" spans="1:253" s="127" customFormat="1" ht="83.25" customHeight="1">
      <c r="A64" s="138">
        <v>41030600</v>
      </c>
      <c r="B64" s="139" t="s">
        <v>164</v>
      </c>
      <c r="C64" s="124">
        <f t="shared" si="1"/>
        <v>45902.3</v>
      </c>
      <c r="D64" s="140">
        <v>45902.3</v>
      </c>
      <c r="E64" s="125"/>
      <c r="F64" s="125"/>
      <c r="G64" s="126"/>
      <c r="H64" s="126"/>
      <c r="I64" s="126"/>
      <c r="J64" s="126"/>
      <c r="K64" s="126"/>
      <c r="L64" s="126"/>
      <c r="IK64" s="126"/>
      <c r="IL64" s="126"/>
      <c r="IM64" s="126"/>
      <c r="IN64" s="126"/>
      <c r="IO64" s="126"/>
      <c r="IP64" s="126"/>
      <c r="IQ64" s="126"/>
      <c r="IR64" s="126"/>
      <c r="IS64" s="126"/>
    </row>
    <row r="65" spans="1:253" s="127" customFormat="1" ht="83.25" customHeight="1">
      <c r="A65" s="138">
        <v>41030800</v>
      </c>
      <c r="B65" s="141" t="s">
        <v>163</v>
      </c>
      <c r="C65" s="124">
        <f t="shared" si="1"/>
        <v>48661.5</v>
      </c>
      <c r="D65" s="140">
        <v>48661.5</v>
      </c>
      <c r="E65" s="125"/>
      <c r="F65" s="125"/>
      <c r="G65" s="126"/>
      <c r="H65" s="126"/>
      <c r="I65" s="126"/>
      <c r="J65" s="126"/>
      <c r="K65" s="126"/>
      <c r="L65" s="126"/>
      <c r="IK65" s="126"/>
      <c r="IL65" s="126"/>
      <c r="IM65" s="126"/>
      <c r="IN65" s="126"/>
      <c r="IO65" s="126"/>
      <c r="IP65" s="126"/>
      <c r="IQ65" s="126"/>
      <c r="IR65" s="126"/>
      <c r="IS65" s="126"/>
    </row>
    <row r="66" spans="1:253" s="127" customFormat="1" ht="189" customHeight="1" hidden="1">
      <c r="A66" s="138"/>
      <c r="B66" s="141"/>
      <c r="C66" s="124">
        <f t="shared" si="1"/>
        <v>0</v>
      </c>
      <c r="D66" s="140"/>
      <c r="E66" s="125"/>
      <c r="F66" s="125"/>
      <c r="G66" s="126"/>
      <c r="H66" s="126"/>
      <c r="I66" s="126"/>
      <c r="J66" s="126"/>
      <c r="K66" s="126"/>
      <c r="L66" s="126"/>
      <c r="IK66" s="126"/>
      <c r="IL66" s="126"/>
      <c r="IM66" s="126"/>
      <c r="IN66" s="126"/>
      <c r="IO66" s="126"/>
      <c r="IP66" s="126"/>
      <c r="IQ66" s="126"/>
      <c r="IR66" s="126"/>
      <c r="IS66" s="126"/>
    </row>
    <row r="67" spans="1:253" s="127" customFormat="1" ht="58.5" customHeight="1">
      <c r="A67" s="138">
        <v>41031000</v>
      </c>
      <c r="B67" s="141" t="s">
        <v>161</v>
      </c>
      <c r="C67" s="124">
        <f t="shared" si="1"/>
        <v>3725.9</v>
      </c>
      <c r="D67" s="140">
        <v>3725.9</v>
      </c>
      <c r="E67" s="125"/>
      <c r="F67" s="125"/>
      <c r="G67" s="126"/>
      <c r="H67" s="126"/>
      <c r="I67" s="126"/>
      <c r="J67" s="126"/>
      <c r="K67" s="126"/>
      <c r="L67" s="126"/>
      <c r="IK67" s="126"/>
      <c r="IL67" s="126"/>
      <c r="IM67" s="126"/>
      <c r="IN67" s="126"/>
      <c r="IO67" s="126"/>
      <c r="IP67" s="126"/>
      <c r="IQ67" s="126"/>
      <c r="IR67" s="126"/>
      <c r="IS67" s="126"/>
    </row>
    <row r="68" spans="1:253" s="127" customFormat="1" ht="30" customHeight="1">
      <c r="A68" s="142">
        <v>41033900</v>
      </c>
      <c r="B68" s="143" t="s">
        <v>165</v>
      </c>
      <c r="C68" s="124">
        <f t="shared" si="1"/>
        <v>34463.9</v>
      </c>
      <c r="D68" s="144">
        <v>34463.9</v>
      </c>
      <c r="E68" s="125"/>
      <c r="F68" s="125"/>
      <c r="G68" s="126"/>
      <c r="H68" s="126"/>
      <c r="I68" s="126"/>
      <c r="J68" s="126"/>
      <c r="K68" s="126"/>
      <c r="L68" s="126"/>
      <c r="IK68" s="126"/>
      <c r="IL68" s="126"/>
      <c r="IM68" s="126"/>
      <c r="IN68" s="126"/>
      <c r="IO68" s="126"/>
      <c r="IP68" s="126"/>
      <c r="IQ68" s="126"/>
      <c r="IR68" s="126"/>
      <c r="IS68" s="126"/>
    </row>
    <row r="69" spans="1:253" s="127" customFormat="1" ht="30.75" customHeight="1">
      <c r="A69" s="142">
        <v>41034200</v>
      </c>
      <c r="B69" s="143" t="s">
        <v>166</v>
      </c>
      <c r="C69" s="124">
        <v>17826.8</v>
      </c>
      <c r="D69" s="144">
        <v>17826.8</v>
      </c>
      <c r="E69" s="125"/>
      <c r="F69" s="125"/>
      <c r="G69" s="126"/>
      <c r="H69" s="126"/>
      <c r="I69" s="126"/>
      <c r="J69" s="126"/>
      <c r="K69" s="126"/>
      <c r="L69" s="126"/>
      <c r="IK69" s="126"/>
      <c r="IL69" s="126"/>
      <c r="IM69" s="126"/>
      <c r="IN69" s="126"/>
      <c r="IO69" s="126"/>
      <c r="IP69" s="126"/>
      <c r="IQ69" s="126"/>
      <c r="IR69" s="126"/>
      <c r="IS69" s="126"/>
    </row>
    <row r="70" spans="1:253" s="127" customFormat="1" ht="100.5" customHeight="1">
      <c r="A70" s="138">
        <v>41035800</v>
      </c>
      <c r="B70" s="141" t="s">
        <v>159</v>
      </c>
      <c r="C70" s="124">
        <f t="shared" si="1"/>
        <v>1081.5</v>
      </c>
      <c r="D70" s="140">
        <v>1081.5</v>
      </c>
      <c r="E70" s="125"/>
      <c r="F70" s="125"/>
      <c r="G70" s="126"/>
      <c r="H70" s="126"/>
      <c r="I70" s="126"/>
      <c r="J70" s="126"/>
      <c r="K70" s="126"/>
      <c r="L70" s="126"/>
      <c r="IK70" s="126"/>
      <c r="IL70" s="126"/>
      <c r="IM70" s="126"/>
      <c r="IN70" s="126"/>
      <c r="IO70" s="126"/>
      <c r="IP70" s="126"/>
      <c r="IQ70" s="126"/>
      <c r="IR70" s="126"/>
      <c r="IS70" s="126"/>
    </row>
    <row r="71" spans="1:253" s="127" customFormat="1" ht="38.25" customHeight="1" hidden="1">
      <c r="A71" s="138"/>
      <c r="B71" s="141"/>
      <c r="C71" s="124">
        <f t="shared" si="1"/>
        <v>0</v>
      </c>
      <c r="D71" s="140"/>
      <c r="E71" s="125"/>
      <c r="F71" s="125"/>
      <c r="G71" s="126"/>
      <c r="H71" s="126"/>
      <c r="I71" s="126"/>
      <c r="J71" s="126"/>
      <c r="K71" s="126"/>
      <c r="L71" s="126"/>
      <c r="IK71" s="126"/>
      <c r="IL71" s="126"/>
      <c r="IM71" s="126"/>
      <c r="IN71" s="126"/>
      <c r="IO71" s="126"/>
      <c r="IP71" s="126"/>
      <c r="IQ71" s="126"/>
      <c r="IR71" s="126"/>
      <c r="IS71" s="126"/>
    </row>
    <row r="72" spans="1:253" s="127" customFormat="1" ht="122.25" customHeight="1" hidden="1">
      <c r="A72" s="138"/>
      <c r="B72" s="141"/>
      <c r="C72" s="124">
        <f t="shared" si="1"/>
        <v>0</v>
      </c>
      <c r="D72" s="140"/>
      <c r="E72" s="125"/>
      <c r="F72" s="125"/>
      <c r="G72" s="126"/>
      <c r="H72" s="126"/>
      <c r="I72" s="126"/>
      <c r="J72" s="126"/>
      <c r="K72" s="126"/>
      <c r="L72" s="126"/>
      <c r="IK72" s="126"/>
      <c r="IL72" s="126"/>
      <c r="IM72" s="126"/>
      <c r="IN72" s="126"/>
      <c r="IO72" s="126"/>
      <c r="IP72" s="126"/>
      <c r="IQ72" s="126"/>
      <c r="IR72" s="126"/>
      <c r="IS72" s="126"/>
    </row>
    <row r="73" spans="1:253" s="127" customFormat="1" ht="60.75" customHeight="1" hidden="1">
      <c r="A73" s="138"/>
      <c r="B73" s="141"/>
      <c r="C73" s="124">
        <f t="shared" si="1"/>
        <v>0</v>
      </c>
      <c r="D73" s="140"/>
      <c r="E73" s="125"/>
      <c r="F73" s="125"/>
      <c r="G73" s="126"/>
      <c r="H73" s="126"/>
      <c r="I73" s="126"/>
      <c r="J73" s="126"/>
      <c r="K73" s="126"/>
      <c r="L73" s="126"/>
      <c r="IK73" s="126"/>
      <c r="IL73" s="126"/>
      <c r="IM73" s="126"/>
      <c r="IN73" s="126"/>
      <c r="IO73" s="126"/>
      <c r="IP73" s="126"/>
      <c r="IQ73" s="126"/>
      <c r="IR73" s="126"/>
      <c r="IS73" s="126"/>
    </row>
    <row r="74" spans="1:253" s="127" customFormat="1" ht="61.5" customHeight="1" hidden="1">
      <c r="A74" s="138"/>
      <c r="B74" s="139"/>
      <c r="C74" s="124">
        <f t="shared" si="1"/>
        <v>0</v>
      </c>
      <c r="D74" s="140"/>
      <c r="E74" s="125"/>
      <c r="F74" s="125"/>
      <c r="G74" s="126"/>
      <c r="H74" s="126"/>
      <c r="I74" s="126"/>
      <c r="J74" s="126"/>
      <c r="K74" s="126"/>
      <c r="L74" s="126"/>
      <c r="IK74" s="126"/>
      <c r="IL74" s="126"/>
      <c r="IM74" s="126"/>
      <c r="IN74" s="126"/>
      <c r="IO74" s="126"/>
      <c r="IP74" s="126"/>
      <c r="IQ74" s="126"/>
      <c r="IR74" s="126"/>
      <c r="IS74" s="126"/>
    </row>
    <row r="75" spans="1:253" s="127" customFormat="1" ht="20.25" customHeight="1" hidden="1">
      <c r="A75" s="122"/>
      <c r="B75" s="123"/>
      <c r="C75" s="124">
        <f t="shared" si="1"/>
        <v>0</v>
      </c>
      <c r="D75" s="125"/>
      <c r="E75" s="125"/>
      <c r="F75" s="125"/>
      <c r="G75" s="126"/>
      <c r="H75" s="126"/>
      <c r="I75" s="126"/>
      <c r="J75" s="126"/>
      <c r="K75" s="126"/>
      <c r="L75" s="126"/>
      <c r="IK75" s="126"/>
      <c r="IL75" s="126"/>
      <c r="IM75" s="126"/>
      <c r="IN75" s="126"/>
      <c r="IO75" s="126"/>
      <c r="IP75" s="126"/>
      <c r="IQ75" s="126"/>
      <c r="IR75" s="126"/>
      <c r="IS75" s="126"/>
    </row>
    <row r="76" spans="1:253" s="127" customFormat="1" ht="20.25" customHeight="1" hidden="1">
      <c r="A76" s="122" t="s">
        <v>147</v>
      </c>
      <c r="B76" s="123" t="s">
        <v>147</v>
      </c>
      <c r="C76" s="124">
        <f t="shared" si="1"/>
        <v>0</v>
      </c>
      <c r="D76" s="125"/>
      <c r="E76" s="125"/>
      <c r="F76" s="125"/>
      <c r="G76" s="126"/>
      <c r="H76" s="126"/>
      <c r="I76" s="126"/>
      <c r="J76" s="126"/>
      <c r="K76" s="126"/>
      <c r="L76" s="126"/>
      <c r="IK76" s="126"/>
      <c r="IL76" s="126"/>
      <c r="IM76" s="126"/>
      <c r="IN76" s="126"/>
      <c r="IO76" s="126"/>
      <c r="IP76" s="126"/>
      <c r="IQ76" s="126"/>
      <c r="IR76" s="126"/>
      <c r="IS76" s="126"/>
    </row>
    <row r="77" spans="1:253" s="127" customFormat="1" ht="29.25" customHeight="1" hidden="1">
      <c r="A77" s="122">
        <v>42000000</v>
      </c>
      <c r="B77" s="123" t="s">
        <v>116</v>
      </c>
      <c r="C77" s="124">
        <f t="shared" si="1"/>
        <v>0</v>
      </c>
      <c r="D77" s="125"/>
      <c r="E77" s="125"/>
      <c r="F77" s="125"/>
      <c r="G77" s="126"/>
      <c r="H77" s="126"/>
      <c r="I77" s="126"/>
      <c r="J77" s="126"/>
      <c r="K77" s="126"/>
      <c r="L77" s="126"/>
      <c r="IK77" s="126"/>
      <c r="IL77" s="126"/>
      <c r="IM77" s="126"/>
      <c r="IN77" s="126"/>
      <c r="IO77" s="126"/>
      <c r="IP77" s="126"/>
      <c r="IQ77" s="126"/>
      <c r="IR77" s="126"/>
      <c r="IS77" s="126"/>
    </row>
    <row r="78" spans="1:253" s="127" customFormat="1" ht="20.25" customHeight="1" hidden="1">
      <c r="A78" s="122" t="s">
        <v>147</v>
      </c>
      <c r="B78" s="123" t="s">
        <v>147</v>
      </c>
      <c r="C78" s="124">
        <f t="shared" si="1"/>
        <v>0</v>
      </c>
      <c r="D78" s="125"/>
      <c r="E78" s="125"/>
      <c r="F78" s="125"/>
      <c r="G78" s="126"/>
      <c r="H78" s="126"/>
      <c r="I78" s="126"/>
      <c r="J78" s="126"/>
      <c r="K78" s="126"/>
      <c r="L78" s="126"/>
      <c r="IK78" s="126"/>
      <c r="IL78" s="126"/>
      <c r="IM78" s="126"/>
      <c r="IN78" s="126"/>
      <c r="IO78" s="126"/>
      <c r="IP78" s="126"/>
      <c r="IQ78" s="126"/>
      <c r="IR78" s="126"/>
      <c r="IS78" s="126"/>
    </row>
    <row r="79" spans="1:253" s="130" customFormat="1" ht="20.25" customHeight="1" hidden="1">
      <c r="A79" s="112">
        <v>50000000</v>
      </c>
      <c r="B79" s="118" t="s">
        <v>108</v>
      </c>
      <c r="C79" s="124">
        <f t="shared" si="1"/>
        <v>0</v>
      </c>
      <c r="D79" s="125"/>
      <c r="E79" s="125"/>
      <c r="F79" s="125"/>
      <c r="G79" s="129"/>
      <c r="H79" s="129"/>
      <c r="I79" s="129"/>
      <c r="J79" s="129"/>
      <c r="K79" s="129"/>
      <c r="L79" s="129"/>
      <c r="IK79" s="129"/>
      <c r="IL79" s="129"/>
      <c r="IM79" s="129"/>
      <c r="IN79" s="129"/>
      <c r="IO79" s="129"/>
      <c r="IP79" s="129"/>
      <c r="IQ79" s="129"/>
      <c r="IR79" s="129"/>
      <c r="IS79" s="129"/>
    </row>
    <row r="80" spans="1:253" s="137" customFormat="1" ht="20.25" customHeight="1" hidden="1">
      <c r="A80" s="122" t="s">
        <v>147</v>
      </c>
      <c r="B80" s="122" t="s">
        <v>147</v>
      </c>
      <c r="C80" s="124">
        <f t="shared" si="1"/>
        <v>0</v>
      </c>
      <c r="D80" s="135"/>
      <c r="E80" s="135"/>
      <c r="F80" s="135"/>
      <c r="G80" s="136"/>
      <c r="H80" s="136"/>
      <c r="I80" s="136"/>
      <c r="J80" s="136"/>
      <c r="K80" s="136"/>
      <c r="L80" s="136"/>
      <c r="IK80" s="136"/>
      <c r="IL80" s="136"/>
      <c r="IM80" s="136"/>
      <c r="IN80" s="136"/>
      <c r="IO80" s="136"/>
      <c r="IP80" s="136"/>
      <c r="IQ80" s="136"/>
      <c r="IR80" s="136"/>
      <c r="IS80" s="136"/>
    </row>
    <row r="81" spans="1:253" s="137" customFormat="1" ht="20.25" customHeight="1">
      <c r="A81" s="122">
        <v>41035000</v>
      </c>
      <c r="B81" s="131" t="s">
        <v>217</v>
      </c>
      <c r="C81" s="124">
        <f t="shared" si="1"/>
        <v>207</v>
      </c>
      <c r="D81" s="125">
        <v>207</v>
      </c>
      <c r="E81" s="135"/>
      <c r="F81" s="135"/>
      <c r="G81" s="136"/>
      <c r="H81" s="136"/>
      <c r="I81" s="136"/>
      <c r="J81" s="136"/>
      <c r="K81" s="136"/>
      <c r="L81" s="136"/>
      <c r="IK81" s="136"/>
      <c r="IL81" s="136"/>
      <c r="IM81" s="136"/>
      <c r="IN81" s="136"/>
      <c r="IO81" s="136"/>
      <c r="IP81" s="136"/>
      <c r="IQ81" s="136"/>
      <c r="IR81" s="136"/>
      <c r="IS81" s="136"/>
    </row>
    <row r="82" spans="1:253" s="148" customFormat="1" ht="27.75" customHeight="1">
      <c r="A82" s="145"/>
      <c r="B82" s="146" t="s">
        <v>150</v>
      </c>
      <c r="C82" s="119">
        <f>C57+C34+C8</f>
        <v>176415.6</v>
      </c>
      <c r="D82" s="119">
        <f>SUM(D57+D34+D8)</f>
        <v>175037.9</v>
      </c>
      <c r="E82" s="119">
        <f>SUM(E57+E34+E8)</f>
        <v>1377.7</v>
      </c>
      <c r="F82" s="119">
        <f>SUM(F57+F34+F8)</f>
        <v>0</v>
      </c>
      <c r="G82" s="147"/>
      <c r="H82" s="147"/>
      <c r="I82" s="147"/>
      <c r="J82" s="147"/>
      <c r="K82" s="147"/>
      <c r="L82" s="147"/>
      <c r="IK82" s="147"/>
      <c r="IL82" s="147"/>
      <c r="IM82" s="147"/>
      <c r="IN82" s="147"/>
      <c r="IO82" s="147"/>
      <c r="IP82" s="147"/>
      <c r="IQ82" s="147"/>
      <c r="IR82" s="147"/>
      <c r="IS82" s="147"/>
    </row>
    <row r="83" spans="1:253" s="114" customFormat="1" ht="12.75">
      <c r="A83" s="113"/>
      <c r="B83" s="113"/>
      <c r="C83" s="161"/>
      <c r="D83" s="149"/>
      <c r="E83" s="149"/>
      <c r="F83" s="149"/>
      <c r="G83" s="113"/>
      <c r="H83" s="113"/>
      <c r="I83" s="113"/>
      <c r="J83" s="113"/>
      <c r="K83" s="113"/>
      <c r="L83" s="113"/>
      <c r="IK83" s="113"/>
      <c r="IL83" s="113"/>
      <c r="IM83" s="113"/>
      <c r="IN83" s="113"/>
      <c r="IO83" s="113"/>
      <c r="IP83" s="113"/>
      <c r="IQ83" s="113"/>
      <c r="IR83" s="113"/>
      <c r="IS83" s="113"/>
    </row>
    <row r="84" spans="1:253" s="114" customFormat="1" ht="12.75" hidden="1">
      <c r="A84" s="113"/>
      <c r="B84" s="113"/>
      <c r="C84" s="149"/>
      <c r="D84" s="149"/>
      <c r="E84" s="149"/>
      <c r="F84" s="149"/>
      <c r="G84" s="113"/>
      <c r="H84" s="113"/>
      <c r="I84" s="113"/>
      <c r="J84" s="113"/>
      <c r="K84" s="113"/>
      <c r="L84" s="113"/>
      <c r="IK84" s="113"/>
      <c r="IL84" s="113"/>
      <c r="IM84" s="113"/>
      <c r="IN84" s="113"/>
      <c r="IO84" s="113"/>
      <c r="IP84" s="113"/>
      <c r="IQ84" s="113"/>
      <c r="IR84" s="113"/>
      <c r="IS84" s="113"/>
    </row>
    <row r="85" spans="1:6" ht="12.75" hidden="1">
      <c r="A85" s="150" t="s">
        <v>158</v>
      </c>
      <c r="B85" s="151"/>
      <c r="C85" s="152"/>
      <c r="D85" s="152"/>
      <c r="E85" s="152"/>
      <c r="F85" s="152"/>
    </row>
    <row r="86" spans="3:6" ht="12.75" hidden="1">
      <c r="C86" s="152"/>
      <c r="D86" s="152"/>
      <c r="E86" s="152"/>
      <c r="F86" s="152"/>
    </row>
    <row r="87" spans="3:6" ht="12.75">
      <c r="C87" s="160"/>
      <c r="D87" s="152"/>
      <c r="E87" s="152"/>
      <c r="F87" s="152"/>
    </row>
    <row r="88" spans="3:6" ht="12.75">
      <c r="C88" s="152"/>
      <c r="D88" s="152"/>
      <c r="E88" s="152"/>
      <c r="F88" s="152"/>
    </row>
    <row r="89" spans="3:6" ht="12.75">
      <c r="C89" s="160"/>
      <c r="D89" s="152"/>
      <c r="E89" s="152"/>
      <c r="F89" s="152"/>
    </row>
    <row r="90" spans="3:6" ht="12.75">
      <c r="C90" s="152"/>
      <c r="D90" s="152"/>
      <c r="E90" s="152"/>
      <c r="F90" s="152"/>
    </row>
    <row r="91" spans="3:6" ht="12.75">
      <c r="C91" s="152"/>
      <c r="D91" s="152"/>
      <c r="E91" s="152"/>
      <c r="F91" s="152"/>
    </row>
    <row r="92" spans="3:6" ht="12.75">
      <c r="C92" s="152"/>
      <c r="D92" s="152"/>
      <c r="E92" s="152"/>
      <c r="F92" s="152"/>
    </row>
    <row r="93" spans="3:6" ht="12.75">
      <c r="C93" s="152"/>
      <c r="D93" s="152"/>
      <c r="E93" s="152"/>
      <c r="F93" s="152"/>
    </row>
    <row r="94" spans="3:6" ht="12.75">
      <c r="C94" s="152"/>
      <c r="D94" s="152"/>
      <c r="E94" s="152"/>
      <c r="F94" s="152"/>
    </row>
    <row r="95" spans="3:6" ht="12.75">
      <c r="C95" s="152"/>
      <c r="D95" s="152"/>
      <c r="E95" s="152"/>
      <c r="F95" s="152"/>
    </row>
    <row r="96" spans="3:6" ht="12.75">
      <c r="C96" s="152"/>
      <c r="D96" s="152"/>
      <c r="E96" s="152"/>
      <c r="F96" s="152"/>
    </row>
    <row r="97" spans="3:6" ht="12.75">
      <c r="C97" s="152"/>
      <c r="D97" s="152"/>
      <c r="E97" s="152"/>
      <c r="F97" s="152"/>
    </row>
    <row r="98" spans="3:6" ht="12.75">
      <c r="C98" s="152"/>
      <c r="D98" s="152"/>
      <c r="E98" s="152"/>
      <c r="F98" s="152"/>
    </row>
    <row r="99" spans="3:6" ht="12.75">
      <c r="C99" s="152"/>
      <c r="D99" s="152"/>
      <c r="E99" s="152"/>
      <c r="F99" s="152"/>
    </row>
    <row r="100" spans="3:6" ht="12.75">
      <c r="C100" s="152"/>
      <c r="D100" s="152"/>
      <c r="E100" s="152"/>
      <c r="F100" s="152"/>
    </row>
  </sheetData>
  <sheetProtection/>
  <mergeCells count="7">
    <mergeCell ref="A6:A7"/>
    <mergeCell ref="B6:B7"/>
    <mergeCell ref="C3:F3"/>
    <mergeCell ref="A4:E4"/>
    <mergeCell ref="E6:F6"/>
    <mergeCell ref="C6:C7"/>
    <mergeCell ref="D6:D7"/>
  </mergeCells>
  <printOptions horizontalCentered="1"/>
  <pageMargins left="0.2362204724409449" right="0.15748031496062992" top="0.5905511811023623" bottom="0.15748031496062992" header="0.15748031496062992" footer="0.15748031496062992"/>
  <pageSetup horizontalDpi="300" verticalDpi="300" orientation="portrait" paperSize="9" scale="7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3:S219"/>
  <sheetViews>
    <sheetView tabSelected="1" workbookViewId="0" topLeftCell="A6">
      <selection activeCell="D46" sqref="D46"/>
    </sheetView>
  </sheetViews>
  <sheetFormatPr defaultColWidth="9.33203125" defaultRowHeight="12.75"/>
  <cols>
    <col min="1" max="2" width="12.16015625" style="31" customWidth="1"/>
    <col min="3" max="3" width="14.33203125" style="31" customWidth="1"/>
    <col min="4" max="4" width="153.5" style="31" customWidth="1"/>
    <col min="5" max="6" width="16.16015625" style="31" customWidth="1"/>
    <col min="7" max="7" width="13.83203125" style="31" customWidth="1"/>
    <col min="8" max="8" width="15.33203125" style="31" customWidth="1"/>
    <col min="9" max="9" width="9" style="31" customWidth="1"/>
    <col min="10" max="10" width="11.5" style="31" customWidth="1"/>
    <col min="11" max="11" width="12" style="31" customWidth="1"/>
    <col min="12" max="12" width="11.83203125" style="31" customWidth="1"/>
    <col min="13" max="13" width="15" style="31" customWidth="1"/>
    <col min="14" max="14" width="11.5" style="31" customWidth="1"/>
    <col min="15" max="15" width="11" style="31" customWidth="1"/>
    <col min="16" max="16" width="21.66015625" style="31" hidden="1" customWidth="1"/>
    <col min="17" max="17" width="14" style="31" customWidth="1"/>
    <col min="18" max="18" width="12.5" style="31" bestFit="1" customWidth="1"/>
    <col min="19" max="16384" width="9.33203125" style="31" customWidth="1"/>
  </cols>
  <sheetData>
    <row r="1" ht="15.75" hidden="1"/>
    <row r="2" ht="15.75" hidden="1"/>
    <row r="3" spans="10:15" ht="18.75" customHeight="1">
      <c r="J3" s="265" t="s">
        <v>65</v>
      </c>
      <c r="K3" s="266"/>
      <c r="L3" s="266"/>
      <c r="M3" s="266"/>
      <c r="N3" s="266"/>
      <c r="O3" s="32"/>
    </row>
    <row r="4" spans="10:14" ht="18.75" customHeight="1">
      <c r="J4" s="266"/>
      <c r="K4" s="266"/>
      <c r="L4" s="266"/>
      <c r="M4" s="266"/>
      <c r="N4" s="266"/>
    </row>
    <row r="5" spans="10:14" ht="18.75" customHeight="1">
      <c r="J5" s="266"/>
      <c r="K5" s="266"/>
      <c r="L5" s="266"/>
      <c r="M5" s="266"/>
      <c r="N5" s="266"/>
    </row>
    <row r="6" spans="5:15" ht="14.25" customHeight="1">
      <c r="E6" s="34"/>
      <c r="J6" s="266"/>
      <c r="K6" s="266"/>
      <c r="L6" s="266"/>
      <c r="M6" s="266"/>
      <c r="N6" s="266"/>
      <c r="O6" s="32"/>
    </row>
    <row r="7" spans="11:13" ht="15.75" hidden="1">
      <c r="K7" s="38"/>
      <c r="L7" s="38"/>
      <c r="M7" s="38"/>
    </row>
    <row r="8" ht="15.75">
      <c r="D8" s="243"/>
    </row>
    <row r="9" spans="1:16" ht="18.75">
      <c r="A9" s="33"/>
      <c r="B9" s="102" t="s">
        <v>212</v>
      </c>
      <c r="C9" s="39"/>
      <c r="D9" s="101"/>
      <c r="E9" s="41"/>
      <c r="F9" s="41"/>
      <c r="G9" s="41"/>
      <c r="H9" s="41"/>
      <c r="I9" s="41"/>
      <c r="J9" s="41"/>
      <c r="K9" s="41"/>
      <c r="L9" s="41"/>
      <c r="M9" s="41"/>
      <c r="N9" s="41"/>
      <c r="O9" s="41"/>
      <c r="P9" s="41"/>
    </row>
    <row r="10" spans="2:16" ht="15.75" hidden="1">
      <c r="B10" s="39"/>
      <c r="C10" s="39"/>
      <c r="D10" s="40"/>
      <c r="E10" s="41"/>
      <c r="F10" s="41"/>
      <c r="G10" s="41"/>
      <c r="H10" s="41"/>
      <c r="I10" s="41"/>
      <c r="J10" s="41"/>
      <c r="K10" s="41"/>
      <c r="L10" s="41"/>
      <c r="M10" s="41"/>
      <c r="N10" s="41"/>
      <c r="O10" s="41"/>
      <c r="P10" s="41"/>
    </row>
    <row r="11" spans="2:16" ht="15.75" hidden="1">
      <c r="B11" s="39"/>
      <c r="C11" s="39"/>
      <c r="D11" s="40"/>
      <c r="E11" s="41"/>
      <c r="F11" s="41"/>
      <c r="G11" s="41"/>
      <c r="H11" s="41"/>
      <c r="I11" s="41"/>
      <c r="J11" s="41"/>
      <c r="K11" s="41"/>
      <c r="L11" s="41"/>
      <c r="M11" s="41"/>
      <c r="N11" s="41"/>
      <c r="O11" s="41"/>
      <c r="P11" s="41"/>
    </row>
    <row r="12" spans="5:14" ht="12.75" customHeight="1">
      <c r="E12" s="34"/>
      <c r="N12" s="31" t="s">
        <v>218</v>
      </c>
    </row>
    <row r="13" ht="12.75" customHeight="1" thickBot="1"/>
    <row r="14" spans="1:17" ht="49.5" customHeight="1">
      <c r="A14" s="260" t="s">
        <v>363</v>
      </c>
      <c r="B14" s="263" t="s">
        <v>157</v>
      </c>
      <c r="C14" s="263" t="s">
        <v>133</v>
      </c>
      <c r="D14" s="252" t="s">
        <v>208</v>
      </c>
      <c r="E14" s="264" t="s">
        <v>364</v>
      </c>
      <c r="F14" s="249"/>
      <c r="G14" s="249"/>
      <c r="H14" s="249"/>
      <c r="I14" s="250"/>
      <c r="J14" s="255" t="s">
        <v>365</v>
      </c>
      <c r="K14" s="255"/>
      <c r="L14" s="255"/>
      <c r="M14" s="255"/>
      <c r="N14" s="255"/>
      <c r="O14" s="255"/>
      <c r="P14" s="255"/>
      <c r="Q14" s="269" t="s">
        <v>119</v>
      </c>
    </row>
    <row r="15" spans="1:17" ht="24" customHeight="1">
      <c r="A15" s="261"/>
      <c r="B15" s="263"/>
      <c r="C15" s="263"/>
      <c r="D15" s="253"/>
      <c r="E15" s="255" t="s">
        <v>120</v>
      </c>
      <c r="F15" s="255" t="s">
        <v>366</v>
      </c>
      <c r="G15" s="270" t="s">
        <v>367</v>
      </c>
      <c r="H15" s="270"/>
      <c r="I15" s="263" t="s">
        <v>368</v>
      </c>
      <c r="J15" s="255" t="s">
        <v>120</v>
      </c>
      <c r="K15" s="251" t="s">
        <v>369</v>
      </c>
      <c r="L15" s="255" t="s">
        <v>367</v>
      </c>
      <c r="M15" s="255"/>
      <c r="N15" s="251" t="s">
        <v>370</v>
      </c>
      <c r="O15" s="247" t="s">
        <v>121</v>
      </c>
      <c r="P15" s="248"/>
      <c r="Q15" s="269"/>
    </row>
    <row r="16" spans="1:17" ht="12.75" customHeight="1">
      <c r="A16" s="261"/>
      <c r="B16" s="263"/>
      <c r="C16" s="263"/>
      <c r="D16" s="253"/>
      <c r="E16" s="255"/>
      <c r="F16" s="255"/>
      <c r="G16" s="251" t="s">
        <v>209</v>
      </c>
      <c r="H16" s="251" t="s">
        <v>210</v>
      </c>
      <c r="I16" s="263"/>
      <c r="J16" s="255"/>
      <c r="K16" s="251"/>
      <c r="L16" s="251" t="s">
        <v>209</v>
      </c>
      <c r="M16" s="251" t="s">
        <v>210</v>
      </c>
      <c r="N16" s="251"/>
      <c r="O16" s="267" t="s">
        <v>152</v>
      </c>
      <c r="P16" s="35" t="s">
        <v>121</v>
      </c>
      <c r="Q16" s="269"/>
    </row>
    <row r="17" spans="1:17" ht="128.25" customHeight="1">
      <c r="A17" s="262"/>
      <c r="B17" s="263"/>
      <c r="C17" s="263"/>
      <c r="D17" s="253"/>
      <c r="E17" s="255"/>
      <c r="F17" s="255"/>
      <c r="G17" s="251"/>
      <c r="H17" s="251"/>
      <c r="I17" s="263"/>
      <c r="J17" s="255"/>
      <c r="K17" s="251"/>
      <c r="L17" s="251"/>
      <c r="M17" s="251"/>
      <c r="N17" s="251"/>
      <c r="O17" s="268"/>
      <c r="P17" s="35" t="s">
        <v>371</v>
      </c>
      <c r="Q17" s="269"/>
    </row>
    <row r="18" spans="1:17" ht="15" customHeight="1" hidden="1">
      <c r="A18" s="103"/>
      <c r="B18" s="263"/>
      <c r="C18" s="37"/>
      <c r="D18" s="254"/>
      <c r="E18" s="255"/>
      <c r="F18" s="255"/>
      <c r="G18" s="251"/>
      <c r="H18" s="251"/>
      <c r="I18" s="263"/>
      <c r="J18" s="255"/>
      <c r="K18" s="251"/>
      <c r="L18" s="251"/>
      <c r="M18" s="251"/>
      <c r="N18" s="251"/>
      <c r="O18" s="35"/>
      <c r="P18" s="44"/>
      <c r="Q18" s="269"/>
    </row>
    <row r="19" spans="1:17" ht="13.5" customHeight="1" hidden="1">
      <c r="A19" s="43"/>
      <c r="B19" s="35"/>
      <c r="C19" s="35"/>
      <c r="D19" s="45"/>
      <c r="E19" s="46"/>
      <c r="F19" s="46"/>
      <c r="G19" s="46"/>
      <c r="H19" s="46"/>
      <c r="I19" s="46"/>
      <c r="J19" s="46"/>
      <c r="K19" s="46"/>
      <c r="L19" s="46"/>
      <c r="M19" s="46"/>
      <c r="N19" s="46"/>
      <c r="O19" s="46"/>
      <c r="P19" s="47"/>
      <c r="Q19" s="48"/>
    </row>
    <row r="20" spans="1:17" ht="14.25" customHeight="1" hidden="1">
      <c r="A20" s="43"/>
      <c r="B20" s="35"/>
      <c r="C20" s="35"/>
      <c r="D20" s="49"/>
      <c r="E20" s="46"/>
      <c r="F20" s="46"/>
      <c r="G20" s="46"/>
      <c r="H20" s="46"/>
      <c r="I20" s="46"/>
      <c r="J20" s="46"/>
      <c r="K20" s="46"/>
      <c r="L20" s="46"/>
      <c r="M20" s="46"/>
      <c r="N20" s="46"/>
      <c r="O20" s="46"/>
      <c r="P20" s="50"/>
      <c r="Q20" s="51"/>
    </row>
    <row r="21" spans="1:17" s="55" customFormat="1" ht="14.25" customHeight="1" hidden="1">
      <c r="A21" s="52"/>
      <c r="B21" s="35">
        <v>1</v>
      </c>
      <c r="C21" s="35"/>
      <c r="D21" s="42">
        <v>2</v>
      </c>
      <c r="E21" s="35">
        <v>3</v>
      </c>
      <c r="F21" s="53"/>
      <c r="G21" s="54">
        <v>5</v>
      </c>
      <c r="H21" s="54">
        <v>6</v>
      </c>
      <c r="I21" s="53">
        <v>7</v>
      </c>
      <c r="J21" s="35">
        <v>8</v>
      </c>
      <c r="K21" s="53">
        <v>9</v>
      </c>
      <c r="L21" s="54">
        <v>10</v>
      </c>
      <c r="M21" s="54">
        <v>11</v>
      </c>
      <c r="N21" s="53">
        <v>12</v>
      </c>
      <c r="O21" s="53"/>
      <c r="P21" s="35">
        <v>13</v>
      </c>
      <c r="Q21" s="35" t="s">
        <v>372</v>
      </c>
    </row>
    <row r="22" spans="1:17" ht="14.25" customHeight="1">
      <c r="A22" s="43"/>
      <c r="B22" s="56" t="s">
        <v>71</v>
      </c>
      <c r="C22" s="56"/>
      <c r="D22" s="57" t="s">
        <v>72</v>
      </c>
      <c r="E22" s="58">
        <f>E23+E24+E28</f>
        <v>832</v>
      </c>
      <c r="F22" s="58">
        <f>F23+F24+F28</f>
        <v>832</v>
      </c>
      <c r="G22" s="58">
        <f aca="true" t="shared" si="0" ref="G22:O22">G23+G24+G28</f>
        <v>550</v>
      </c>
      <c r="H22" s="58">
        <f t="shared" si="0"/>
        <v>80.1</v>
      </c>
      <c r="I22" s="58"/>
      <c r="J22" s="58">
        <f t="shared" si="0"/>
        <v>0</v>
      </c>
      <c r="K22" s="58">
        <f t="shared" si="0"/>
        <v>0</v>
      </c>
      <c r="L22" s="58">
        <f t="shared" si="0"/>
        <v>0</v>
      </c>
      <c r="M22" s="58">
        <f t="shared" si="0"/>
        <v>0</v>
      </c>
      <c r="N22" s="58">
        <f t="shared" si="0"/>
        <v>0</v>
      </c>
      <c r="O22" s="58">
        <f t="shared" si="0"/>
        <v>0</v>
      </c>
      <c r="P22" s="58"/>
      <c r="Q22" s="58">
        <f aca="true" t="shared" si="1" ref="Q22:Q114">SUM(J22+E22)</f>
        <v>832</v>
      </c>
    </row>
    <row r="23" spans="1:17" ht="20.25" customHeight="1">
      <c r="A23" s="43"/>
      <c r="B23" s="59" t="s">
        <v>151</v>
      </c>
      <c r="C23" s="59" t="s">
        <v>122</v>
      </c>
      <c r="D23" s="60" t="s">
        <v>373</v>
      </c>
      <c r="E23" s="61">
        <v>808.6</v>
      </c>
      <c r="F23" s="61">
        <v>808.6</v>
      </c>
      <c r="G23" s="61">
        <v>550</v>
      </c>
      <c r="H23" s="61">
        <v>80.1</v>
      </c>
      <c r="I23" s="61"/>
      <c r="J23" s="62"/>
      <c r="K23" s="62"/>
      <c r="L23" s="63"/>
      <c r="M23" s="63"/>
      <c r="N23" s="62"/>
      <c r="O23" s="62"/>
      <c r="P23" s="62"/>
      <c r="Q23" s="58">
        <f t="shared" si="1"/>
        <v>808.6</v>
      </c>
    </row>
    <row r="24" spans="1:17" ht="16.5" customHeight="1" hidden="1">
      <c r="A24" s="43"/>
      <c r="B24" s="59" t="s">
        <v>80</v>
      </c>
      <c r="C24" s="59"/>
      <c r="D24" s="64" t="s">
        <v>81</v>
      </c>
      <c r="E24" s="61"/>
      <c r="F24" s="62"/>
      <c r="G24" s="63"/>
      <c r="H24" s="63"/>
      <c r="I24" s="62"/>
      <c r="J24" s="62"/>
      <c r="K24" s="62"/>
      <c r="L24" s="63"/>
      <c r="M24" s="63"/>
      <c r="N24" s="62"/>
      <c r="O24" s="62"/>
      <c r="P24" s="62"/>
      <c r="Q24" s="58">
        <f t="shared" si="1"/>
        <v>0</v>
      </c>
    </row>
    <row r="25" spans="1:17" ht="15.75" hidden="1">
      <c r="A25" s="43"/>
      <c r="B25" s="59"/>
      <c r="C25" s="59"/>
      <c r="D25" s="60"/>
      <c r="E25" s="61"/>
      <c r="F25" s="65"/>
      <c r="G25" s="65"/>
      <c r="H25" s="61"/>
      <c r="I25" s="61"/>
      <c r="J25" s="61"/>
      <c r="K25" s="61"/>
      <c r="L25" s="61"/>
      <c r="M25" s="61"/>
      <c r="N25" s="61"/>
      <c r="O25" s="61"/>
      <c r="P25" s="61"/>
      <c r="Q25" s="58">
        <f t="shared" si="1"/>
        <v>0</v>
      </c>
    </row>
    <row r="26" spans="1:17" ht="15.75" hidden="1">
      <c r="A26" s="43"/>
      <c r="B26" s="59"/>
      <c r="C26" s="59"/>
      <c r="D26" s="66"/>
      <c r="E26" s="61"/>
      <c r="F26" s="65"/>
      <c r="G26" s="65"/>
      <c r="H26" s="67"/>
      <c r="I26" s="61"/>
      <c r="J26" s="61"/>
      <c r="K26" s="61"/>
      <c r="L26" s="61"/>
      <c r="M26" s="61"/>
      <c r="N26" s="61"/>
      <c r="O26" s="61"/>
      <c r="P26" s="61"/>
      <c r="Q26" s="58">
        <f t="shared" si="1"/>
        <v>0</v>
      </c>
    </row>
    <row r="27" spans="1:17" ht="39.75" customHeight="1" hidden="1">
      <c r="A27" s="43"/>
      <c r="B27" s="59"/>
      <c r="C27" s="59"/>
      <c r="D27" s="60" t="s">
        <v>374</v>
      </c>
      <c r="E27" s="61"/>
      <c r="F27" s="65"/>
      <c r="G27" s="65"/>
      <c r="H27" s="67"/>
      <c r="I27" s="61"/>
      <c r="J27" s="61"/>
      <c r="K27" s="61"/>
      <c r="L27" s="61"/>
      <c r="M27" s="61"/>
      <c r="N27" s="61"/>
      <c r="O27" s="61"/>
      <c r="P27" s="61"/>
      <c r="Q27" s="58">
        <f t="shared" si="1"/>
        <v>0</v>
      </c>
    </row>
    <row r="28" spans="1:17" ht="23.25" customHeight="1">
      <c r="A28" s="43"/>
      <c r="B28" s="59" t="s">
        <v>73</v>
      </c>
      <c r="C28" s="59" t="s">
        <v>375</v>
      </c>
      <c r="D28" s="60" t="s">
        <v>76</v>
      </c>
      <c r="E28" s="61">
        <v>23.4</v>
      </c>
      <c r="F28" s="61">
        <v>23.4</v>
      </c>
      <c r="G28" s="61"/>
      <c r="H28" s="61"/>
      <c r="I28" s="61"/>
      <c r="J28" s="61"/>
      <c r="K28" s="61"/>
      <c r="L28" s="61"/>
      <c r="M28" s="61"/>
      <c r="N28" s="61"/>
      <c r="O28" s="61"/>
      <c r="P28" s="61"/>
      <c r="Q28" s="58">
        <f t="shared" si="1"/>
        <v>23.4</v>
      </c>
    </row>
    <row r="29" spans="1:17" ht="18.75" customHeight="1">
      <c r="A29" s="43"/>
      <c r="B29" s="56" t="s">
        <v>224</v>
      </c>
      <c r="C29" s="56"/>
      <c r="D29" s="57" t="s">
        <v>221</v>
      </c>
      <c r="E29" s="58">
        <f>E31+E33+E40+E47+E48+E50+E52+E53+E55+E56+E66+E67+E68+E69+E70+E71+E72+E73+E45</f>
        <v>22686.800000000003</v>
      </c>
      <c r="F29" s="58">
        <f>F31+F33+F40+F47+F48+F50+F52+F53+F55+F56+F66+F67+F68+F69+F70+F71+F72+F73+F45</f>
        <v>22686.800000000003</v>
      </c>
      <c r="G29" s="58">
        <f aca="true" t="shared" si="2" ref="G29:O29">G31+G33+G40+G47+G48+G50+G52+G53+G55+G56+G66+G67+G68+G69+G70+G71+G72+G73</f>
        <v>15327.2</v>
      </c>
      <c r="H29" s="58">
        <f t="shared" si="2"/>
        <v>1698.3</v>
      </c>
      <c r="I29" s="58">
        <f t="shared" si="2"/>
        <v>0</v>
      </c>
      <c r="J29" s="58">
        <f t="shared" si="2"/>
        <v>563.9</v>
      </c>
      <c r="K29" s="58">
        <f t="shared" si="2"/>
        <v>480.9</v>
      </c>
      <c r="L29" s="58">
        <f t="shared" si="2"/>
        <v>5</v>
      </c>
      <c r="M29" s="58">
        <f t="shared" si="2"/>
        <v>39.2</v>
      </c>
      <c r="N29" s="58">
        <f t="shared" si="2"/>
        <v>83</v>
      </c>
      <c r="O29" s="58">
        <f t="shared" si="2"/>
        <v>0</v>
      </c>
      <c r="P29" s="58"/>
      <c r="Q29" s="58">
        <f t="shared" si="1"/>
        <v>23250.700000000004</v>
      </c>
    </row>
    <row r="30" spans="1:17" ht="18.75" customHeight="1" hidden="1">
      <c r="A30" s="43"/>
      <c r="B30" s="56"/>
      <c r="C30" s="56"/>
      <c r="D30" s="57"/>
      <c r="E30" s="58"/>
      <c r="F30" s="58"/>
      <c r="G30" s="58"/>
      <c r="H30" s="58"/>
      <c r="I30" s="58"/>
      <c r="J30" s="58"/>
      <c r="K30" s="58"/>
      <c r="L30" s="58"/>
      <c r="M30" s="58"/>
      <c r="N30" s="58"/>
      <c r="O30" s="58"/>
      <c r="P30" s="58"/>
      <c r="Q30" s="58">
        <f t="shared" si="1"/>
        <v>0</v>
      </c>
    </row>
    <row r="31" spans="1:17" ht="22.5" customHeight="1">
      <c r="A31" s="43"/>
      <c r="B31" s="59" t="s">
        <v>75</v>
      </c>
      <c r="C31" s="59" t="s">
        <v>376</v>
      </c>
      <c r="D31" s="60" t="s">
        <v>377</v>
      </c>
      <c r="E31" s="61">
        <v>207</v>
      </c>
      <c r="F31" s="61">
        <v>207</v>
      </c>
      <c r="G31" s="61">
        <v>150</v>
      </c>
      <c r="H31" s="61"/>
      <c r="I31" s="61"/>
      <c r="J31" s="61"/>
      <c r="K31" s="61"/>
      <c r="L31" s="61"/>
      <c r="M31" s="61"/>
      <c r="N31" s="61"/>
      <c r="O31" s="61"/>
      <c r="P31" s="61"/>
      <c r="Q31" s="58">
        <f t="shared" si="1"/>
        <v>207</v>
      </c>
    </row>
    <row r="32" spans="1:17" ht="17.25" customHeight="1">
      <c r="A32" s="43"/>
      <c r="B32" s="59"/>
      <c r="C32" s="59"/>
      <c r="D32" s="68" t="s">
        <v>378</v>
      </c>
      <c r="E32" s="61">
        <v>207</v>
      </c>
      <c r="F32" s="61">
        <v>207</v>
      </c>
      <c r="G32" s="67"/>
      <c r="H32" s="67"/>
      <c r="I32" s="61"/>
      <c r="J32" s="61"/>
      <c r="K32" s="61"/>
      <c r="L32" s="61"/>
      <c r="M32" s="61"/>
      <c r="N32" s="61"/>
      <c r="O32" s="61"/>
      <c r="P32" s="61"/>
      <c r="Q32" s="58">
        <f t="shared" si="1"/>
        <v>207</v>
      </c>
    </row>
    <row r="33" spans="1:17" ht="21" customHeight="1">
      <c r="A33" s="43"/>
      <c r="B33" s="59" t="s">
        <v>222</v>
      </c>
      <c r="C33" s="59" t="s">
        <v>379</v>
      </c>
      <c r="D33" s="60" t="s">
        <v>380</v>
      </c>
      <c r="E33" s="61">
        <v>12423</v>
      </c>
      <c r="F33" s="61">
        <v>12423</v>
      </c>
      <c r="G33" s="61">
        <v>8515</v>
      </c>
      <c r="H33" s="61">
        <v>1419.7</v>
      </c>
      <c r="I33" s="61"/>
      <c r="J33" s="61">
        <v>318.7</v>
      </c>
      <c r="K33" s="61">
        <v>268.7</v>
      </c>
      <c r="L33" s="61"/>
      <c r="M33" s="61">
        <v>39.2</v>
      </c>
      <c r="N33" s="61">
        <v>50</v>
      </c>
      <c r="O33" s="61"/>
      <c r="P33" s="65"/>
      <c r="Q33" s="58">
        <f t="shared" si="1"/>
        <v>12741.7</v>
      </c>
    </row>
    <row r="34" spans="1:17" ht="0.75" customHeight="1">
      <c r="A34" s="43"/>
      <c r="B34" s="59" t="s">
        <v>381</v>
      </c>
      <c r="C34" s="59"/>
      <c r="D34" s="60" t="s">
        <v>382</v>
      </c>
      <c r="E34" s="61"/>
      <c r="F34" s="61"/>
      <c r="G34" s="61"/>
      <c r="H34" s="61"/>
      <c r="I34" s="61"/>
      <c r="J34" s="61"/>
      <c r="K34" s="61"/>
      <c r="L34" s="61"/>
      <c r="M34" s="61"/>
      <c r="N34" s="61"/>
      <c r="O34" s="61"/>
      <c r="P34" s="61"/>
      <c r="Q34" s="58">
        <f t="shared" si="1"/>
        <v>0</v>
      </c>
    </row>
    <row r="35" spans="1:17" ht="70.5" customHeight="1" hidden="1">
      <c r="A35" s="43"/>
      <c r="B35" s="59"/>
      <c r="C35" s="59"/>
      <c r="D35" s="60"/>
      <c r="E35" s="61"/>
      <c r="F35" s="61"/>
      <c r="G35" s="61"/>
      <c r="H35" s="61"/>
      <c r="I35" s="61"/>
      <c r="J35" s="61"/>
      <c r="K35" s="61"/>
      <c r="L35" s="61"/>
      <c r="M35" s="61"/>
      <c r="N35" s="61"/>
      <c r="O35" s="61"/>
      <c r="P35" s="61"/>
      <c r="Q35" s="58">
        <f t="shared" si="1"/>
        <v>0</v>
      </c>
    </row>
    <row r="36" spans="1:17" ht="15.75" hidden="1">
      <c r="A36" s="43"/>
      <c r="B36" s="59"/>
      <c r="C36" s="59"/>
      <c r="D36" s="60"/>
      <c r="E36" s="61"/>
      <c r="F36" s="61"/>
      <c r="G36" s="61"/>
      <c r="H36" s="61"/>
      <c r="I36" s="61"/>
      <c r="J36" s="61"/>
      <c r="K36" s="61"/>
      <c r="L36" s="61"/>
      <c r="M36" s="61"/>
      <c r="N36" s="61"/>
      <c r="O36" s="61"/>
      <c r="P36" s="61"/>
      <c r="Q36" s="58">
        <f t="shared" si="1"/>
        <v>0</v>
      </c>
    </row>
    <row r="37" spans="1:17" ht="15.75" hidden="1">
      <c r="A37" s="43"/>
      <c r="B37" s="59"/>
      <c r="C37" s="59"/>
      <c r="D37" s="60"/>
      <c r="E37" s="61"/>
      <c r="F37" s="61"/>
      <c r="G37" s="61"/>
      <c r="H37" s="61"/>
      <c r="I37" s="61"/>
      <c r="J37" s="61"/>
      <c r="K37" s="61"/>
      <c r="L37" s="61"/>
      <c r="M37" s="61"/>
      <c r="N37" s="61"/>
      <c r="O37" s="61"/>
      <c r="P37" s="61"/>
      <c r="Q37" s="58">
        <f t="shared" si="1"/>
        <v>0</v>
      </c>
    </row>
    <row r="38" spans="1:17" ht="57" customHeight="1" hidden="1">
      <c r="A38" s="43"/>
      <c r="B38" s="59"/>
      <c r="C38" s="59"/>
      <c r="D38" s="225"/>
      <c r="E38" s="61"/>
      <c r="F38" s="61"/>
      <c r="G38" s="61"/>
      <c r="H38" s="61"/>
      <c r="I38" s="61"/>
      <c r="J38" s="61"/>
      <c r="K38" s="61"/>
      <c r="L38" s="61"/>
      <c r="M38" s="61"/>
      <c r="N38" s="61"/>
      <c r="O38" s="61"/>
      <c r="P38" s="61"/>
      <c r="Q38" s="58">
        <f t="shared" si="1"/>
        <v>0</v>
      </c>
    </row>
    <row r="39" spans="1:17" ht="27.75" customHeight="1">
      <c r="A39" s="43"/>
      <c r="B39" s="59"/>
      <c r="C39" s="59"/>
      <c r="D39" s="225" t="s">
        <v>383</v>
      </c>
      <c r="E39" s="61">
        <v>12143</v>
      </c>
      <c r="F39" s="61">
        <v>12143</v>
      </c>
      <c r="G39" s="61">
        <v>8450</v>
      </c>
      <c r="H39" s="61">
        <v>1299.7</v>
      </c>
      <c r="I39" s="61"/>
      <c r="J39" s="61"/>
      <c r="K39" s="61"/>
      <c r="L39" s="61"/>
      <c r="M39" s="61"/>
      <c r="N39" s="61"/>
      <c r="O39" s="61"/>
      <c r="P39" s="61"/>
      <c r="Q39" s="58">
        <f t="shared" si="1"/>
        <v>12143</v>
      </c>
    </row>
    <row r="40" spans="1:17" ht="15.75">
      <c r="A40" s="43"/>
      <c r="B40" s="59" t="s">
        <v>328</v>
      </c>
      <c r="C40" s="59" t="s">
        <v>384</v>
      </c>
      <c r="D40" s="60" t="s">
        <v>329</v>
      </c>
      <c r="E40" s="61">
        <v>5410.7</v>
      </c>
      <c r="F40" s="61">
        <v>5410.7</v>
      </c>
      <c r="G40" s="61">
        <v>4052.6</v>
      </c>
      <c r="H40" s="61">
        <v>226.6</v>
      </c>
      <c r="I40" s="61"/>
      <c r="J40" s="61">
        <v>145.2</v>
      </c>
      <c r="K40" s="61">
        <v>132.2</v>
      </c>
      <c r="L40" s="61"/>
      <c r="M40" s="61"/>
      <c r="N40" s="61">
        <v>13</v>
      </c>
      <c r="O40" s="61"/>
      <c r="P40" s="61"/>
      <c r="Q40" s="58">
        <f t="shared" si="1"/>
        <v>5555.9</v>
      </c>
    </row>
    <row r="41" spans="1:17" ht="15.75" hidden="1">
      <c r="A41" s="43"/>
      <c r="B41" s="59"/>
      <c r="C41" s="59"/>
      <c r="D41" s="60"/>
      <c r="E41" s="61"/>
      <c r="F41" s="61"/>
      <c r="G41" s="61"/>
      <c r="H41" s="61"/>
      <c r="I41" s="61"/>
      <c r="J41" s="61"/>
      <c r="K41" s="61"/>
      <c r="L41" s="61"/>
      <c r="M41" s="61"/>
      <c r="N41" s="61"/>
      <c r="O41" s="61"/>
      <c r="P41" s="61"/>
      <c r="Q41" s="58">
        <f t="shared" si="1"/>
        <v>0</v>
      </c>
    </row>
    <row r="42" spans="1:17" ht="15.75" hidden="1">
      <c r="A42" s="43"/>
      <c r="B42" s="59" t="s">
        <v>385</v>
      </c>
      <c r="C42" s="59"/>
      <c r="D42" s="60" t="s">
        <v>386</v>
      </c>
      <c r="E42" s="61"/>
      <c r="F42" s="61"/>
      <c r="G42" s="61"/>
      <c r="H42" s="61"/>
      <c r="I42" s="61"/>
      <c r="J42" s="61"/>
      <c r="K42" s="61"/>
      <c r="L42" s="61"/>
      <c r="M42" s="61"/>
      <c r="N42" s="61"/>
      <c r="O42" s="61"/>
      <c r="P42" s="61"/>
      <c r="Q42" s="58">
        <f t="shared" si="1"/>
        <v>0</v>
      </c>
    </row>
    <row r="43" spans="1:17" ht="31.5" hidden="1">
      <c r="A43" s="43"/>
      <c r="B43" s="59"/>
      <c r="C43" s="59"/>
      <c r="D43" s="226" t="s">
        <v>387</v>
      </c>
      <c r="E43" s="67"/>
      <c r="F43" s="61"/>
      <c r="G43" s="61"/>
      <c r="H43" s="61"/>
      <c r="I43" s="61"/>
      <c r="J43" s="61"/>
      <c r="K43" s="61"/>
      <c r="L43" s="61"/>
      <c r="M43" s="61"/>
      <c r="N43" s="61"/>
      <c r="O43" s="61"/>
      <c r="P43" s="61"/>
      <c r="Q43" s="58">
        <f t="shared" si="1"/>
        <v>0</v>
      </c>
    </row>
    <row r="44" spans="1:17" ht="27.75" customHeight="1">
      <c r="A44" s="43"/>
      <c r="B44" s="59"/>
      <c r="C44" s="59"/>
      <c r="D44" s="225" t="s">
        <v>383</v>
      </c>
      <c r="E44" s="61">
        <v>5204.4</v>
      </c>
      <c r="F44" s="61">
        <v>5204.4</v>
      </c>
      <c r="G44" s="61">
        <v>4048.8</v>
      </c>
      <c r="H44" s="61">
        <v>161.5</v>
      </c>
      <c r="I44" s="61"/>
      <c r="J44" s="61"/>
      <c r="K44" s="61"/>
      <c r="L44" s="61"/>
      <c r="M44" s="61"/>
      <c r="N44" s="61"/>
      <c r="O44" s="61"/>
      <c r="P44" s="61"/>
      <c r="Q44" s="58">
        <f t="shared" si="1"/>
        <v>5204.4</v>
      </c>
    </row>
    <row r="45" spans="1:17" ht="15.75">
      <c r="A45" s="43"/>
      <c r="B45" s="59" t="s">
        <v>381</v>
      </c>
      <c r="C45" s="59" t="s">
        <v>160</v>
      </c>
      <c r="D45" s="60" t="s">
        <v>11</v>
      </c>
      <c r="E45" s="245">
        <v>479.4</v>
      </c>
      <c r="F45" s="61">
        <v>479.4</v>
      </c>
      <c r="G45" s="61"/>
      <c r="H45" s="61"/>
      <c r="I45" s="61"/>
      <c r="J45" s="61"/>
      <c r="K45" s="61"/>
      <c r="L45" s="61"/>
      <c r="M45" s="61"/>
      <c r="N45" s="61"/>
      <c r="O45" s="61"/>
      <c r="P45" s="61"/>
      <c r="Q45" s="58">
        <f t="shared" si="1"/>
        <v>479.4</v>
      </c>
    </row>
    <row r="46" spans="1:17" ht="15.75">
      <c r="A46" s="43"/>
      <c r="B46" s="59"/>
      <c r="C46" s="59"/>
      <c r="D46" s="225" t="s">
        <v>383</v>
      </c>
      <c r="E46" s="67">
        <v>479.4</v>
      </c>
      <c r="F46" s="61">
        <v>479.4</v>
      </c>
      <c r="G46" s="61"/>
      <c r="H46" s="61"/>
      <c r="I46" s="61"/>
      <c r="J46" s="61"/>
      <c r="K46" s="61"/>
      <c r="L46" s="61"/>
      <c r="M46" s="61"/>
      <c r="N46" s="61"/>
      <c r="O46" s="61"/>
      <c r="P46" s="61"/>
      <c r="Q46" s="58">
        <f t="shared" si="1"/>
        <v>479.4</v>
      </c>
    </row>
    <row r="47" spans="1:17" ht="40.5" customHeight="1">
      <c r="A47" s="43"/>
      <c r="B47" s="59" t="s">
        <v>302</v>
      </c>
      <c r="C47" s="59" t="s">
        <v>304</v>
      </c>
      <c r="D47" s="60" t="s">
        <v>303</v>
      </c>
      <c r="E47" s="61">
        <v>10</v>
      </c>
      <c r="F47" s="61">
        <v>10</v>
      </c>
      <c r="G47" s="61"/>
      <c r="H47" s="61"/>
      <c r="I47" s="61"/>
      <c r="J47" s="61"/>
      <c r="K47" s="61"/>
      <c r="L47" s="61"/>
      <c r="M47" s="61"/>
      <c r="N47" s="61"/>
      <c r="O47" s="61"/>
      <c r="P47" s="61"/>
      <c r="Q47" s="58">
        <f t="shared" si="1"/>
        <v>10</v>
      </c>
    </row>
    <row r="48" spans="1:17" ht="24.75" customHeight="1">
      <c r="A48" s="43"/>
      <c r="B48" s="59" t="s">
        <v>389</v>
      </c>
      <c r="C48" s="59" t="s">
        <v>390</v>
      </c>
      <c r="D48" s="60" t="s">
        <v>391</v>
      </c>
      <c r="E48" s="65">
        <v>171.4</v>
      </c>
      <c r="F48" s="61">
        <v>171.4</v>
      </c>
      <c r="G48" s="65">
        <v>125</v>
      </c>
      <c r="H48" s="65">
        <v>9.6</v>
      </c>
      <c r="I48" s="61"/>
      <c r="J48" s="61"/>
      <c r="K48" s="61"/>
      <c r="L48" s="61"/>
      <c r="M48" s="61"/>
      <c r="N48" s="61"/>
      <c r="O48" s="61"/>
      <c r="P48" s="61"/>
      <c r="Q48" s="58">
        <f t="shared" si="1"/>
        <v>171.4</v>
      </c>
    </row>
    <row r="49" spans="1:17" ht="31.5" customHeight="1" hidden="1">
      <c r="A49" s="43"/>
      <c r="B49" s="59"/>
      <c r="C49" s="59"/>
      <c r="D49" s="68" t="s">
        <v>392</v>
      </c>
      <c r="E49" s="227"/>
      <c r="F49" s="228"/>
      <c r="G49" s="227"/>
      <c r="H49" s="227"/>
      <c r="I49" s="61"/>
      <c r="J49" s="61"/>
      <c r="K49" s="61"/>
      <c r="L49" s="61"/>
      <c r="M49" s="61"/>
      <c r="N49" s="61"/>
      <c r="O49" s="61"/>
      <c r="P49" s="61"/>
      <c r="Q49" s="58">
        <f t="shared" si="1"/>
        <v>0</v>
      </c>
    </row>
    <row r="50" spans="1:17" ht="19.5" customHeight="1">
      <c r="A50" s="43"/>
      <c r="B50" s="59" t="s">
        <v>338</v>
      </c>
      <c r="C50" s="59" t="s">
        <v>390</v>
      </c>
      <c r="D50" s="60" t="s">
        <v>393</v>
      </c>
      <c r="E50" s="61">
        <v>3</v>
      </c>
      <c r="F50" s="61">
        <v>3</v>
      </c>
      <c r="G50" s="61"/>
      <c r="H50" s="61"/>
      <c r="I50" s="61"/>
      <c r="J50" s="61"/>
      <c r="K50" s="61"/>
      <c r="L50" s="61"/>
      <c r="M50" s="61"/>
      <c r="N50" s="61"/>
      <c r="O50" s="61"/>
      <c r="P50" s="61"/>
      <c r="Q50" s="58">
        <f t="shared" si="1"/>
        <v>3</v>
      </c>
    </row>
    <row r="51" spans="1:17" ht="38.25" customHeight="1" hidden="1">
      <c r="A51" s="43"/>
      <c r="B51" s="59" t="s">
        <v>394</v>
      </c>
      <c r="C51" s="59"/>
      <c r="D51" s="60" t="s">
        <v>395</v>
      </c>
      <c r="E51" s="61"/>
      <c r="F51" s="61"/>
      <c r="G51" s="61"/>
      <c r="H51" s="61"/>
      <c r="I51" s="61"/>
      <c r="J51" s="61"/>
      <c r="K51" s="61"/>
      <c r="L51" s="61"/>
      <c r="M51" s="61"/>
      <c r="N51" s="61"/>
      <c r="O51" s="61"/>
      <c r="P51" s="61"/>
      <c r="Q51" s="58">
        <f t="shared" si="1"/>
        <v>0</v>
      </c>
    </row>
    <row r="52" spans="1:17" ht="21" customHeight="1">
      <c r="A52" s="43"/>
      <c r="B52" s="59" t="s">
        <v>347</v>
      </c>
      <c r="C52" s="59" t="s">
        <v>390</v>
      </c>
      <c r="D52" s="60" t="s">
        <v>348</v>
      </c>
      <c r="E52" s="61">
        <v>17</v>
      </c>
      <c r="F52" s="61">
        <v>17</v>
      </c>
      <c r="G52" s="61"/>
      <c r="H52" s="61"/>
      <c r="I52" s="61"/>
      <c r="J52" s="61"/>
      <c r="K52" s="61"/>
      <c r="L52" s="61"/>
      <c r="M52" s="61"/>
      <c r="N52" s="61"/>
      <c r="O52" s="61"/>
      <c r="P52" s="61"/>
      <c r="Q52" s="58">
        <f t="shared" si="1"/>
        <v>17</v>
      </c>
    </row>
    <row r="53" spans="1:17" ht="37.5" customHeight="1">
      <c r="A53" s="43"/>
      <c r="B53" s="59" t="s">
        <v>324</v>
      </c>
      <c r="C53" s="59" t="s">
        <v>390</v>
      </c>
      <c r="D53" s="60" t="s">
        <v>325</v>
      </c>
      <c r="E53" s="61">
        <v>80</v>
      </c>
      <c r="F53" s="61">
        <v>80</v>
      </c>
      <c r="G53" s="61"/>
      <c r="H53" s="61"/>
      <c r="I53" s="61"/>
      <c r="J53" s="61"/>
      <c r="K53" s="61"/>
      <c r="L53" s="61"/>
      <c r="M53" s="61"/>
      <c r="N53" s="61"/>
      <c r="O53" s="61"/>
      <c r="P53" s="61"/>
      <c r="Q53" s="58">
        <f t="shared" si="1"/>
        <v>80</v>
      </c>
    </row>
    <row r="54" spans="1:17" ht="25.5" customHeight="1" hidden="1">
      <c r="A54" s="43"/>
      <c r="B54" s="59" t="s">
        <v>238</v>
      </c>
      <c r="C54" s="59"/>
      <c r="D54" s="60" t="s">
        <v>242</v>
      </c>
      <c r="E54" s="61"/>
      <c r="F54" s="61"/>
      <c r="G54" s="61"/>
      <c r="H54" s="61"/>
      <c r="I54" s="61"/>
      <c r="J54" s="61"/>
      <c r="K54" s="61"/>
      <c r="L54" s="61"/>
      <c r="M54" s="61"/>
      <c r="N54" s="61"/>
      <c r="O54" s="61"/>
      <c r="P54" s="61"/>
      <c r="Q54" s="58">
        <f t="shared" si="1"/>
        <v>0</v>
      </c>
    </row>
    <row r="55" spans="1:17" ht="27.75" customHeight="1">
      <c r="A55" s="43"/>
      <c r="B55" s="59" t="s">
        <v>394</v>
      </c>
      <c r="C55" s="59" t="s">
        <v>396</v>
      </c>
      <c r="D55" s="60" t="s">
        <v>397</v>
      </c>
      <c r="E55" s="61">
        <v>3027</v>
      </c>
      <c r="F55" s="61">
        <v>3027</v>
      </c>
      <c r="G55" s="61">
        <v>2434.6</v>
      </c>
      <c r="H55" s="61">
        <v>42.4</v>
      </c>
      <c r="I55" s="61"/>
      <c r="J55" s="61">
        <v>100</v>
      </c>
      <c r="K55" s="61">
        <v>80</v>
      </c>
      <c r="L55" s="61">
        <v>5</v>
      </c>
      <c r="M55" s="61"/>
      <c r="N55" s="61">
        <v>20</v>
      </c>
      <c r="O55" s="61"/>
      <c r="P55" s="61"/>
      <c r="Q55" s="58">
        <f t="shared" si="1"/>
        <v>3127</v>
      </c>
    </row>
    <row r="56" spans="1:17" ht="17.25" customHeight="1">
      <c r="A56" s="43"/>
      <c r="B56" s="59" t="s">
        <v>80</v>
      </c>
      <c r="C56" s="59" t="s">
        <v>398</v>
      </c>
      <c r="D56" s="64" t="s">
        <v>399</v>
      </c>
      <c r="E56" s="61">
        <v>40</v>
      </c>
      <c r="F56" s="61">
        <v>40</v>
      </c>
      <c r="G56" s="61"/>
      <c r="H56" s="61"/>
      <c r="I56" s="61"/>
      <c r="J56" s="61"/>
      <c r="K56" s="61"/>
      <c r="L56" s="61"/>
      <c r="M56" s="61"/>
      <c r="N56" s="61"/>
      <c r="O56" s="61"/>
      <c r="P56" s="61"/>
      <c r="Q56" s="58">
        <f t="shared" si="1"/>
        <v>40</v>
      </c>
    </row>
    <row r="57" spans="1:17" ht="36.75" customHeight="1" hidden="1">
      <c r="A57" s="43"/>
      <c r="B57" s="59" t="s">
        <v>354</v>
      </c>
      <c r="C57" s="59"/>
      <c r="D57" s="60" t="s">
        <v>54</v>
      </c>
      <c r="E57" s="61"/>
      <c r="F57" s="61"/>
      <c r="G57" s="61"/>
      <c r="H57" s="61"/>
      <c r="I57" s="61"/>
      <c r="J57" s="61"/>
      <c r="K57" s="61"/>
      <c r="L57" s="61"/>
      <c r="M57" s="61"/>
      <c r="N57" s="61"/>
      <c r="O57" s="61"/>
      <c r="P57" s="61"/>
      <c r="Q57" s="58">
        <f t="shared" si="1"/>
        <v>0</v>
      </c>
    </row>
    <row r="58" spans="1:17" ht="15.75" hidden="1">
      <c r="A58" s="43"/>
      <c r="B58" s="59" t="s">
        <v>57</v>
      </c>
      <c r="C58" s="59"/>
      <c r="D58" s="60" t="s">
        <v>58</v>
      </c>
      <c r="E58" s="61"/>
      <c r="F58" s="61"/>
      <c r="G58" s="61"/>
      <c r="H58" s="61"/>
      <c r="I58" s="61"/>
      <c r="J58" s="61"/>
      <c r="K58" s="61"/>
      <c r="L58" s="61"/>
      <c r="M58" s="61"/>
      <c r="N58" s="61"/>
      <c r="O58" s="61"/>
      <c r="P58" s="61"/>
      <c r="Q58" s="58">
        <f t="shared" si="1"/>
        <v>0</v>
      </c>
    </row>
    <row r="59" spans="1:17" ht="31.5" hidden="1">
      <c r="A59" s="43"/>
      <c r="B59" s="59" t="s">
        <v>59</v>
      </c>
      <c r="C59" s="59"/>
      <c r="D59" s="60" t="s">
        <v>60</v>
      </c>
      <c r="E59" s="61"/>
      <c r="F59" s="61"/>
      <c r="G59" s="61"/>
      <c r="H59" s="61"/>
      <c r="I59" s="61"/>
      <c r="J59" s="61"/>
      <c r="K59" s="61"/>
      <c r="L59" s="61"/>
      <c r="M59" s="61"/>
      <c r="N59" s="61"/>
      <c r="O59" s="61"/>
      <c r="P59" s="61"/>
      <c r="Q59" s="58">
        <f t="shared" si="1"/>
        <v>0</v>
      </c>
    </row>
    <row r="60" spans="1:17" ht="48.75" customHeight="1" hidden="1">
      <c r="A60" s="43"/>
      <c r="B60" s="59" t="s">
        <v>61</v>
      </c>
      <c r="C60" s="59"/>
      <c r="D60" s="60" t="s">
        <v>62</v>
      </c>
      <c r="E60" s="61"/>
      <c r="F60" s="61"/>
      <c r="G60" s="61"/>
      <c r="H60" s="61"/>
      <c r="I60" s="61"/>
      <c r="J60" s="61"/>
      <c r="K60" s="61"/>
      <c r="L60" s="61"/>
      <c r="M60" s="61"/>
      <c r="N60" s="61"/>
      <c r="O60" s="61"/>
      <c r="P60" s="61"/>
      <c r="Q60" s="58">
        <f t="shared" si="1"/>
        <v>0</v>
      </c>
    </row>
    <row r="61" spans="1:17" ht="58.5" customHeight="1" hidden="1">
      <c r="A61" s="43"/>
      <c r="B61" s="59" t="s">
        <v>63</v>
      </c>
      <c r="C61" s="59"/>
      <c r="D61" s="60" t="s">
        <v>69</v>
      </c>
      <c r="E61" s="61"/>
      <c r="F61" s="61"/>
      <c r="G61" s="61"/>
      <c r="H61" s="61"/>
      <c r="I61" s="61"/>
      <c r="J61" s="61"/>
      <c r="K61" s="61"/>
      <c r="L61" s="61"/>
      <c r="M61" s="61"/>
      <c r="N61" s="61"/>
      <c r="O61" s="61"/>
      <c r="P61" s="61"/>
      <c r="Q61" s="58">
        <f t="shared" si="1"/>
        <v>0</v>
      </c>
    </row>
    <row r="62" spans="1:17" ht="27.75" customHeight="1" hidden="1">
      <c r="A62" s="43"/>
      <c r="B62" s="59" t="s">
        <v>155</v>
      </c>
      <c r="C62" s="59"/>
      <c r="D62" s="60" t="s">
        <v>400</v>
      </c>
      <c r="E62" s="61"/>
      <c r="F62" s="61"/>
      <c r="G62" s="61"/>
      <c r="H62" s="61"/>
      <c r="I62" s="61"/>
      <c r="J62" s="61"/>
      <c r="K62" s="61"/>
      <c r="L62" s="61"/>
      <c r="M62" s="61"/>
      <c r="N62" s="61"/>
      <c r="O62" s="61"/>
      <c r="P62" s="61"/>
      <c r="Q62" s="58">
        <f t="shared" si="1"/>
        <v>0</v>
      </c>
    </row>
    <row r="63" spans="1:17" ht="15.75" hidden="1">
      <c r="A63" s="43"/>
      <c r="B63" s="59" t="s">
        <v>85</v>
      </c>
      <c r="C63" s="59"/>
      <c r="D63" s="60" t="s">
        <v>402</v>
      </c>
      <c r="E63" s="61"/>
      <c r="F63" s="61"/>
      <c r="G63" s="61"/>
      <c r="H63" s="61"/>
      <c r="I63" s="61"/>
      <c r="J63" s="61"/>
      <c r="K63" s="61"/>
      <c r="L63" s="61"/>
      <c r="M63" s="61"/>
      <c r="N63" s="61"/>
      <c r="O63" s="61"/>
      <c r="P63" s="61"/>
      <c r="Q63" s="58">
        <f t="shared" si="1"/>
        <v>0</v>
      </c>
    </row>
    <row r="64" spans="1:17" ht="49.5" customHeight="1" hidden="1">
      <c r="A64" s="43"/>
      <c r="B64" s="59" t="s">
        <v>74</v>
      </c>
      <c r="C64" s="59"/>
      <c r="D64" s="60" t="s">
        <v>403</v>
      </c>
      <c r="E64" s="61"/>
      <c r="F64" s="61"/>
      <c r="G64" s="61"/>
      <c r="H64" s="61"/>
      <c r="I64" s="61"/>
      <c r="J64" s="61"/>
      <c r="K64" s="61"/>
      <c r="L64" s="61"/>
      <c r="M64" s="61"/>
      <c r="N64" s="61"/>
      <c r="O64" s="61"/>
      <c r="P64" s="61"/>
      <c r="Q64" s="58">
        <f t="shared" si="1"/>
        <v>0</v>
      </c>
    </row>
    <row r="65" spans="1:17" ht="15.75" hidden="1">
      <c r="A65" s="43"/>
      <c r="B65" s="35">
        <v>240601</v>
      </c>
      <c r="C65" s="35"/>
      <c r="D65" s="60" t="s">
        <v>235</v>
      </c>
      <c r="E65" s="61"/>
      <c r="F65" s="62"/>
      <c r="G65" s="63"/>
      <c r="H65" s="70"/>
      <c r="I65" s="71"/>
      <c r="J65" s="63"/>
      <c r="K65" s="62"/>
      <c r="L65" s="63"/>
      <c r="M65" s="63"/>
      <c r="N65" s="62"/>
      <c r="O65" s="62"/>
      <c r="P65" s="63"/>
      <c r="Q65" s="58">
        <f t="shared" si="1"/>
        <v>0</v>
      </c>
    </row>
    <row r="66" spans="1:17" ht="15.75">
      <c r="A66" s="43"/>
      <c r="B66" s="35">
        <v>130102</v>
      </c>
      <c r="C66" s="59" t="s">
        <v>404</v>
      </c>
      <c r="D66" s="60" t="s">
        <v>54</v>
      </c>
      <c r="E66" s="61">
        <v>60</v>
      </c>
      <c r="F66" s="62">
        <v>60</v>
      </c>
      <c r="G66" s="63"/>
      <c r="H66" s="70"/>
      <c r="I66" s="71"/>
      <c r="J66" s="63"/>
      <c r="K66" s="62"/>
      <c r="L66" s="63"/>
      <c r="M66" s="63"/>
      <c r="N66" s="62"/>
      <c r="O66" s="62"/>
      <c r="P66" s="63"/>
      <c r="Q66" s="58">
        <f t="shared" si="1"/>
        <v>60</v>
      </c>
    </row>
    <row r="67" spans="1:17" ht="15.75">
      <c r="A67" s="43"/>
      <c r="B67" s="35">
        <v>130112</v>
      </c>
      <c r="C67" s="59" t="s">
        <v>404</v>
      </c>
      <c r="D67" s="60" t="s">
        <v>76</v>
      </c>
      <c r="E67" s="61">
        <v>18</v>
      </c>
      <c r="F67" s="62">
        <v>18</v>
      </c>
      <c r="G67" s="63"/>
      <c r="H67" s="70"/>
      <c r="I67" s="71"/>
      <c r="J67" s="63"/>
      <c r="K67" s="62"/>
      <c r="L67" s="63"/>
      <c r="M67" s="63"/>
      <c r="N67" s="62"/>
      <c r="O67" s="62"/>
      <c r="P67" s="63"/>
      <c r="Q67" s="58">
        <f t="shared" si="1"/>
        <v>18</v>
      </c>
    </row>
    <row r="68" spans="1:17" ht="15.75">
      <c r="A68" s="43"/>
      <c r="B68" s="35">
        <v>130115</v>
      </c>
      <c r="C68" s="59" t="s">
        <v>404</v>
      </c>
      <c r="D68" s="60" t="s">
        <v>58</v>
      </c>
      <c r="E68" s="61">
        <v>63.3</v>
      </c>
      <c r="F68" s="62">
        <v>63.3</v>
      </c>
      <c r="G68" s="63">
        <v>50</v>
      </c>
      <c r="H68" s="70"/>
      <c r="I68" s="71"/>
      <c r="J68" s="63"/>
      <c r="K68" s="62"/>
      <c r="L68" s="63"/>
      <c r="M68" s="63"/>
      <c r="N68" s="62"/>
      <c r="O68" s="62"/>
      <c r="P68" s="63"/>
      <c r="Q68" s="58">
        <f t="shared" si="1"/>
        <v>63.3</v>
      </c>
    </row>
    <row r="69" spans="1:17" ht="31.5">
      <c r="A69" s="43"/>
      <c r="B69" s="35">
        <v>130203</v>
      </c>
      <c r="C69" s="59" t="s">
        <v>404</v>
      </c>
      <c r="D69" s="60" t="s">
        <v>60</v>
      </c>
      <c r="E69" s="61">
        <v>133.4</v>
      </c>
      <c r="F69" s="61">
        <v>133.4</v>
      </c>
      <c r="G69" s="70"/>
      <c r="H69" s="70"/>
      <c r="I69" s="71"/>
      <c r="J69" s="63"/>
      <c r="K69" s="62"/>
      <c r="L69" s="63"/>
      <c r="M69" s="63"/>
      <c r="N69" s="62"/>
      <c r="O69" s="62"/>
      <c r="P69" s="63"/>
      <c r="Q69" s="58">
        <f t="shared" si="1"/>
        <v>133.4</v>
      </c>
    </row>
    <row r="70" spans="1:17" ht="15.75">
      <c r="A70" s="43"/>
      <c r="B70" s="35">
        <v>130204</v>
      </c>
      <c r="C70" s="59" t="s">
        <v>404</v>
      </c>
      <c r="D70" s="60" t="s">
        <v>405</v>
      </c>
      <c r="E70" s="61">
        <v>74.6</v>
      </c>
      <c r="F70" s="61">
        <v>74.6</v>
      </c>
      <c r="G70" s="70"/>
      <c r="H70" s="70"/>
      <c r="I70" s="71"/>
      <c r="J70" s="63"/>
      <c r="K70" s="62"/>
      <c r="L70" s="63"/>
      <c r="M70" s="63"/>
      <c r="N70" s="62"/>
      <c r="O70" s="62"/>
      <c r="P70" s="63"/>
      <c r="Q70" s="58">
        <f t="shared" si="1"/>
        <v>74.6</v>
      </c>
    </row>
    <row r="71" spans="1:17" ht="15.75">
      <c r="A71" s="43"/>
      <c r="B71" s="59" t="s">
        <v>63</v>
      </c>
      <c r="C71" s="59" t="s">
        <v>404</v>
      </c>
      <c r="D71" s="60" t="s">
        <v>69</v>
      </c>
      <c r="E71" s="61">
        <v>189</v>
      </c>
      <c r="F71" s="61">
        <v>189</v>
      </c>
      <c r="G71" s="70"/>
      <c r="H71" s="70"/>
      <c r="I71" s="71"/>
      <c r="J71" s="63"/>
      <c r="K71" s="62"/>
      <c r="L71" s="63"/>
      <c r="M71" s="63"/>
      <c r="N71" s="62"/>
      <c r="O71" s="62"/>
      <c r="P71" s="63"/>
      <c r="Q71" s="58">
        <f t="shared" si="1"/>
        <v>189</v>
      </c>
    </row>
    <row r="72" spans="1:17" ht="15.75">
      <c r="A72" s="43"/>
      <c r="B72" s="59" t="s">
        <v>74</v>
      </c>
      <c r="C72" s="59" t="s">
        <v>376</v>
      </c>
      <c r="D72" s="60" t="s">
        <v>406</v>
      </c>
      <c r="E72" s="61">
        <v>30</v>
      </c>
      <c r="F72" s="61">
        <v>30</v>
      </c>
      <c r="G72" s="70"/>
      <c r="H72" s="70"/>
      <c r="I72" s="71"/>
      <c r="J72" s="63"/>
      <c r="K72" s="62"/>
      <c r="L72" s="63"/>
      <c r="M72" s="63"/>
      <c r="N72" s="62"/>
      <c r="O72" s="62"/>
      <c r="P72" s="63"/>
      <c r="Q72" s="58">
        <f t="shared" si="1"/>
        <v>30</v>
      </c>
    </row>
    <row r="73" spans="1:17" ht="15.75">
      <c r="A73" s="43"/>
      <c r="B73" s="35">
        <v>250404</v>
      </c>
      <c r="C73" s="59" t="s">
        <v>375</v>
      </c>
      <c r="D73" s="60" t="s">
        <v>76</v>
      </c>
      <c r="E73" s="61">
        <v>250</v>
      </c>
      <c r="F73" s="61">
        <v>250</v>
      </c>
      <c r="G73" s="61"/>
      <c r="H73" s="61"/>
      <c r="I73" s="61"/>
      <c r="J73" s="61"/>
      <c r="K73" s="61"/>
      <c r="L73" s="61"/>
      <c r="M73" s="61"/>
      <c r="N73" s="61"/>
      <c r="O73" s="61"/>
      <c r="P73" s="61"/>
      <c r="Q73" s="58">
        <f t="shared" si="1"/>
        <v>250</v>
      </c>
    </row>
    <row r="74" spans="1:17" ht="17.25" customHeight="1">
      <c r="A74" s="43"/>
      <c r="B74" s="229"/>
      <c r="C74" s="72"/>
      <c r="D74" s="230" t="s">
        <v>344</v>
      </c>
      <c r="E74" s="61"/>
      <c r="F74" s="61"/>
      <c r="G74" s="73"/>
      <c r="H74" s="73"/>
      <c r="I74" s="73"/>
      <c r="J74" s="73"/>
      <c r="K74" s="73"/>
      <c r="L74" s="73"/>
      <c r="M74" s="73"/>
      <c r="N74" s="73"/>
      <c r="O74" s="73"/>
      <c r="P74" s="73"/>
      <c r="Q74" s="58">
        <f t="shared" si="1"/>
        <v>0</v>
      </c>
    </row>
    <row r="75" spans="1:17" ht="15.75">
      <c r="A75" s="43"/>
      <c r="B75" s="35"/>
      <c r="C75" s="59"/>
      <c r="D75" s="60" t="s">
        <v>345</v>
      </c>
      <c r="E75" s="61">
        <v>250</v>
      </c>
      <c r="F75" s="61">
        <v>250</v>
      </c>
      <c r="G75" s="61"/>
      <c r="H75" s="61"/>
      <c r="I75" s="61"/>
      <c r="J75" s="61"/>
      <c r="K75" s="61"/>
      <c r="L75" s="61"/>
      <c r="M75" s="61"/>
      <c r="N75" s="61"/>
      <c r="O75" s="61"/>
      <c r="P75" s="61"/>
      <c r="Q75" s="58">
        <f t="shared" si="1"/>
        <v>250</v>
      </c>
    </row>
    <row r="76" spans="1:17" ht="15.75" hidden="1">
      <c r="A76" s="43"/>
      <c r="B76" s="59"/>
      <c r="C76" s="59"/>
      <c r="D76" s="60"/>
      <c r="E76" s="61"/>
      <c r="F76" s="61"/>
      <c r="G76" s="61"/>
      <c r="H76" s="61"/>
      <c r="I76" s="61"/>
      <c r="J76" s="61"/>
      <c r="K76" s="61"/>
      <c r="L76" s="61"/>
      <c r="M76" s="61"/>
      <c r="N76" s="61"/>
      <c r="O76" s="61"/>
      <c r="P76" s="61"/>
      <c r="Q76" s="58">
        <f t="shared" si="1"/>
        <v>0</v>
      </c>
    </row>
    <row r="77" spans="1:17" ht="33" customHeight="1" hidden="1">
      <c r="A77" s="43"/>
      <c r="B77" s="59" t="s">
        <v>229</v>
      </c>
      <c r="C77" s="59"/>
      <c r="D77" s="74" t="s">
        <v>230</v>
      </c>
      <c r="E77" s="61"/>
      <c r="F77" s="61"/>
      <c r="G77" s="61"/>
      <c r="H77" s="61"/>
      <c r="I77" s="61"/>
      <c r="J77" s="61"/>
      <c r="K77" s="61"/>
      <c r="L77" s="61"/>
      <c r="M77" s="61"/>
      <c r="N77" s="61"/>
      <c r="O77" s="61"/>
      <c r="P77" s="61"/>
      <c r="Q77" s="58">
        <f t="shared" si="1"/>
        <v>0</v>
      </c>
    </row>
    <row r="78" spans="1:17" ht="15.75" hidden="1">
      <c r="A78" s="43"/>
      <c r="B78" s="59"/>
      <c r="C78" s="59"/>
      <c r="D78" s="74" t="s">
        <v>407</v>
      </c>
      <c r="E78" s="61"/>
      <c r="F78" s="61"/>
      <c r="G78" s="61"/>
      <c r="H78" s="61"/>
      <c r="I78" s="61"/>
      <c r="J78" s="61"/>
      <c r="K78" s="61"/>
      <c r="L78" s="61"/>
      <c r="M78" s="61"/>
      <c r="N78" s="61"/>
      <c r="O78" s="61"/>
      <c r="P78" s="61"/>
      <c r="Q78" s="58">
        <f t="shared" si="1"/>
        <v>0</v>
      </c>
    </row>
    <row r="79" spans="1:17" ht="45.75" customHeight="1" hidden="1">
      <c r="A79" s="43"/>
      <c r="B79" s="59"/>
      <c r="C79" s="59"/>
      <c r="D79" s="42" t="s">
        <v>408</v>
      </c>
      <c r="E79" s="61"/>
      <c r="F79" s="61"/>
      <c r="G79" s="61"/>
      <c r="H79" s="61"/>
      <c r="I79" s="61"/>
      <c r="J79" s="61"/>
      <c r="K79" s="61"/>
      <c r="L79" s="61"/>
      <c r="M79" s="61"/>
      <c r="N79" s="61"/>
      <c r="O79" s="61"/>
      <c r="P79" s="61"/>
      <c r="Q79" s="58">
        <f t="shared" si="1"/>
        <v>0</v>
      </c>
    </row>
    <row r="80" spans="1:17" ht="39" customHeight="1" hidden="1">
      <c r="A80" s="43"/>
      <c r="B80" s="75"/>
      <c r="C80" s="59"/>
      <c r="D80" s="76" t="s">
        <v>409</v>
      </c>
      <c r="E80" s="61"/>
      <c r="F80" s="61"/>
      <c r="G80" s="61"/>
      <c r="H80" s="61"/>
      <c r="I80" s="61"/>
      <c r="J80" s="61"/>
      <c r="K80" s="61"/>
      <c r="L80" s="61"/>
      <c r="M80" s="61"/>
      <c r="N80" s="61"/>
      <c r="O80" s="61"/>
      <c r="P80" s="61"/>
      <c r="Q80" s="58">
        <f t="shared" si="1"/>
        <v>0</v>
      </c>
    </row>
    <row r="81" spans="1:17" ht="15.75">
      <c r="A81" s="43"/>
      <c r="B81" s="77" t="s">
        <v>321</v>
      </c>
      <c r="C81" s="77"/>
      <c r="D81" s="57" t="s">
        <v>322</v>
      </c>
      <c r="E81" s="58">
        <f>E83+E91+E92+E94+E95+E97+E103</f>
        <v>42171.600000000006</v>
      </c>
      <c r="F81" s="58">
        <f aca="true" t="shared" si="3" ref="F81:O81">F83+F91+F92+F94+F95+F97+F103</f>
        <v>42171.600000000006</v>
      </c>
      <c r="G81" s="58">
        <f t="shared" si="3"/>
        <v>29920.4</v>
      </c>
      <c r="H81" s="58">
        <f t="shared" si="3"/>
        <v>4251.1</v>
      </c>
      <c r="I81" s="58">
        <f t="shared" si="3"/>
        <v>0</v>
      </c>
      <c r="J81" s="58">
        <f t="shared" si="3"/>
        <v>654.6</v>
      </c>
      <c r="K81" s="58">
        <f t="shared" si="3"/>
        <v>654.6</v>
      </c>
      <c r="L81" s="58">
        <f t="shared" si="3"/>
        <v>0</v>
      </c>
      <c r="M81" s="58">
        <f t="shared" si="3"/>
        <v>0</v>
      </c>
      <c r="N81" s="58">
        <f t="shared" si="3"/>
        <v>0</v>
      </c>
      <c r="O81" s="58">
        <f t="shared" si="3"/>
        <v>0</v>
      </c>
      <c r="P81" s="58"/>
      <c r="Q81" s="58">
        <f t="shared" si="1"/>
        <v>42826.200000000004</v>
      </c>
    </row>
    <row r="82" spans="1:17" ht="15.75" hidden="1">
      <c r="A82" s="43"/>
      <c r="B82" s="59" t="s">
        <v>410</v>
      </c>
      <c r="C82" s="59"/>
      <c r="D82" s="60" t="s">
        <v>411</v>
      </c>
      <c r="E82" s="61"/>
      <c r="F82" s="61"/>
      <c r="G82" s="61"/>
      <c r="H82" s="61"/>
      <c r="I82" s="61"/>
      <c r="J82" s="61"/>
      <c r="K82" s="61"/>
      <c r="L82" s="61"/>
      <c r="M82" s="61"/>
      <c r="N82" s="61"/>
      <c r="O82" s="61"/>
      <c r="P82" s="61"/>
      <c r="Q82" s="58">
        <f t="shared" si="1"/>
        <v>0</v>
      </c>
    </row>
    <row r="83" spans="1:17" ht="15.75">
      <c r="A83" s="43"/>
      <c r="B83" s="59" t="s">
        <v>233</v>
      </c>
      <c r="C83" s="59" t="s">
        <v>412</v>
      </c>
      <c r="D83" s="60" t="s">
        <v>413</v>
      </c>
      <c r="E83" s="65">
        <v>37878.6</v>
      </c>
      <c r="F83" s="61">
        <v>37878.6</v>
      </c>
      <c r="G83" s="61">
        <v>26731.8</v>
      </c>
      <c r="H83" s="61">
        <v>3941</v>
      </c>
      <c r="I83" s="61"/>
      <c r="J83" s="61">
        <v>654.6</v>
      </c>
      <c r="K83" s="61">
        <v>654.6</v>
      </c>
      <c r="L83" s="61"/>
      <c r="M83" s="61"/>
      <c r="N83" s="61"/>
      <c r="O83" s="61"/>
      <c r="P83" s="61"/>
      <c r="Q83" s="58">
        <f t="shared" si="1"/>
        <v>38533.2</v>
      </c>
    </row>
    <row r="84" spans="1:17" ht="15.75" hidden="1">
      <c r="A84" s="43"/>
      <c r="B84" s="59"/>
      <c r="C84" s="59"/>
      <c r="D84" s="78" t="s">
        <v>414</v>
      </c>
      <c r="E84" s="61"/>
      <c r="F84" s="61"/>
      <c r="G84" s="61"/>
      <c r="H84" s="61"/>
      <c r="I84" s="61"/>
      <c r="J84" s="61"/>
      <c r="K84" s="61"/>
      <c r="L84" s="61"/>
      <c r="M84" s="61"/>
      <c r="N84" s="61"/>
      <c r="O84" s="61"/>
      <c r="P84" s="61"/>
      <c r="Q84" s="58">
        <f t="shared" si="1"/>
        <v>0</v>
      </c>
    </row>
    <row r="85" spans="1:17" ht="15.75" hidden="1">
      <c r="A85" s="43"/>
      <c r="B85" s="59"/>
      <c r="C85" s="59"/>
      <c r="D85" s="66" t="s">
        <v>415</v>
      </c>
      <c r="E85" s="67"/>
      <c r="F85" s="67"/>
      <c r="G85" s="67"/>
      <c r="H85" s="67"/>
      <c r="I85" s="61"/>
      <c r="J85" s="61"/>
      <c r="K85" s="61"/>
      <c r="L85" s="61"/>
      <c r="M85" s="61"/>
      <c r="N85" s="61"/>
      <c r="O85" s="61"/>
      <c r="P85" s="61"/>
      <c r="Q85" s="58">
        <f t="shared" si="1"/>
        <v>0</v>
      </c>
    </row>
    <row r="86" spans="1:17" ht="19.5" customHeight="1" hidden="1">
      <c r="A86" s="43"/>
      <c r="B86" s="59"/>
      <c r="C86" s="59"/>
      <c r="D86" s="68" t="s">
        <v>378</v>
      </c>
      <c r="E86" s="231"/>
      <c r="F86" s="231"/>
      <c r="G86" s="231"/>
      <c r="H86" s="67"/>
      <c r="I86" s="67"/>
      <c r="J86" s="67"/>
      <c r="K86" s="67"/>
      <c r="L86" s="67"/>
      <c r="M86" s="67"/>
      <c r="N86" s="67"/>
      <c r="O86" s="67"/>
      <c r="P86" s="67"/>
      <c r="Q86" s="58">
        <f t="shared" si="1"/>
        <v>0</v>
      </c>
    </row>
    <row r="87" spans="1:17" ht="15.75" hidden="1">
      <c r="A87" s="43"/>
      <c r="B87" s="59"/>
      <c r="C87" s="59"/>
      <c r="D87" s="78" t="s">
        <v>416</v>
      </c>
      <c r="E87" s="67"/>
      <c r="F87" s="67"/>
      <c r="G87" s="67"/>
      <c r="H87" s="61"/>
      <c r="I87" s="61"/>
      <c r="J87" s="61"/>
      <c r="K87" s="61"/>
      <c r="L87" s="61"/>
      <c r="M87" s="61"/>
      <c r="N87" s="61"/>
      <c r="O87" s="61"/>
      <c r="P87" s="61"/>
      <c r="Q87" s="58">
        <f t="shared" si="1"/>
        <v>0</v>
      </c>
    </row>
    <row r="88" spans="1:17" ht="31.5" hidden="1">
      <c r="A88" s="43"/>
      <c r="B88" s="59"/>
      <c r="C88" s="59"/>
      <c r="D88" s="79" t="s">
        <v>417</v>
      </c>
      <c r="E88" s="67"/>
      <c r="F88" s="67"/>
      <c r="G88" s="67"/>
      <c r="H88" s="61"/>
      <c r="I88" s="61"/>
      <c r="J88" s="61"/>
      <c r="K88" s="61"/>
      <c r="L88" s="61"/>
      <c r="M88" s="61"/>
      <c r="N88" s="61"/>
      <c r="O88" s="61"/>
      <c r="P88" s="61"/>
      <c r="Q88" s="58">
        <f t="shared" si="1"/>
        <v>0</v>
      </c>
    </row>
    <row r="89" spans="1:17" ht="15.75" hidden="1">
      <c r="A89" s="43"/>
      <c r="B89" s="59"/>
      <c r="C89" s="59"/>
      <c r="D89" s="232" t="s">
        <v>418</v>
      </c>
      <c r="E89" s="67"/>
      <c r="F89" s="67"/>
      <c r="G89" s="67"/>
      <c r="H89" s="61"/>
      <c r="I89" s="61"/>
      <c r="J89" s="61"/>
      <c r="K89" s="61"/>
      <c r="L89" s="61"/>
      <c r="M89" s="61"/>
      <c r="N89" s="61"/>
      <c r="O89" s="61"/>
      <c r="P89" s="61"/>
      <c r="Q89" s="58">
        <f t="shared" si="1"/>
        <v>0</v>
      </c>
    </row>
    <row r="90" spans="1:17" ht="15.75">
      <c r="A90" s="43"/>
      <c r="B90" s="59"/>
      <c r="C90" s="59"/>
      <c r="D90" s="78" t="s">
        <v>419</v>
      </c>
      <c r="E90" s="67">
        <v>34463.9</v>
      </c>
      <c r="F90" s="67">
        <v>34463.9</v>
      </c>
      <c r="G90" s="67">
        <v>25428.6</v>
      </c>
      <c r="H90" s="61">
        <v>3441</v>
      </c>
      <c r="I90" s="61"/>
      <c r="J90" s="61"/>
      <c r="K90" s="61"/>
      <c r="L90" s="61"/>
      <c r="M90" s="61"/>
      <c r="N90" s="61"/>
      <c r="O90" s="61"/>
      <c r="P90" s="61"/>
      <c r="Q90" s="58">
        <f t="shared" si="1"/>
        <v>34463.9</v>
      </c>
    </row>
    <row r="91" spans="1:17" ht="15.75">
      <c r="A91" s="43"/>
      <c r="B91" s="59" t="s">
        <v>420</v>
      </c>
      <c r="C91" s="59" t="s">
        <v>421</v>
      </c>
      <c r="D91" s="60" t="s">
        <v>422</v>
      </c>
      <c r="E91" s="61">
        <v>1857.3</v>
      </c>
      <c r="F91" s="61">
        <v>1857.3</v>
      </c>
      <c r="G91" s="61">
        <v>1419.9</v>
      </c>
      <c r="H91" s="61">
        <v>110</v>
      </c>
      <c r="I91" s="61"/>
      <c r="J91" s="61"/>
      <c r="K91" s="61"/>
      <c r="L91" s="61"/>
      <c r="M91" s="61"/>
      <c r="N91" s="61"/>
      <c r="O91" s="61"/>
      <c r="P91" s="61"/>
      <c r="Q91" s="58">
        <f t="shared" si="1"/>
        <v>1857.3</v>
      </c>
    </row>
    <row r="92" spans="1:17" ht="15.75">
      <c r="A92" s="43"/>
      <c r="B92" s="59" t="s">
        <v>423</v>
      </c>
      <c r="C92" s="59" t="s">
        <v>424</v>
      </c>
      <c r="D92" s="60" t="s">
        <v>425</v>
      </c>
      <c r="E92" s="61">
        <v>599.8</v>
      </c>
      <c r="F92" s="61">
        <v>599.8</v>
      </c>
      <c r="G92" s="61">
        <v>452.5</v>
      </c>
      <c r="H92" s="61">
        <v>41.3</v>
      </c>
      <c r="I92" s="61"/>
      <c r="J92" s="61"/>
      <c r="K92" s="61"/>
      <c r="L92" s="61"/>
      <c r="M92" s="61"/>
      <c r="N92" s="61"/>
      <c r="O92" s="61"/>
      <c r="P92" s="61"/>
      <c r="Q92" s="58">
        <f t="shared" si="1"/>
        <v>599.8</v>
      </c>
    </row>
    <row r="93" spans="1:17" s="55" customFormat="1" ht="15.75" hidden="1">
      <c r="A93" s="52"/>
      <c r="B93" s="72"/>
      <c r="C93" s="72"/>
      <c r="D93" s="80"/>
      <c r="E93" s="61"/>
      <c r="F93" s="61"/>
      <c r="G93" s="61"/>
      <c r="H93" s="61"/>
      <c r="I93" s="61"/>
      <c r="J93" s="61"/>
      <c r="K93" s="61"/>
      <c r="L93" s="61"/>
      <c r="M93" s="61"/>
      <c r="N93" s="61"/>
      <c r="O93" s="61"/>
      <c r="P93" s="61"/>
      <c r="Q93" s="58">
        <f t="shared" si="1"/>
        <v>0</v>
      </c>
    </row>
    <row r="94" spans="1:17" ht="15.75">
      <c r="A94" s="43"/>
      <c r="B94" s="59" t="s">
        <v>426</v>
      </c>
      <c r="C94" s="59" t="s">
        <v>424</v>
      </c>
      <c r="D94" s="60" t="s">
        <v>427</v>
      </c>
      <c r="E94" s="61">
        <v>587.3</v>
      </c>
      <c r="F94" s="61">
        <v>587.3</v>
      </c>
      <c r="G94" s="61">
        <v>455</v>
      </c>
      <c r="H94" s="61">
        <v>22.3</v>
      </c>
      <c r="I94" s="65"/>
      <c r="J94" s="61"/>
      <c r="K94" s="61"/>
      <c r="L94" s="61"/>
      <c r="M94" s="61"/>
      <c r="N94" s="61"/>
      <c r="O94" s="61"/>
      <c r="P94" s="61"/>
      <c r="Q94" s="58">
        <f t="shared" si="1"/>
        <v>587.3</v>
      </c>
    </row>
    <row r="95" spans="1:17" ht="15.75">
      <c r="A95" s="43"/>
      <c r="B95" s="59" t="s">
        <v>428</v>
      </c>
      <c r="C95" s="59" t="s">
        <v>424</v>
      </c>
      <c r="D95" s="60" t="s">
        <v>429</v>
      </c>
      <c r="E95" s="61">
        <v>260.5</v>
      </c>
      <c r="F95" s="61">
        <v>260.5</v>
      </c>
      <c r="G95" s="65">
        <v>187</v>
      </c>
      <c r="H95" s="65">
        <v>16.5</v>
      </c>
      <c r="I95" s="65"/>
      <c r="J95" s="61"/>
      <c r="K95" s="61"/>
      <c r="L95" s="61"/>
      <c r="M95" s="61"/>
      <c r="N95" s="61"/>
      <c r="O95" s="61"/>
      <c r="P95" s="61"/>
      <c r="Q95" s="58">
        <f t="shared" si="1"/>
        <v>260.5</v>
      </c>
    </row>
    <row r="96" spans="1:17" ht="15.75" hidden="1">
      <c r="A96" s="43"/>
      <c r="B96" s="59" t="s">
        <v>430</v>
      </c>
      <c r="C96" s="59"/>
      <c r="D96" s="60" t="s">
        <v>431</v>
      </c>
      <c r="E96" s="61"/>
      <c r="F96" s="61"/>
      <c r="G96" s="65"/>
      <c r="H96" s="65"/>
      <c r="I96" s="65"/>
      <c r="J96" s="61"/>
      <c r="K96" s="61"/>
      <c r="L96" s="61"/>
      <c r="M96" s="61"/>
      <c r="N96" s="61"/>
      <c r="O96" s="61"/>
      <c r="P96" s="61"/>
      <c r="Q96" s="58">
        <f t="shared" si="1"/>
        <v>0</v>
      </c>
    </row>
    <row r="97" spans="1:17" ht="15.75">
      <c r="A97" s="43"/>
      <c r="B97" s="59" t="s">
        <v>432</v>
      </c>
      <c r="C97" s="59" t="s">
        <v>424</v>
      </c>
      <c r="D97" s="60" t="s">
        <v>433</v>
      </c>
      <c r="E97" s="61">
        <v>18.1</v>
      </c>
      <c r="F97" s="61">
        <v>18.1</v>
      </c>
      <c r="G97" s="65"/>
      <c r="H97" s="65"/>
      <c r="I97" s="61"/>
      <c r="J97" s="61"/>
      <c r="K97" s="61"/>
      <c r="L97" s="61"/>
      <c r="M97" s="61"/>
      <c r="N97" s="61"/>
      <c r="O97" s="61"/>
      <c r="P97" s="61"/>
      <c r="Q97" s="58">
        <f t="shared" si="1"/>
        <v>18.1</v>
      </c>
    </row>
    <row r="98" spans="1:17" ht="116.25" customHeight="1" hidden="1">
      <c r="A98" s="43"/>
      <c r="B98" s="59"/>
      <c r="C98" s="59"/>
      <c r="D98" s="60"/>
      <c r="E98" s="61"/>
      <c r="F98" s="61"/>
      <c r="G98" s="61"/>
      <c r="H98" s="61"/>
      <c r="I98" s="61"/>
      <c r="J98" s="61"/>
      <c r="K98" s="61"/>
      <c r="L98" s="61"/>
      <c r="M98" s="61"/>
      <c r="N98" s="61"/>
      <c r="O98" s="61"/>
      <c r="P98" s="61"/>
      <c r="Q98" s="58">
        <f t="shared" si="1"/>
        <v>0</v>
      </c>
    </row>
    <row r="99" spans="1:17" ht="15.75" hidden="1">
      <c r="A99" s="43"/>
      <c r="B99" s="59"/>
      <c r="C99" s="59"/>
      <c r="D99" s="60"/>
      <c r="E99" s="61"/>
      <c r="F99" s="61"/>
      <c r="G99" s="61"/>
      <c r="H99" s="61"/>
      <c r="I99" s="61"/>
      <c r="J99" s="61"/>
      <c r="K99" s="61"/>
      <c r="L99" s="61"/>
      <c r="M99" s="61"/>
      <c r="N99" s="61"/>
      <c r="O99" s="61"/>
      <c r="P99" s="61"/>
      <c r="Q99" s="58">
        <f t="shared" si="1"/>
        <v>0</v>
      </c>
    </row>
    <row r="100" spans="1:17" ht="15.75" hidden="1">
      <c r="A100" s="43"/>
      <c r="B100" s="59"/>
      <c r="C100" s="59"/>
      <c r="D100" s="60"/>
      <c r="E100" s="61"/>
      <c r="F100" s="61"/>
      <c r="G100" s="61"/>
      <c r="H100" s="61"/>
      <c r="I100" s="61"/>
      <c r="J100" s="61"/>
      <c r="K100" s="61"/>
      <c r="L100" s="61"/>
      <c r="M100" s="61"/>
      <c r="N100" s="61"/>
      <c r="O100" s="61"/>
      <c r="P100" s="61"/>
      <c r="Q100" s="58">
        <f t="shared" si="1"/>
        <v>0</v>
      </c>
    </row>
    <row r="101" spans="1:17" ht="15.75" hidden="1">
      <c r="A101" s="43"/>
      <c r="B101" s="59"/>
      <c r="C101" s="59"/>
      <c r="D101" s="60"/>
      <c r="E101" s="61"/>
      <c r="F101" s="61"/>
      <c r="G101" s="61"/>
      <c r="H101" s="61"/>
      <c r="I101" s="61"/>
      <c r="J101" s="61"/>
      <c r="K101" s="61"/>
      <c r="L101" s="61"/>
      <c r="M101" s="61"/>
      <c r="N101" s="61"/>
      <c r="O101" s="61"/>
      <c r="P101" s="61"/>
      <c r="Q101" s="58">
        <f t="shared" si="1"/>
        <v>0</v>
      </c>
    </row>
    <row r="102" spans="1:17" ht="15.75" hidden="1">
      <c r="A102" s="43"/>
      <c r="B102" s="59" t="s">
        <v>354</v>
      </c>
      <c r="C102" s="59"/>
      <c r="D102" s="60" t="s">
        <v>54</v>
      </c>
      <c r="E102" s="61"/>
      <c r="F102" s="61"/>
      <c r="G102" s="61"/>
      <c r="H102" s="61"/>
      <c r="I102" s="61"/>
      <c r="J102" s="61"/>
      <c r="K102" s="61"/>
      <c r="L102" s="61"/>
      <c r="M102" s="61"/>
      <c r="N102" s="61"/>
      <c r="O102" s="61"/>
      <c r="P102" s="61"/>
      <c r="Q102" s="58">
        <f t="shared" si="1"/>
        <v>0</v>
      </c>
    </row>
    <row r="103" spans="1:17" ht="15.75">
      <c r="A103" s="43"/>
      <c r="B103" s="59" t="s">
        <v>352</v>
      </c>
      <c r="C103" s="59" t="s">
        <v>404</v>
      </c>
      <c r="D103" s="60" t="s">
        <v>353</v>
      </c>
      <c r="E103" s="61">
        <v>970</v>
      </c>
      <c r="F103" s="61">
        <v>970</v>
      </c>
      <c r="G103" s="61">
        <v>674.2</v>
      </c>
      <c r="H103" s="61">
        <v>120</v>
      </c>
      <c r="I103" s="65"/>
      <c r="J103" s="65"/>
      <c r="K103" s="65"/>
      <c r="L103" s="61"/>
      <c r="M103" s="61"/>
      <c r="N103" s="61"/>
      <c r="O103" s="61"/>
      <c r="P103" s="61"/>
      <c r="Q103" s="58">
        <f t="shared" si="1"/>
        <v>970</v>
      </c>
    </row>
    <row r="104" spans="1:17" ht="15.75" hidden="1">
      <c r="A104" s="43"/>
      <c r="B104" s="59" t="s">
        <v>155</v>
      </c>
      <c r="C104" s="59"/>
      <c r="D104" s="60" t="s">
        <v>350</v>
      </c>
      <c r="E104" s="61"/>
      <c r="F104" s="61"/>
      <c r="G104" s="61"/>
      <c r="H104" s="61"/>
      <c r="I104" s="61"/>
      <c r="J104" s="61"/>
      <c r="K104" s="61"/>
      <c r="L104" s="61"/>
      <c r="M104" s="61"/>
      <c r="N104" s="61"/>
      <c r="O104" s="61"/>
      <c r="P104" s="61"/>
      <c r="Q104" s="58">
        <f t="shared" si="1"/>
        <v>0</v>
      </c>
    </row>
    <row r="105" spans="1:17" ht="15.75" hidden="1">
      <c r="A105" s="43"/>
      <c r="B105" s="59" t="s">
        <v>55</v>
      </c>
      <c r="C105" s="59"/>
      <c r="D105" s="81" t="s">
        <v>76</v>
      </c>
      <c r="E105" s="61"/>
      <c r="F105" s="61"/>
      <c r="G105" s="61"/>
      <c r="H105" s="61"/>
      <c r="I105" s="61"/>
      <c r="J105" s="61"/>
      <c r="K105" s="61"/>
      <c r="L105" s="61"/>
      <c r="M105" s="61"/>
      <c r="N105" s="61"/>
      <c r="O105" s="61"/>
      <c r="P105" s="61"/>
      <c r="Q105" s="58">
        <f t="shared" si="1"/>
        <v>0</v>
      </c>
    </row>
    <row r="106" spans="1:17" ht="15.75" hidden="1">
      <c r="A106" s="43"/>
      <c r="B106" s="59" t="s">
        <v>57</v>
      </c>
      <c r="C106" s="59"/>
      <c r="D106" s="60" t="s">
        <v>58</v>
      </c>
      <c r="E106" s="61"/>
      <c r="F106" s="61"/>
      <c r="G106" s="61"/>
      <c r="H106" s="61"/>
      <c r="I106" s="61"/>
      <c r="J106" s="61"/>
      <c r="K106" s="61"/>
      <c r="L106" s="61"/>
      <c r="M106" s="61"/>
      <c r="N106" s="61"/>
      <c r="O106" s="61"/>
      <c r="P106" s="61"/>
      <c r="Q106" s="58">
        <f t="shared" si="1"/>
        <v>0</v>
      </c>
    </row>
    <row r="107" spans="1:17" ht="46.5" customHeight="1" hidden="1">
      <c r="A107" s="43"/>
      <c r="B107" s="59" t="s">
        <v>59</v>
      </c>
      <c r="C107" s="59"/>
      <c r="D107" s="60" t="s">
        <v>60</v>
      </c>
      <c r="E107" s="61"/>
      <c r="F107" s="61"/>
      <c r="G107" s="61"/>
      <c r="H107" s="61"/>
      <c r="I107" s="61"/>
      <c r="J107" s="61"/>
      <c r="K107" s="61"/>
      <c r="L107" s="61"/>
      <c r="M107" s="61"/>
      <c r="N107" s="61"/>
      <c r="O107" s="61"/>
      <c r="P107" s="61"/>
      <c r="Q107" s="58">
        <f t="shared" si="1"/>
        <v>0</v>
      </c>
    </row>
    <row r="108" spans="1:17" ht="44.25" customHeight="1" hidden="1">
      <c r="A108" s="43"/>
      <c r="B108" s="59" t="s">
        <v>61</v>
      </c>
      <c r="C108" s="59"/>
      <c r="D108" s="60" t="s">
        <v>62</v>
      </c>
      <c r="E108" s="61"/>
      <c r="F108" s="61"/>
      <c r="G108" s="61"/>
      <c r="H108" s="61"/>
      <c r="I108" s="61"/>
      <c r="J108" s="61"/>
      <c r="K108" s="61"/>
      <c r="L108" s="61"/>
      <c r="M108" s="61"/>
      <c r="N108" s="61"/>
      <c r="O108" s="61"/>
      <c r="P108" s="61"/>
      <c r="Q108" s="58">
        <f t="shared" si="1"/>
        <v>0</v>
      </c>
    </row>
    <row r="109" spans="1:17" ht="41.25" customHeight="1" hidden="1">
      <c r="A109" s="43"/>
      <c r="B109" s="59" t="s">
        <v>63</v>
      </c>
      <c r="C109" s="59"/>
      <c r="D109" s="60" t="s">
        <v>69</v>
      </c>
      <c r="E109" s="61"/>
      <c r="F109" s="61"/>
      <c r="G109" s="61"/>
      <c r="H109" s="61"/>
      <c r="I109" s="61"/>
      <c r="J109" s="61"/>
      <c r="K109" s="61"/>
      <c r="L109" s="61"/>
      <c r="M109" s="61"/>
      <c r="N109" s="61"/>
      <c r="O109" s="61"/>
      <c r="P109" s="61"/>
      <c r="Q109" s="58">
        <f t="shared" si="1"/>
        <v>0</v>
      </c>
    </row>
    <row r="110" spans="1:17" ht="31.5" customHeight="1" hidden="1">
      <c r="A110" s="43"/>
      <c r="B110" s="59" t="s">
        <v>347</v>
      </c>
      <c r="C110" s="59"/>
      <c r="D110" s="60" t="s">
        <v>348</v>
      </c>
      <c r="E110" s="61"/>
      <c r="F110" s="61"/>
      <c r="G110" s="61"/>
      <c r="H110" s="61"/>
      <c r="I110" s="61"/>
      <c r="J110" s="61"/>
      <c r="K110" s="61"/>
      <c r="L110" s="61"/>
      <c r="M110" s="61"/>
      <c r="N110" s="61"/>
      <c r="O110" s="61"/>
      <c r="P110" s="61"/>
      <c r="Q110" s="58">
        <f t="shared" si="1"/>
        <v>0</v>
      </c>
    </row>
    <row r="111" spans="1:18" ht="15.75">
      <c r="A111" s="43"/>
      <c r="B111" s="59" t="s">
        <v>236</v>
      </c>
      <c r="C111" s="59"/>
      <c r="D111" s="57" t="s">
        <v>237</v>
      </c>
      <c r="E111" s="58">
        <f>E112+E114+E116+E118+E120+E123+E125+E127+E129+E131+E133+E135+E137+E139+E141+E143+E145+E147+E149+E151+E153+E155+E157+E159+E161+E161+E163+E165+E166+E169+E170+E178+E180+E182</f>
        <v>99858.99999999999</v>
      </c>
      <c r="F111" s="58">
        <f aca="true" t="shared" si="4" ref="F111:O111">F112+F114+F116+F118+F120+F123+F125+F127+F129+F131+F133+F135+F137+F139+F141+F143+F145+F147+F149+F151+F153+F155+F157+F159+F161+F161+F163+F165+F166+F169+F170+F178+F180+F182</f>
        <v>99858.99999999999</v>
      </c>
      <c r="G111" s="58">
        <f t="shared" si="4"/>
        <v>0</v>
      </c>
      <c r="H111" s="58">
        <f t="shared" si="4"/>
        <v>0</v>
      </c>
      <c r="I111" s="58">
        <f t="shared" si="4"/>
        <v>0</v>
      </c>
      <c r="J111" s="58">
        <f t="shared" si="4"/>
        <v>0</v>
      </c>
      <c r="K111" s="58">
        <f t="shared" si="4"/>
        <v>0</v>
      </c>
      <c r="L111" s="58">
        <f t="shared" si="4"/>
        <v>0</v>
      </c>
      <c r="M111" s="58">
        <f t="shared" si="4"/>
        <v>0</v>
      </c>
      <c r="N111" s="58">
        <f t="shared" si="4"/>
        <v>0</v>
      </c>
      <c r="O111" s="58">
        <f t="shared" si="4"/>
        <v>0</v>
      </c>
      <c r="P111" s="58"/>
      <c r="Q111" s="58">
        <f t="shared" si="1"/>
        <v>99858.99999999999</v>
      </c>
      <c r="R111" s="34"/>
    </row>
    <row r="112" spans="1:17" ht="27" customHeight="1">
      <c r="A112" s="43"/>
      <c r="B112" s="59" t="s">
        <v>167</v>
      </c>
      <c r="C112" s="59" t="s">
        <v>434</v>
      </c>
      <c r="D112" s="60" t="s">
        <v>435</v>
      </c>
      <c r="E112" s="61">
        <v>1081.5</v>
      </c>
      <c r="F112" s="61">
        <v>1081.5</v>
      </c>
      <c r="G112" s="61"/>
      <c r="H112" s="61"/>
      <c r="I112" s="61"/>
      <c r="J112" s="61"/>
      <c r="K112" s="61"/>
      <c r="L112" s="61"/>
      <c r="M112" s="61"/>
      <c r="N112" s="61"/>
      <c r="O112" s="61"/>
      <c r="P112" s="61"/>
      <c r="Q112" s="58">
        <f t="shared" si="1"/>
        <v>1081.5</v>
      </c>
    </row>
    <row r="113" spans="1:17" ht="27" customHeight="1">
      <c r="A113" s="43"/>
      <c r="B113" s="59"/>
      <c r="C113" s="59"/>
      <c r="D113" s="60" t="s">
        <v>436</v>
      </c>
      <c r="E113" s="61">
        <v>1081.5</v>
      </c>
      <c r="F113" s="61">
        <v>1081.5</v>
      </c>
      <c r="G113" s="61"/>
      <c r="H113" s="61"/>
      <c r="I113" s="61"/>
      <c r="J113" s="61"/>
      <c r="K113" s="61"/>
      <c r="L113" s="61"/>
      <c r="M113" s="61"/>
      <c r="N113" s="61"/>
      <c r="O113" s="61"/>
      <c r="P113" s="61"/>
      <c r="Q113" s="58">
        <f t="shared" si="1"/>
        <v>1081.5</v>
      </c>
    </row>
    <row r="114" spans="1:17" ht="134.25" customHeight="1">
      <c r="A114" s="43"/>
      <c r="B114" s="59" t="s">
        <v>168</v>
      </c>
      <c r="C114" s="59" t="s">
        <v>437</v>
      </c>
      <c r="D114" s="233" t="s">
        <v>204</v>
      </c>
      <c r="E114" s="65">
        <v>4192.1</v>
      </c>
      <c r="F114" s="65">
        <v>4192.1</v>
      </c>
      <c r="G114" s="61"/>
      <c r="H114" s="61"/>
      <c r="I114" s="61"/>
      <c r="J114" s="61"/>
      <c r="K114" s="61"/>
      <c r="L114" s="65"/>
      <c r="M114" s="65"/>
      <c r="N114" s="65"/>
      <c r="O114" s="65"/>
      <c r="P114" s="65"/>
      <c r="Q114" s="58">
        <f t="shared" si="1"/>
        <v>4192.1</v>
      </c>
    </row>
    <row r="115" spans="1:17" ht="24" customHeight="1">
      <c r="A115" s="43"/>
      <c r="B115" s="59"/>
      <c r="C115" s="59"/>
      <c r="D115" s="60" t="s">
        <v>436</v>
      </c>
      <c r="E115" s="65">
        <v>4192.1</v>
      </c>
      <c r="F115" s="65">
        <v>4192.1</v>
      </c>
      <c r="G115" s="61"/>
      <c r="H115" s="61"/>
      <c r="I115" s="61"/>
      <c r="J115" s="61"/>
      <c r="K115" s="61"/>
      <c r="L115" s="65"/>
      <c r="M115" s="65"/>
      <c r="N115" s="65"/>
      <c r="O115" s="65"/>
      <c r="P115" s="65"/>
      <c r="Q115" s="58">
        <f aca="true" t="shared" si="5" ref="Q115:Q179">SUM(J115+E115)</f>
        <v>4192.1</v>
      </c>
    </row>
    <row r="116" spans="1:17" ht="120" customHeight="1">
      <c r="A116" s="43"/>
      <c r="B116" s="59" t="s">
        <v>183</v>
      </c>
      <c r="C116" s="59" t="s">
        <v>437</v>
      </c>
      <c r="D116" s="233" t="s">
        <v>205</v>
      </c>
      <c r="E116" s="65">
        <v>400</v>
      </c>
      <c r="F116" s="65">
        <v>400</v>
      </c>
      <c r="G116" s="65"/>
      <c r="H116" s="65"/>
      <c r="I116" s="65"/>
      <c r="J116" s="65"/>
      <c r="K116" s="65"/>
      <c r="L116" s="65"/>
      <c r="M116" s="65"/>
      <c r="N116" s="65"/>
      <c r="O116" s="65"/>
      <c r="P116" s="65"/>
      <c r="Q116" s="58">
        <f t="shared" si="5"/>
        <v>400</v>
      </c>
    </row>
    <row r="117" spans="1:17" ht="24" customHeight="1">
      <c r="A117" s="43"/>
      <c r="B117" s="59"/>
      <c r="C117" s="59"/>
      <c r="D117" s="60" t="s">
        <v>436</v>
      </c>
      <c r="E117" s="65">
        <v>400</v>
      </c>
      <c r="F117" s="65">
        <v>400</v>
      </c>
      <c r="G117" s="65"/>
      <c r="H117" s="65"/>
      <c r="I117" s="65"/>
      <c r="J117" s="65"/>
      <c r="K117" s="65"/>
      <c r="L117" s="65"/>
      <c r="M117" s="65"/>
      <c r="N117" s="65"/>
      <c r="O117" s="65"/>
      <c r="P117" s="65"/>
      <c r="Q117" s="58">
        <f t="shared" si="5"/>
        <v>400</v>
      </c>
    </row>
    <row r="118" spans="1:17" ht="131.25" customHeight="1" hidden="1">
      <c r="A118" s="43"/>
      <c r="B118" s="59" t="s">
        <v>176</v>
      </c>
      <c r="C118" s="59" t="s">
        <v>437</v>
      </c>
      <c r="D118" s="60" t="s">
        <v>438</v>
      </c>
      <c r="E118" s="65"/>
      <c r="F118" s="65"/>
      <c r="G118" s="65"/>
      <c r="H118" s="65"/>
      <c r="I118" s="65"/>
      <c r="J118" s="65"/>
      <c r="K118" s="65"/>
      <c r="L118" s="65"/>
      <c r="M118" s="65"/>
      <c r="N118" s="65"/>
      <c r="O118" s="65"/>
      <c r="P118" s="65"/>
      <c r="Q118" s="58">
        <f t="shared" si="5"/>
        <v>0</v>
      </c>
    </row>
    <row r="119" spans="1:17" ht="24" customHeight="1" hidden="1">
      <c r="A119" s="43"/>
      <c r="B119" s="59"/>
      <c r="C119" s="59"/>
      <c r="D119" s="60" t="s">
        <v>436</v>
      </c>
      <c r="E119" s="65"/>
      <c r="F119" s="65"/>
      <c r="G119" s="65"/>
      <c r="H119" s="65"/>
      <c r="I119" s="65"/>
      <c r="J119" s="65"/>
      <c r="K119" s="65"/>
      <c r="L119" s="65"/>
      <c r="M119" s="65"/>
      <c r="N119" s="65"/>
      <c r="O119" s="65"/>
      <c r="P119" s="65"/>
      <c r="Q119" s="58">
        <f t="shared" si="5"/>
        <v>0</v>
      </c>
    </row>
    <row r="120" spans="1:17" ht="370.5" customHeight="1">
      <c r="A120" s="43"/>
      <c r="B120" s="59" t="s">
        <v>169</v>
      </c>
      <c r="C120" s="59" t="s">
        <v>437</v>
      </c>
      <c r="D120" s="234" t="s">
        <v>0</v>
      </c>
      <c r="E120" s="65">
        <v>1217.7</v>
      </c>
      <c r="F120" s="65">
        <v>1217.7</v>
      </c>
      <c r="G120" s="61"/>
      <c r="H120" s="61"/>
      <c r="I120" s="61"/>
      <c r="J120" s="61"/>
      <c r="K120" s="61"/>
      <c r="L120" s="65"/>
      <c r="M120" s="65"/>
      <c r="N120" s="65"/>
      <c r="O120" s="65"/>
      <c r="P120" s="65"/>
      <c r="Q120" s="58">
        <f t="shared" si="5"/>
        <v>1217.7</v>
      </c>
    </row>
    <row r="121" spans="1:17" ht="70.5" customHeight="1">
      <c r="A121" s="43"/>
      <c r="B121" s="59"/>
      <c r="C121" s="59"/>
      <c r="D121" s="60" t="s">
        <v>436</v>
      </c>
      <c r="E121" s="65">
        <v>1217.7</v>
      </c>
      <c r="F121" s="65">
        <v>1217.7</v>
      </c>
      <c r="G121" s="61"/>
      <c r="H121" s="61"/>
      <c r="I121" s="61"/>
      <c r="J121" s="61"/>
      <c r="K121" s="61"/>
      <c r="L121" s="65"/>
      <c r="M121" s="65"/>
      <c r="N121" s="65"/>
      <c r="O121" s="65"/>
      <c r="P121" s="65"/>
      <c r="Q121" s="58">
        <f t="shared" si="5"/>
        <v>1217.7</v>
      </c>
    </row>
    <row r="122" spans="1:17" ht="37.5" customHeight="1" hidden="1">
      <c r="A122" s="43"/>
      <c r="B122" s="59"/>
      <c r="C122" s="59"/>
      <c r="D122" s="60"/>
      <c r="E122" s="65"/>
      <c r="F122" s="65"/>
      <c r="G122" s="61"/>
      <c r="H122" s="61"/>
      <c r="I122" s="61"/>
      <c r="J122" s="61"/>
      <c r="K122" s="61"/>
      <c r="L122" s="65"/>
      <c r="M122" s="65"/>
      <c r="N122" s="65"/>
      <c r="O122" s="65"/>
      <c r="P122" s="65"/>
      <c r="Q122" s="58">
        <f t="shared" si="5"/>
        <v>0</v>
      </c>
    </row>
    <row r="123" spans="1:17" ht="279.75" customHeight="1">
      <c r="A123" s="43"/>
      <c r="B123" s="59" t="s">
        <v>184</v>
      </c>
      <c r="C123" s="59" t="s">
        <v>437</v>
      </c>
      <c r="D123" s="233" t="s">
        <v>356</v>
      </c>
      <c r="E123" s="65">
        <v>15</v>
      </c>
      <c r="F123" s="65">
        <v>15</v>
      </c>
      <c r="G123" s="61"/>
      <c r="H123" s="61"/>
      <c r="I123" s="61"/>
      <c r="J123" s="61"/>
      <c r="K123" s="61"/>
      <c r="L123" s="65"/>
      <c r="M123" s="65"/>
      <c r="N123" s="65"/>
      <c r="O123" s="65"/>
      <c r="P123" s="65"/>
      <c r="Q123" s="58">
        <f t="shared" si="5"/>
        <v>15</v>
      </c>
    </row>
    <row r="124" spans="1:17" ht="19.5" customHeight="1">
      <c r="A124" s="43"/>
      <c r="B124" s="59"/>
      <c r="C124" s="59"/>
      <c r="D124" s="60" t="s">
        <v>436</v>
      </c>
      <c r="E124" s="65">
        <v>15</v>
      </c>
      <c r="F124" s="65">
        <v>15</v>
      </c>
      <c r="G124" s="61"/>
      <c r="H124" s="61"/>
      <c r="I124" s="61"/>
      <c r="J124" s="61"/>
      <c r="K124" s="61"/>
      <c r="L124" s="65"/>
      <c r="M124" s="65"/>
      <c r="N124" s="65"/>
      <c r="O124" s="65"/>
      <c r="P124" s="65"/>
      <c r="Q124" s="58">
        <f t="shared" si="5"/>
        <v>15</v>
      </c>
    </row>
    <row r="125" spans="1:17" ht="66" customHeight="1">
      <c r="A125" s="43"/>
      <c r="B125" s="59" t="s">
        <v>170</v>
      </c>
      <c r="C125" s="59" t="s">
        <v>1</v>
      </c>
      <c r="D125" s="233" t="s">
        <v>2</v>
      </c>
      <c r="E125" s="65">
        <v>1099.7</v>
      </c>
      <c r="F125" s="65">
        <v>1099.7</v>
      </c>
      <c r="G125" s="65"/>
      <c r="H125" s="65"/>
      <c r="I125" s="65"/>
      <c r="J125" s="61"/>
      <c r="K125" s="61"/>
      <c r="L125" s="65"/>
      <c r="M125" s="65"/>
      <c r="N125" s="65"/>
      <c r="O125" s="65"/>
      <c r="P125" s="65"/>
      <c r="Q125" s="58">
        <f t="shared" si="5"/>
        <v>1099.7</v>
      </c>
    </row>
    <row r="126" spans="1:17" ht="20.25" customHeight="1">
      <c r="A126" s="43"/>
      <c r="B126" s="59"/>
      <c r="C126" s="59"/>
      <c r="D126" s="60" t="s">
        <v>436</v>
      </c>
      <c r="E126" s="65">
        <v>1099.7</v>
      </c>
      <c r="F126" s="65">
        <v>1099.7</v>
      </c>
      <c r="G126" s="65"/>
      <c r="H126" s="65"/>
      <c r="I126" s="65"/>
      <c r="J126" s="61"/>
      <c r="K126" s="61"/>
      <c r="L126" s="65"/>
      <c r="M126" s="65"/>
      <c r="N126" s="65"/>
      <c r="O126" s="65"/>
      <c r="P126" s="65"/>
      <c r="Q126" s="58">
        <f t="shared" si="5"/>
        <v>1099.7</v>
      </c>
    </row>
    <row r="127" spans="1:17" ht="86.25" customHeight="1">
      <c r="A127" s="43"/>
      <c r="B127" s="59" t="s">
        <v>185</v>
      </c>
      <c r="C127" s="59" t="s">
        <v>1</v>
      </c>
      <c r="D127" s="233" t="s">
        <v>3</v>
      </c>
      <c r="E127" s="65">
        <v>35</v>
      </c>
      <c r="F127" s="65">
        <v>35</v>
      </c>
      <c r="G127" s="65"/>
      <c r="H127" s="65"/>
      <c r="I127" s="65"/>
      <c r="J127" s="63"/>
      <c r="K127" s="65"/>
      <c r="L127" s="65"/>
      <c r="M127" s="65"/>
      <c r="N127" s="65"/>
      <c r="O127" s="65"/>
      <c r="P127" s="65"/>
      <c r="Q127" s="58">
        <f t="shared" si="5"/>
        <v>35</v>
      </c>
    </row>
    <row r="128" spans="1:17" ht="24.75" customHeight="1">
      <c r="A128" s="43"/>
      <c r="B128" s="59"/>
      <c r="C128" s="59"/>
      <c r="D128" s="60" t="s">
        <v>436</v>
      </c>
      <c r="E128" s="65">
        <v>35</v>
      </c>
      <c r="F128" s="65">
        <v>35</v>
      </c>
      <c r="G128" s="65"/>
      <c r="H128" s="65"/>
      <c r="I128" s="65"/>
      <c r="J128" s="63"/>
      <c r="K128" s="65"/>
      <c r="L128" s="65"/>
      <c r="M128" s="65"/>
      <c r="N128" s="65"/>
      <c r="O128" s="65"/>
      <c r="P128" s="65"/>
      <c r="Q128" s="58">
        <f t="shared" si="5"/>
        <v>35</v>
      </c>
    </row>
    <row r="129" spans="1:17" ht="63" customHeight="1" hidden="1">
      <c r="A129" s="43"/>
      <c r="B129" s="59" t="s">
        <v>177</v>
      </c>
      <c r="C129" s="59" t="s">
        <v>1</v>
      </c>
      <c r="D129" s="60" t="s">
        <v>7</v>
      </c>
      <c r="E129" s="61"/>
      <c r="F129" s="61"/>
      <c r="G129" s="61"/>
      <c r="H129" s="61"/>
      <c r="I129" s="61"/>
      <c r="J129" s="61"/>
      <c r="K129" s="61"/>
      <c r="L129" s="61"/>
      <c r="M129" s="61"/>
      <c r="N129" s="61"/>
      <c r="O129" s="61"/>
      <c r="P129" s="61"/>
      <c r="Q129" s="58">
        <f t="shared" si="5"/>
        <v>0</v>
      </c>
    </row>
    <row r="130" spans="1:17" ht="15.75" hidden="1">
      <c r="A130" s="43"/>
      <c r="B130" s="59"/>
      <c r="C130" s="59"/>
      <c r="D130" s="60" t="s">
        <v>436</v>
      </c>
      <c r="E130" s="61"/>
      <c r="F130" s="61"/>
      <c r="G130" s="61"/>
      <c r="H130" s="61"/>
      <c r="I130" s="61"/>
      <c r="J130" s="61"/>
      <c r="K130" s="61"/>
      <c r="L130" s="61"/>
      <c r="M130" s="61"/>
      <c r="N130" s="61"/>
      <c r="O130" s="61"/>
      <c r="P130" s="61"/>
      <c r="Q130" s="58">
        <f t="shared" si="5"/>
        <v>0</v>
      </c>
    </row>
    <row r="131" spans="1:17" ht="120.75" customHeight="1">
      <c r="A131" s="43"/>
      <c r="B131" s="235" t="s">
        <v>171</v>
      </c>
      <c r="C131" s="235" t="s">
        <v>1</v>
      </c>
      <c r="D131" s="60" t="s">
        <v>8</v>
      </c>
      <c r="E131" s="65">
        <v>2759</v>
      </c>
      <c r="F131" s="65">
        <v>2759</v>
      </c>
      <c r="G131" s="61"/>
      <c r="H131" s="61"/>
      <c r="I131" s="61"/>
      <c r="J131" s="61"/>
      <c r="K131" s="61"/>
      <c r="L131" s="65"/>
      <c r="M131" s="65"/>
      <c r="N131" s="65"/>
      <c r="O131" s="65"/>
      <c r="P131" s="65"/>
      <c r="Q131" s="58">
        <f t="shared" si="5"/>
        <v>2759</v>
      </c>
    </row>
    <row r="132" spans="1:17" ht="18.75" customHeight="1">
      <c r="A132" s="43"/>
      <c r="B132" s="59"/>
      <c r="C132" s="59"/>
      <c r="D132" s="60" t="s">
        <v>436</v>
      </c>
      <c r="E132" s="65">
        <v>2759</v>
      </c>
      <c r="F132" s="65">
        <v>2759</v>
      </c>
      <c r="G132" s="65"/>
      <c r="H132" s="65"/>
      <c r="I132" s="65"/>
      <c r="J132" s="61"/>
      <c r="K132" s="61"/>
      <c r="L132" s="65"/>
      <c r="M132" s="65"/>
      <c r="N132" s="65"/>
      <c r="O132" s="65"/>
      <c r="P132" s="65"/>
      <c r="Q132" s="58">
        <f t="shared" si="5"/>
        <v>2759</v>
      </c>
    </row>
    <row r="133" spans="1:17" ht="105.75" customHeight="1">
      <c r="A133" s="43"/>
      <c r="B133" s="235" t="s">
        <v>186</v>
      </c>
      <c r="C133" s="235" t="s">
        <v>1</v>
      </c>
      <c r="D133" s="236" t="s">
        <v>9</v>
      </c>
      <c r="E133" s="65">
        <v>200</v>
      </c>
      <c r="F133" s="65">
        <v>200</v>
      </c>
      <c r="G133" s="65"/>
      <c r="H133" s="65"/>
      <c r="I133" s="65"/>
      <c r="J133" s="65"/>
      <c r="K133" s="65"/>
      <c r="L133" s="65"/>
      <c r="M133" s="65"/>
      <c r="N133" s="65"/>
      <c r="O133" s="65"/>
      <c r="P133" s="65"/>
      <c r="Q133" s="58">
        <f t="shared" si="5"/>
        <v>200</v>
      </c>
    </row>
    <row r="134" spans="1:17" ht="17.25" customHeight="1">
      <c r="A134" s="43"/>
      <c r="B134" s="59"/>
      <c r="C134" s="59"/>
      <c r="D134" s="60" t="s">
        <v>436</v>
      </c>
      <c r="E134" s="65">
        <v>200</v>
      </c>
      <c r="F134" s="65">
        <v>200</v>
      </c>
      <c r="G134" s="61"/>
      <c r="H134" s="61"/>
      <c r="I134" s="61"/>
      <c r="J134" s="61"/>
      <c r="K134" s="61"/>
      <c r="L134" s="61"/>
      <c r="M134" s="61"/>
      <c r="N134" s="61"/>
      <c r="O134" s="61"/>
      <c r="P134" s="61"/>
      <c r="Q134" s="58">
        <f t="shared" si="5"/>
        <v>200</v>
      </c>
    </row>
    <row r="135" spans="1:17" ht="15.75" customHeight="1" hidden="1">
      <c r="A135" s="43"/>
      <c r="B135" s="59" t="s">
        <v>178</v>
      </c>
      <c r="C135" s="59" t="s">
        <v>1</v>
      </c>
      <c r="D135" s="60" t="s">
        <v>10</v>
      </c>
      <c r="E135" s="61"/>
      <c r="F135" s="61"/>
      <c r="G135" s="61"/>
      <c r="H135" s="61"/>
      <c r="I135" s="61"/>
      <c r="J135" s="61"/>
      <c r="K135" s="61"/>
      <c r="L135" s="61"/>
      <c r="M135" s="61"/>
      <c r="N135" s="61"/>
      <c r="O135" s="61"/>
      <c r="P135" s="61"/>
      <c r="Q135" s="58">
        <f t="shared" si="5"/>
        <v>0</v>
      </c>
    </row>
    <row r="136" spans="1:17" ht="15.75" customHeight="1" hidden="1">
      <c r="A136" s="43"/>
      <c r="B136" s="59"/>
      <c r="C136" s="59"/>
      <c r="D136" s="60"/>
      <c r="E136" s="61"/>
      <c r="F136" s="61"/>
      <c r="G136" s="61"/>
      <c r="H136" s="61"/>
      <c r="I136" s="61"/>
      <c r="J136" s="61"/>
      <c r="K136" s="61"/>
      <c r="L136" s="61"/>
      <c r="M136" s="61"/>
      <c r="N136" s="61"/>
      <c r="O136" s="61"/>
      <c r="P136" s="61"/>
      <c r="Q136" s="58">
        <f t="shared" si="5"/>
        <v>0</v>
      </c>
    </row>
    <row r="137" spans="1:17" ht="72.75" customHeight="1">
      <c r="A137" s="43"/>
      <c r="B137" s="59" t="s">
        <v>172</v>
      </c>
      <c r="C137" s="59" t="s">
        <v>1</v>
      </c>
      <c r="D137" s="60" t="s">
        <v>12</v>
      </c>
      <c r="E137" s="61">
        <v>765.8</v>
      </c>
      <c r="F137" s="61">
        <v>765.8</v>
      </c>
      <c r="G137" s="61"/>
      <c r="H137" s="61"/>
      <c r="I137" s="61"/>
      <c r="J137" s="61"/>
      <c r="K137" s="61"/>
      <c r="L137" s="61"/>
      <c r="M137" s="61"/>
      <c r="N137" s="61"/>
      <c r="O137" s="61"/>
      <c r="P137" s="61"/>
      <c r="Q137" s="58">
        <f t="shared" si="5"/>
        <v>765.8</v>
      </c>
    </row>
    <row r="138" spans="1:17" ht="15.75" customHeight="1">
      <c r="A138" s="43"/>
      <c r="B138" s="59"/>
      <c r="C138" s="59"/>
      <c r="D138" s="60" t="s">
        <v>436</v>
      </c>
      <c r="E138" s="61">
        <v>765.8</v>
      </c>
      <c r="F138" s="61">
        <v>765.8</v>
      </c>
      <c r="G138" s="61"/>
      <c r="H138" s="61"/>
      <c r="I138" s="61"/>
      <c r="J138" s="61"/>
      <c r="K138" s="61"/>
      <c r="L138" s="61"/>
      <c r="M138" s="61"/>
      <c r="N138" s="61"/>
      <c r="O138" s="61"/>
      <c r="P138" s="61"/>
      <c r="Q138" s="58">
        <f t="shared" si="5"/>
        <v>765.8</v>
      </c>
    </row>
    <row r="139" spans="1:17" ht="90.75" customHeight="1">
      <c r="A139" s="43"/>
      <c r="B139" s="59" t="s">
        <v>187</v>
      </c>
      <c r="C139" s="59" t="s">
        <v>1</v>
      </c>
      <c r="D139" s="60" t="s">
        <v>13</v>
      </c>
      <c r="E139" s="61">
        <v>200</v>
      </c>
      <c r="F139" s="61">
        <v>200</v>
      </c>
      <c r="G139" s="61"/>
      <c r="H139" s="61"/>
      <c r="I139" s="61"/>
      <c r="J139" s="61"/>
      <c r="K139" s="61"/>
      <c r="L139" s="61"/>
      <c r="M139" s="61"/>
      <c r="N139" s="61"/>
      <c r="O139" s="61"/>
      <c r="P139" s="61"/>
      <c r="Q139" s="58">
        <f t="shared" si="5"/>
        <v>200</v>
      </c>
    </row>
    <row r="140" spans="1:17" ht="15.75" customHeight="1">
      <c r="A140" s="43"/>
      <c r="B140" s="59"/>
      <c r="C140" s="59"/>
      <c r="D140" s="60" t="s">
        <v>436</v>
      </c>
      <c r="E140" s="61">
        <v>200</v>
      </c>
      <c r="F140" s="61">
        <v>200</v>
      </c>
      <c r="G140" s="61"/>
      <c r="H140" s="61"/>
      <c r="I140" s="61"/>
      <c r="J140" s="61"/>
      <c r="K140" s="61"/>
      <c r="L140" s="61"/>
      <c r="M140" s="61"/>
      <c r="N140" s="61"/>
      <c r="O140" s="61"/>
      <c r="P140" s="61"/>
      <c r="Q140" s="58">
        <f t="shared" si="5"/>
        <v>200</v>
      </c>
    </row>
    <row r="141" spans="1:17" ht="15.75">
      <c r="A141" s="43"/>
      <c r="B141" s="235" t="s">
        <v>189</v>
      </c>
      <c r="C141" s="235" t="s">
        <v>390</v>
      </c>
      <c r="D141" s="60" t="s">
        <v>14</v>
      </c>
      <c r="E141" s="65">
        <v>410.4</v>
      </c>
      <c r="F141" s="65">
        <v>410.4</v>
      </c>
      <c r="G141" s="61"/>
      <c r="H141" s="61"/>
      <c r="I141" s="61"/>
      <c r="J141" s="61"/>
      <c r="K141" s="61"/>
      <c r="L141" s="61"/>
      <c r="M141" s="61"/>
      <c r="N141" s="61"/>
      <c r="O141" s="61"/>
      <c r="P141" s="61"/>
      <c r="Q141" s="58">
        <f t="shared" si="5"/>
        <v>410.4</v>
      </c>
    </row>
    <row r="142" spans="1:17" ht="15.75">
      <c r="A142" s="43"/>
      <c r="B142" s="59"/>
      <c r="C142" s="59"/>
      <c r="D142" s="60" t="s">
        <v>436</v>
      </c>
      <c r="E142" s="65">
        <v>410.4</v>
      </c>
      <c r="F142" s="65">
        <v>410.4</v>
      </c>
      <c r="G142" s="61"/>
      <c r="H142" s="61"/>
      <c r="I142" s="61"/>
      <c r="J142" s="61"/>
      <c r="K142" s="61"/>
      <c r="L142" s="61"/>
      <c r="M142" s="61"/>
      <c r="N142" s="61"/>
      <c r="O142" s="61"/>
      <c r="P142" s="61"/>
      <c r="Q142" s="58">
        <f t="shared" si="5"/>
        <v>410.4</v>
      </c>
    </row>
    <row r="143" spans="1:17" ht="15.75">
      <c r="A143" s="43"/>
      <c r="B143" s="235" t="s">
        <v>190</v>
      </c>
      <c r="C143" s="235" t="s">
        <v>390</v>
      </c>
      <c r="D143" s="60" t="s">
        <v>15</v>
      </c>
      <c r="E143" s="65">
        <v>164.2</v>
      </c>
      <c r="F143" s="65">
        <v>164.2</v>
      </c>
      <c r="G143" s="61"/>
      <c r="H143" s="61"/>
      <c r="I143" s="61"/>
      <c r="J143" s="61"/>
      <c r="K143" s="61"/>
      <c r="L143" s="61"/>
      <c r="M143" s="61"/>
      <c r="N143" s="61"/>
      <c r="O143" s="61"/>
      <c r="P143" s="61"/>
      <c r="Q143" s="58">
        <f t="shared" si="5"/>
        <v>164.2</v>
      </c>
    </row>
    <row r="144" spans="1:17" ht="15.75">
      <c r="A144" s="43"/>
      <c r="B144" s="59"/>
      <c r="C144" s="59"/>
      <c r="D144" s="60" t="s">
        <v>436</v>
      </c>
      <c r="E144" s="65">
        <v>164.2</v>
      </c>
      <c r="F144" s="65">
        <v>164.2</v>
      </c>
      <c r="G144" s="61"/>
      <c r="H144" s="61"/>
      <c r="I144" s="61"/>
      <c r="J144" s="61"/>
      <c r="K144" s="61"/>
      <c r="L144" s="61"/>
      <c r="M144" s="61"/>
      <c r="N144" s="61"/>
      <c r="O144" s="61"/>
      <c r="P144" s="61"/>
      <c r="Q144" s="58">
        <f t="shared" si="5"/>
        <v>164.2</v>
      </c>
    </row>
    <row r="145" spans="1:17" ht="15.75">
      <c r="A145" s="43"/>
      <c r="B145" s="235" t="s">
        <v>191</v>
      </c>
      <c r="C145" s="235" t="s">
        <v>390</v>
      </c>
      <c r="D145" s="233" t="s">
        <v>16</v>
      </c>
      <c r="E145" s="65">
        <v>15260.3</v>
      </c>
      <c r="F145" s="65">
        <v>15260.3</v>
      </c>
      <c r="G145" s="61"/>
      <c r="H145" s="61"/>
      <c r="I145" s="61"/>
      <c r="J145" s="61"/>
      <c r="K145" s="61"/>
      <c r="L145" s="61"/>
      <c r="M145" s="61"/>
      <c r="N145" s="61"/>
      <c r="O145" s="61"/>
      <c r="P145" s="61"/>
      <c r="Q145" s="58">
        <f t="shared" si="5"/>
        <v>15260.3</v>
      </c>
    </row>
    <row r="146" spans="1:17" ht="15.75">
      <c r="A146" s="43"/>
      <c r="B146" s="59"/>
      <c r="C146" s="59"/>
      <c r="D146" s="60" t="s">
        <v>436</v>
      </c>
      <c r="E146" s="65">
        <v>15260.3</v>
      </c>
      <c r="F146" s="65">
        <v>15260.3</v>
      </c>
      <c r="G146" s="61"/>
      <c r="H146" s="61"/>
      <c r="I146" s="61"/>
      <c r="J146" s="61"/>
      <c r="K146" s="61"/>
      <c r="L146" s="61"/>
      <c r="M146" s="61"/>
      <c r="N146" s="61"/>
      <c r="O146" s="61"/>
      <c r="P146" s="61"/>
      <c r="Q146" s="58">
        <f t="shared" si="5"/>
        <v>15260.3</v>
      </c>
    </row>
    <row r="147" spans="1:17" ht="15.75">
      <c r="A147" s="43"/>
      <c r="B147" s="235" t="s">
        <v>192</v>
      </c>
      <c r="C147" s="235" t="s">
        <v>390</v>
      </c>
      <c r="D147" s="233" t="s">
        <v>17</v>
      </c>
      <c r="E147" s="65">
        <v>2387.9</v>
      </c>
      <c r="F147" s="65">
        <v>2387.9</v>
      </c>
      <c r="G147" s="61"/>
      <c r="H147" s="61"/>
      <c r="I147" s="61"/>
      <c r="J147" s="61"/>
      <c r="K147" s="61"/>
      <c r="L147" s="61"/>
      <c r="M147" s="61"/>
      <c r="N147" s="61"/>
      <c r="O147" s="61"/>
      <c r="P147" s="61"/>
      <c r="Q147" s="58">
        <f t="shared" si="5"/>
        <v>2387.9</v>
      </c>
    </row>
    <row r="148" spans="1:17" ht="15.75">
      <c r="A148" s="43"/>
      <c r="B148" s="59"/>
      <c r="C148" s="59"/>
      <c r="D148" s="60" t="s">
        <v>436</v>
      </c>
      <c r="E148" s="65">
        <v>2387.9</v>
      </c>
      <c r="F148" s="65">
        <v>2387.9</v>
      </c>
      <c r="G148" s="61"/>
      <c r="H148" s="61"/>
      <c r="I148" s="61"/>
      <c r="J148" s="61"/>
      <c r="K148" s="61"/>
      <c r="L148" s="61"/>
      <c r="M148" s="61"/>
      <c r="N148" s="61"/>
      <c r="O148" s="61"/>
      <c r="P148" s="61"/>
      <c r="Q148" s="58">
        <f t="shared" si="5"/>
        <v>2387.9</v>
      </c>
    </row>
    <row r="149" spans="1:17" ht="15.75">
      <c r="A149" s="43"/>
      <c r="B149" s="235" t="s">
        <v>193</v>
      </c>
      <c r="C149" s="235" t="s">
        <v>390</v>
      </c>
      <c r="D149" s="233" t="s">
        <v>18</v>
      </c>
      <c r="E149" s="65">
        <v>5193.7</v>
      </c>
      <c r="F149" s="65">
        <v>5193.7</v>
      </c>
      <c r="G149" s="61"/>
      <c r="H149" s="61"/>
      <c r="I149" s="61"/>
      <c r="J149" s="61"/>
      <c r="K149" s="61"/>
      <c r="L149" s="61"/>
      <c r="M149" s="61"/>
      <c r="N149" s="61"/>
      <c r="O149" s="61"/>
      <c r="P149" s="61"/>
      <c r="Q149" s="58">
        <f t="shared" si="5"/>
        <v>5193.7</v>
      </c>
    </row>
    <row r="150" spans="1:17" ht="15.75">
      <c r="A150" s="43"/>
      <c r="B150" s="59"/>
      <c r="C150" s="59"/>
      <c r="D150" s="60" t="s">
        <v>436</v>
      </c>
      <c r="E150" s="65">
        <v>5193.7</v>
      </c>
      <c r="F150" s="65">
        <v>5193.7</v>
      </c>
      <c r="G150" s="61"/>
      <c r="H150" s="61"/>
      <c r="I150" s="61"/>
      <c r="J150" s="61"/>
      <c r="K150" s="61"/>
      <c r="L150" s="61"/>
      <c r="M150" s="61"/>
      <c r="N150" s="61"/>
      <c r="O150" s="61"/>
      <c r="P150" s="61"/>
      <c r="Q150" s="58">
        <f t="shared" si="5"/>
        <v>5193.7</v>
      </c>
    </row>
    <row r="151" spans="1:17" ht="15.75">
      <c r="A151" s="43"/>
      <c r="B151" s="235" t="s">
        <v>194</v>
      </c>
      <c r="C151" s="235" t="s">
        <v>390</v>
      </c>
      <c r="D151" s="233" t="s">
        <v>19</v>
      </c>
      <c r="E151" s="65">
        <v>930.9</v>
      </c>
      <c r="F151" s="65">
        <v>930.9</v>
      </c>
      <c r="G151" s="61"/>
      <c r="H151" s="61"/>
      <c r="I151" s="61"/>
      <c r="J151" s="61"/>
      <c r="K151" s="61"/>
      <c r="L151" s="61"/>
      <c r="M151" s="61"/>
      <c r="N151" s="61"/>
      <c r="O151" s="61"/>
      <c r="P151" s="61"/>
      <c r="Q151" s="58">
        <f t="shared" si="5"/>
        <v>930.9</v>
      </c>
    </row>
    <row r="152" spans="1:17" ht="15.75">
      <c r="A152" s="43"/>
      <c r="B152" s="59"/>
      <c r="C152" s="59"/>
      <c r="D152" s="60" t="s">
        <v>436</v>
      </c>
      <c r="E152" s="65">
        <v>930.9</v>
      </c>
      <c r="F152" s="65">
        <v>930.9</v>
      </c>
      <c r="G152" s="61"/>
      <c r="H152" s="61"/>
      <c r="I152" s="61"/>
      <c r="J152" s="61"/>
      <c r="K152" s="61"/>
      <c r="L152" s="61"/>
      <c r="M152" s="61"/>
      <c r="N152" s="61"/>
      <c r="O152" s="61"/>
      <c r="P152" s="61"/>
      <c r="Q152" s="58">
        <f t="shared" si="5"/>
        <v>930.9</v>
      </c>
    </row>
    <row r="153" spans="1:17" ht="15.75">
      <c r="A153" s="43"/>
      <c r="B153" s="235" t="s">
        <v>195</v>
      </c>
      <c r="C153" s="235" t="s">
        <v>390</v>
      </c>
      <c r="D153" s="233" t="s">
        <v>20</v>
      </c>
      <c r="E153" s="65">
        <v>51.6</v>
      </c>
      <c r="F153" s="65">
        <v>51.6</v>
      </c>
      <c r="G153" s="61"/>
      <c r="H153" s="61"/>
      <c r="I153" s="61"/>
      <c r="J153" s="61"/>
      <c r="K153" s="61"/>
      <c r="L153" s="61"/>
      <c r="M153" s="61"/>
      <c r="N153" s="61"/>
      <c r="O153" s="61"/>
      <c r="P153" s="61"/>
      <c r="Q153" s="58">
        <f t="shared" si="5"/>
        <v>51.6</v>
      </c>
    </row>
    <row r="154" spans="1:17" ht="15.75">
      <c r="A154" s="43"/>
      <c r="B154" s="59"/>
      <c r="C154" s="59"/>
      <c r="D154" s="60" t="s">
        <v>436</v>
      </c>
      <c r="E154" s="65">
        <v>51.6</v>
      </c>
      <c r="F154" s="65">
        <v>51.6</v>
      </c>
      <c r="G154" s="61"/>
      <c r="H154" s="61"/>
      <c r="I154" s="61"/>
      <c r="J154" s="61"/>
      <c r="K154" s="61"/>
      <c r="L154" s="61"/>
      <c r="M154" s="61"/>
      <c r="N154" s="61"/>
      <c r="O154" s="61"/>
      <c r="P154" s="61"/>
      <c r="Q154" s="58">
        <f t="shared" si="5"/>
        <v>51.6</v>
      </c>
    </row>
    <row r="155" spans="1:17" ht="15.75">
      <c r="A155" s="43"/>
      <c r="B155" s="235" t="s">
        <v>196</v>
      </c>
      <c r="C155" s="235" t="s">
        <v>390</v>
      </c>
      <c r="D155" s="233" t="s">
        <v>21</v>
      </c>
      <c r="E155" s="65">
        <v>14191.1</v>
      </c>
      <c r="F155" s="65">
        <v>14191.1</v>
      </c>
      <c r="G155" s="61"/>
      <c r="H155" s="61"/>
      <c r="I155" s="61"/>
      <c r="J155" s="61"/>
      <c r="K155" s="61"/>
      <c r="L155" s="61"/>
      <c r="M155" s="61"/>
      <c r="N155" s="61"/>
      <c r="O155" s="61"/>
      <c r="P155" s="61"/>
      <c r="Q155" s="58">
        <f t="shared" si="5"/>
        <v>14191.1</v>
      </c>
    </row>
    <row r="156" spans="1:17" ht="15.75">
      <c r="A156" s="43"/>
      <c r="B156" s="59"/>
      <c r="C156" s="59"/>
      <c r="D156" s="60" t="s">
        <v>436</v>
      </c>
      <c r="E156" s="65">
        <v>14191.1</v>
      </c>
      <c r="F156" s="65">
        <v>14191.1</v>
      </c>
      <c r="G156" s="61"/>
      <c r="H156" s="61"/>
      <c r="I156" s="61"/>
      <c r="J156" s="61"/>
      <c r="K156" s="61"/>
      <c r="L156" s="61"/>
      <c r="M156" s="61"/>
      <c r="N156" s="61"/>
      <c r="O156" s="61"/>
      <c r="P156" s="61"/>
      <c r="Q156" s="58">
        <f t="shared" si="5"/>
        <v>14191.1</v>
      </c>
    </row>
    <row r="157" spans="1:17" ht="27.75" customHeight="1">
      <c r="A157" s="43"/>
      <c r="B157" s="235" t="s">
        <v>173</v>
      </c>
      <c r="C157" s="235" t="s">
        <v>154</v>
      </c>
      <c r="D157" s="233" t="s">
        <v>22</v>
      </c>
      <c r="E157" s="65">
        <v>38627.2</v>
      </c>
      <c r="F157" s="65">
        <v>38627.2</v>
      </c>
      <c r="G157" s="61"/>
      <c r="H157" s="61"/>
      <c r="I157" s="61"/>
      <c r="J157" s="61"/>
      <c r="K157" s="61"/>
      <c r="L157" s="61"/>
      <c r="M157" s="61"/>
      <c r="N157" s="61"/>
      <c r="O157" s="61"/>
      <c r="P157" s="61"/>
      <c r="Q157" s="58">
        <f t="shared" si="5"/>
        <v>38627.2</v>
      </c>
    </row>
    <row r="158" spans="1:17" ht="23.25" customHeight="1">
      <c r="A158" s="43"/>
      <c r="B158" s="59"/>
      <c r="C158" s="59"/>
      <c r="D158" s="60" t="s">
        <v>436</v>
      </c>
      <c r="E158" s="65">
        <v>38627.2</v>
      </c>
      <c r="F158" s="65">
        <v>38627.2</v>
      </c>
      <c r="G158" s="61"/>
      <c r="H158" s="61"/>
      <c r="I158" s="61"/>
      <c r="J158" s="61"/>
      <c r="K158" s="61"/>
      <c r="L158" s="61"/>
      <c r="M158" s="61"/>
      <c r="N158" s="61"/>
      <c r="O158" s="61"/>
      <c r="P158" s="61"/>
      <c r="Q158" s="58">
        <f t="shared" si="5"/>
        <v>38627.2</v>
      </c>
    </row>
    <row r="159" spans="1:17" ht="36" customHeight="1">
      <c r="A159" s="43"/>
      <c r="B159" s="235" t="s">
        <v>188</v>
      </c>
      <c r="C159" s="235" t="s">
        <v>154</v>
      </c>
      <c r="D159" s="233" t="s">
        <v>23</v>
      </c>
      <c r="E159" s="65">
        <v>2875.9</v>
      </c>
      <c r="F159" s="65">
        <v>2875.9</v>
      </c>
      <c r="G159" s="61"/>
      <c r="H159" s="61"/>
      <c r="I159" s="61"/>
      <c r="J159" s="61"/>
      <c r="K159" s="61"/>
      <c r="L159" s="61"/>
      <c r="M159" s="61"/>
      <c r="N159" s="61"/>
      <c r="O159" s="61"/>
      <c r="P159" s="61"/>
      <c r="Q159" s="58">
        <f t="shared" si="5"/>
        <v>2875.9</v>
      </c>
    </row>
    <row r="160" spans="1:17" ht="23.25" customHeight="1">
      <c r="A160" s="43"/>
      <c r="B160" s="59"/>
      <c r="C160" s="59"/>
      <c r="D160" s="60" t="s">
        <v>436</v>
      </c>
      <c r="E160" s="65">
        <v>2875.9</v>
      </c>
      <c r="F160" s="65">
        <v>2875.9</v>
      </c>
      <c r="G160" s="61"/>
      <c r="H160" s="61"/>
      <c r="I160" s="61"/>
      <c r="J160" s="61"/>
      <c r="K160" s="61"/>
      <c r="L160" s="61"/>
      <c r="M160" s="61"/>
      <c r="N160" s="61"/>
      <c r="O160" s="61"/>
      <c r="P160" s="61"/>
      <c r="Q160" s="58">
        <f t="shared" si="5"/>
        <v>2875.9</v>
      </c>
    </row>
    <row r="161" spans="1:17" ht="33" customHeight="1" hidden="1">
      <c r="A161" s="43"/>
      <c r="B161" s="59" t="s">
        <v>174</v>
      </c>
      <c r="C161" s="59" t="s">
        <v>154</v>
      </c>
      <c r="D161" s="60" t="s">
        <v>175</v>
      </c>
      <c r="E161" s="65">
        <v>0</v>
      </c>
      <c r="F161" s="65">
        <v>0</v>
      </c>
      <c r="G161" s="61"/>
      <c r="H161" s="61"/>
      <c r="I161" s="61"/>
      <c r="J161" s="61"/>
      <c r="K161" s="61"/>
      <c r="L161" s="61"/>
      <c r="M161" s="61"/>
      <c r="N161" s="61"/>
      <c r="O161" s="61"/>
      <c r="P161" s="61"/>
      <c r="Q161" s="58">
        <f t="shared" si="5"/>
        <v>0</v>
      </c>
    </row>
    <row r="162" spans="1:17" ht="33" customHeight="1" hidden="1">
      <c r="A162" s="43"/>
      <c r="B162" s="59"/>
      <c r="C162" s="59"/>
      <c r="D162" s="60" t="s">
        <v>436</v>
      </c>
      <c r="E162" s="65">
        <v>0</v>
      </c>
      <c r="F162" s="65">
        <v>0</v>
      </c>
      <c r="G162" s="61"/>
      <c r="H162" s="61"/>
      <c r="I162" s="61"/>
      <c r="J162" s="61"/>
      <c r="K162" s="61"/>
      <c r="L162" s="61"/>
      <c r="M162" s="61"/>
      <c r="N162" s="61"/>
      <c r="O162" s="61"/>
      <c r="P162" s="61"/>
      <c r="Q162" s="58">
        <f t="shared" si="5"/>
        <v>0</v>
      </c>
    </row>
    <row r="163" spans="1:17" ht="33" customHeight="1">
      <c r="A163" s="43"/>
      <c r="B163" s="59" t="s">
        <v>197</v>
      </c>
      <c r="C163" s="59" t="s">
        <v>24</v>
      </c>
      <c r="D163" s="60" t="s">
        <v>25</v>
      </c>
      <c r="E163" s="65">
        <v>915.3</v>
      </c>
      <c r="F163" s="65">
        <v>915.3</v>
      </c>
      <c r="G163" s="61"/>
      <c r="H163" s="61"/>
      <c r="I163" s="61"/>
      <c r="J163" s="61"/>
      <c r="K163" s="61"/>
      <c r="L163" s="61"/>
      <c r="M163" s="61"/>
      <c r="N163" s="61"/>
      <c r="O163" s="61"/>
      <c r="P163" s="61"/>
      <c r="Q163" s="58">
        <f t="shared" si="5"/>
        <v>915.3</v>
      </c>
    </row>
    <row r="164" spans="1:17" ht="23.25" customHeight="1">
      <c r="A164" s="43"/>
      <c r="B164" s="59"/>
      <c r="C164" s="59"/>
      <c r="D164" s="60" t="s">
        <v>436</v>
      </c>
      <c r="E164" s="65">
        <v>915.3</v>
      </c>
      <c r="F164" s="65">
        <v>915.3</v>
      </c>
      <c r="G164" s="61"/>
      <c r="H164" s="61"/>
      <c r="I164" s="61"/>
      <c r="J164" s="61"/>
      <c r="K164" s="61"/>
      <c r="L164" s="61"/>
      <c r="M164" s="61"/>
      <c r="N164" s="61"/>
      <c r="O164" s="61"/>
      <c r="P164" s="61"/>
      <c r="Q164" s="58">
        <f t="shared" si="5"/>
        <v>915.3</v>
      </c>
    </row>
    <row r="165" spans="1:17" ht="15.75">
      <c r="A165" s="43"/>
      <c r="B165" s="59" t="s">
        <v>238</v>
      </c>
      <c r="C165" s="59" t="s">
        <v>388</v>
      </c>
      <c r="D165" s="60" t="s">
        <v>242</v>
      </c>
      <c r="E165" s="61">
        <v>265</v>
      </c>
      <c r="F165" s="61">
        <v>265</v>
      </c>
      <c r="G165" s="61"/>
      <c r="H165" s="61"/>
      <c r="I165" s="61"/>
      <c r="J165" s="61"/>
      <c r="K165" s="61"/>
      <c r="L165" s="61"/>
      <c r="M165" s="61"/>
      <c r="N165" s="61"/>
      <c r="O165" s="61"/>
      <c r="P165" s="61"/>
      <c r="Q165" s="58">
        <f t="shared" si="5"/>
        <v>265</v>
      </c>
    </row>
    <row r="166" spans="1:17" ht="15.75">
      <c r="A166" s="43"/>
      <c r="B166" s="59" t="s">
        <v>243</v>
      </c>
      <c r="C166" s="59" t="s">
        <v>437</v>
      </c>
      <c r="D166" s="60" t="s">
        <v>244</v>
      </c>
      <c r="E166" s="61">
        <v>26.8</v>
      </c>
      <c r="F166" s="61">
        <v>26.8</v>
      </c>
      <c r="G166" s="61"/>
      <c r="H166" s="61"/>
      <c r="I166" s="61"/>
      <c r="J166" s="61"/>
      <c r="K166" s="61"/>
      <c r="L166" s="61"/>
      <c r="M166" s="61"/>
      <c r="N166" s="61"/>
      <c r="O166" s="61"/>
      <c r="P166" s="61"/>
      <c r="Q166" s="58">
        <f t="shared" si="5"/>
        <v>26.8</v>
      </c>
    </row>
    <row r="167" spans="1:17" ht="15.75" hidden="1">
      <c r="A167" s="43"/>
      <c r="B167" s="59" t="s">
        <v>394</v>
      </c>
      <c r="C167" s="59"/>
      <c r="D167" s="60" t="s">
        <v>395</v>
      </c>
      <c r="E167" s="61"/>
      <c r="F167" s="61"/>
      <c r="G167" s="61"/>
      <c r="H167" s="61"/>
      <c r="I167" s="61"/>
      <c r="J167" s="61"/>
      <c r="K167" s="61"/>
      <c r="L167" s="61"/>
      <c r="M167" s="61"/>
      <c r="N167" s="61"/>
      <c r="O167" s="61"/>
      <c r="P167" s="61"/>
      <c r="Q167" s="58">
        <f t="shared" si="5"/>
        <v>0</v>
      </c>
    </row>
    <row r="168" spans="1:17" ht="15.75" hidden="1">
      <c r="A168" s="43"/>
      <c r="B168" s="59"/>
      <c r="C168" s="59"/>
      <c r="D168" s="60"/>
      <c r="E168" s="61"/>
      <c r="F168" s="61"/>
      <c r="G168" s="61"/>
      <c r="H168" s="61"/>
      <c r="I168" s="61"/>
      <c r="J168" s="61"/>
      <c r="K168" s="61"/>
      <c r="L168" s="61"/>
      <c r="M168" s="61"/>
      <c r="N168" s="61"/>
      <c r="O168" s="61"/>
      <c r="P168" s="61"/>
      <c r="Q168" s="58">
        <f t="shared" si="5"/>
        <v>0</v>
      </c>
    </row>
    <row r="169" spans="1:17" ht="31.5">
      <c r="A169" s="43"/>
      <c r="B169" s="59" t="s">
        <v>245</v>
      </c>
      <c r="C169" s="59" t="s">
        <v>24</v>
      </c>
      <c r="D169" s="60" t="s">
        <v>26</v>
      </c>
      <c r="E169" s="61">
        <v>130</v>
      </c>
      <c r="F169" s="61">
        <v>130</v>
      </c>
      <c r="G169" s="61"/>
      <c r="H169" s="61"/>
      <c r="I169" s="61"/>
      <c r="J169" s="61"/>
      <c r="K169" s="61"/>
      <c r="L169" s="61"/>
      <c r="M169" s="61"/>
      <c r="N169" s="61"/>
      <c r="O169" s="61"/>
      <c r="P169" s="61"/>
      <c r="Q169" s="58">
        <f t="shared" si="5"/>
        <v>130</v>
      </c>
    </row>
    <row r="170" spans="1:17" ht="27" customHeight="1">
      <c r="A170" s="43"/>
      <c r="B170" s="59" t="s">
        <v>318</v>
      </c>
      <c r="C170" s="59" t="s">
        <v>437</v>
      </c>
      <c r="D170" s="60" t="s">
        <v>27</v>
      </c>
      <c r="E170" s="61">
        <v>66</v>
      </c>
      <c r="F170" s="61">
        <v>66</v>
      </c>
      <c r="G170" s="61"/>
      <c r="H170" s="61"/>
      <c r="I170" s="61"/>
      <c r="J170" s="61"/>
      <c r="K170" s="61"/>
      <c r="L170" s="61"/>
      <c r="M170" s="61"/>
      <c r="N170" s="61"/>
      <c r="O170" s="61"/>
      <c r="P170" s="61"/>
      <c r="Q170" s="58">
        <f t="shared" si="5"/>
        <v>66</v>
      </c>
    </row>
    <row r="171" spans="1:17" ht="24" customHeight="1" hidden="1">
      <c r="A171" s="43"/>
      <c r="B171" s="237" t="s">
        <v>198</v>
      </c>
      <c r="C171" s="237"/>
      <c r="D171" s="238" t="s">
        <v>28</v>
      </c>
      <c r="E171" s="65"/>
      <c r="F171" s="65"/>
      <c r="G171" s="61"/>
      <c r="H171" s="61"/>
      <c r="I171" s="61"/>
      <c r="J171" s="61"/>
      <c r="K171" s="61"/>
      <c r="L171" s="61"/>
      <c r="M171" s="61"/>
      <c r="N171" s="61"/>
      <c r="O171" s="61"/>
      <c r="P171" s="61"/>
      <c r="Q171" s="58">
        <f t="shared" si="5"/>
        <v>0</v>
      </c>
    </row>
    <row r="172" spans="1:17" ht="34.5" customHeight="1" hidden="1">
      <c r="A172" s="43"/>
      <c r="B172" s="237"/>
      <c r="C172" s="237"/>
      <c r="D172" s="238"/>
      <c r="E172" s="65"/>
      <c r="F172" s="65"/>
      <c r="G172" s="61"/>
      <c r="H172" s="61"/>
      <c r="I172" s="61"/>
      <c r="J172" s="61"/>
      <c r="K172" s="61"/>
      <c r="L172" s="61"/>
      <c r="M172" s="61"/>
      <c r="N172" s="61"/>
      <c r="O172" s="61"/>
      <c r="P172" s="61"/>
      <c r="Q172" s="58">
        <f t="shared" si="5"/>
        <v>0</v>
      </c>
    </row>
    <row r="173" spans="1:17" ht="26.25" customHeight="1" hidden="1">
      <c r="A173" s="43"/>
      <c r="B173" s="237"/>
      <c r="C173" s="237"/>
      <c r="D173" s="239" t="s">
        <v>436</v>
      </c>
      <c r="E173" s="65"/>
      <c r="F173" s="65"/>
      <c r="G173" s="61"/>
      <c r="H173" s="61"/>
      <c r="I173" s="61"/>
      <c r="J173" s="61"/>
      <c r="K173" s="61"/>
      <c r="L173" s="61"/>
      <c r="M173" s="61"/>
      <c r="N173" s="61"/>
      <c r="O173" s="61"/>
      <c r="P173" s="61"/>
      <c r="Q173" s="58">
        <f t="shared" si="5"/>
        <v>0</v>
      </c>
    </row>
    <row r="174" spans="1:17" ht="29.25" customHeight="1" hidden="1">
      <c r="A174" s="43"/>
      <c r="B174" s="237" t="s">
        <v>179</v>
      </c>
      <c r="C174" s="237"/>
      <c r="D174" s="239" t="s">
        <v>180</v>
      </c>
      <c r="E174" s="240"/>
      <c r="F174" s="240"/>
      <c r="G174" s="61"/>
      <c r="H174" s="61"/>
      <c r="I174" s="61"/>
      <c r="J174" s="61"/>
      <c r="K174" s="61"/>
      <c r="L174" s="61"/>
      <c r="M174" s="61"/>
      <c r="N174" s="61"/>
      <c r="O174" s="61"/>
      <c r="P174" s="61"/>
      <c r="Q174" s="58">
        <f t="shared" si="5"/>
        <v>0</v>
      </c>
    </row>
    <row r="175" spans="1:17" ht="0.75" customHeight="1" hidden="1">
      <c r="A175" s="43"/>
      <c r="B175" s="237" t="s">
        <v>181</v>
      </c>
      <c r="C175" s="237"/>
      <c r="D175" s="239" t="s">
        <v>182</v>
      </c>
      <c r="E175" s="61"/>
      <c r="F175" s="61"/>
      <c r="G175" s="61"/>
      <c r="H175" s="61"/>
      <c r="I175" s="61"/>
      <c r="J175" s="61"/>
      <c r="K175" s="61"/>
      <c r="L175" s="61"/>
      <c r="M175" s="61"/>
      <c r="N175" s="61"/>
      <c r="O175" s="61"/>
      <c r="P175" s="61"/>
      <c r="Q175" s="58">
        <f t="shared" si="5"/>
        <v>0</v>
      </c>
    </row>
    <row r="176" spans="1:17" ht="20.25" customHeight="1" hidden="1">
      <c r="A176" s="43"/>
      <c r="B176" s="237"/>
      <c r="C176" s="237"/>
      <c r="D176" s="239" t="s">
        <v>436</v>
      </c>
      <c r="E176" s="61"/>
      <c r="F176" s="61"/>
      <c r="G176" s="61"/>
      <c r="H176" s="61"/>
      <c r="I176" s="61"/>
      <c r="J176" s="61"/>
      <c r="K176" s="61"/>
      <c r="L176" s="61"/>
      <c r="M176" s="61"/>
      <c r="N176" s="61"/>
      <c r="O176" s="61"/>
      <c r="P176" s="61"/>
      <c r="Q176" s="58">
        <f t="shared" si="5"/>
        <v>0</v>
      </c>
    </row>
    <row r="177" spans="1:17" ht="15" customHeight="1" hidden="1">
      <c r="A177" s="43"/>
      <c r="B177" s="241" t="s">
        <v>181</v>
      </c>
      <c r="C177" s="241"/>
      <c r="D177" s="239" t="s">
        <v>182</v>
      </c>
      <c r="E177" s="61"/>
      <c r="F177" s="61"/>
      <c r="G177" s="61"/>
      <c r="H177" s="61"/>
      <c r="I177" s="61"/>
      <c r="J177" s="61"/>
      <c r="K177" s="61"/>
      <c r="L177" s="61"/>
      <c r="M177" s="61"/>
      <c r="N177" s="61"/>
      <c r="O177" s="61"/>
      <c r="P177" s="61"/>
      <c r="Q177" s="58">
        <f t="shared" si="5"/>
        <v>0</v>
      </c>
    </row>
    <row r="178" spans="1:17" ht="15" customHeight="1">
      <c r="A178" s="43"/>
      <c r="B178" s="235" t="s">
        <v>198</v>
      </c>
      <c r="C178" s="235" t="s">
        <v>24</v>
      </c>
      <c r="D178" s="60" t="s">
        <v>29</v>
      </c>
      <c r="E178" s="61">
        <v>6396.9</v>
      </c>
      <c r="F178" s="61">
        <v>6396.9</v>
      </c>
      <c r="G178" s="61"/>
      <c r="H178" s="61"/>
      <c r="I178" s="61"/>
      <c r="J178" s="61"/>
      <c r="K178" s="61"/>
      <c r="L178" s="61"/>
      <c r="M178" s="61"/>
      <c r="N178" s="61"/>
      <c r="O178" s="61"/>
      <c r="P178" s="61"/>
      <c r="Q178" s="58">
        <f t="shared" si="5"/>
        <v>6396.9</v>
      </c>
    </row>
    <row r="179" spans="1:17" ht="25.5" customHeight="1">
      <c r="A179" s="43"/>
      <c r="B179" s="235"/>
      <c r="C179" s="235"/>
      <c r="D179" s="60" t="s">
        <v>436</v>
      </c>
      <c r="E179" s="61">
        <v>6396.9</v>
      </c>
      <c r="F179" s="61">
        <v>6396.9</v>
      </c>
      <c r="G179" s="61"/>
      <c r="H179" s="61"/>
      <c r="I179" s="61"/>
      <c r="J179" s="61"/>
      <c r="K179" s="61"/>
      <c r="L179" s="61"/>
      <c r="M179" s="61"/>
      <c r="N179" s="61"/>
      <c r="O179" s="61"/>
      <c r="P179" s="61"/>
      <c r="Q179" s="58">
        <f t="shared" si="5"/>
        <v>6396.9</v>
      </c>
    </row>
    <row r="180" spans="1:17" ht="25.5" customHeight="1" hidden="1">
      <c r="A180" s="43"/>
      <c r="B180" s="235" t="s">
        <v>179</v>
      </c>
      <c r="C180" s="235" t="s">
        <v>1</v>
      </c>
      <c r="D180" s="60" t="s">
        <v>30</v>
      </c>
      <c r="E180" s="61"/>
      <c r="F180" s="61"/>
      <c r="G180" s="61"/>
      <c r="H180" s="61"/>
      <c r="I180" s="61"/>
      <c r="J180" s="61"/>
      <c r="K180" s="61"/>
      <c r="L180" s="61"/>
      <c r="M180" s="61"/>
      <c r="N180" s="61"/>
      <c r="O180" s="61"/>
      <c r="P180" s="61"/>
      <c r="Q180" s="58">
        <f aca="true" t="shared" si="6" ref="Q180:Q207">SUM(J180+E180)</f>
        <v>0</v>
      </c>
    </row>
    <row r="181" spans="1:17" ht="25.5" customHeight="1" hidden="1">
      <c r="A181" s="43"/>
      <c r="B181" s="235"/>
      <c r="C181" s="235"/>
      <c r="D181" s="60"/>
      <c r="E181" s="61"/>
      <c r="F181" s="61"/>
      <c r="G181" s="61"/>
      <c r="H181" s="61"/>
      <c r="I181" s="61"/>
      <c r="J181" s="61"/>
      <c r="K181" s="61"/>
      <c r="L181" s="61"/>
      <c r="M181" s="61"/>
      <c r="N181" s="61"/>
      <c r="O181" s="61"/>
      <c r="P181" s="61"/>
      <c r="Q181" s="58">
        <f t="shared" si="6"/>
        <v>0</v>
      </c>
    </row>
    <row r="182" spans="1:17" ht="25.5" customHeight="1" hidden="1">
      <c r="A182" s="43"/>
      <c r="B182" s="235" t="s">
        <v>181</v>
      </c>
      <c r="C182" s="235" t="s">
        <v>1</v>
      </c>
      <c r="D182" s="60" t="s">
        <v>31</v>
      </c>
      <c r="E182" s="61"/>
      <c r="F182" s="61"/>
      <c r="G182" s="61"/>
      <c r="H182" s="61"/>
      <c r="I182" s="61"/>
      <c r="J182" s="61"/>
      <c r="K182" s="61"/>
      <c r="L182" s="61"/>
      <c r="M182" s="61"/>
      <c r="N182" s="61"/>
      <c r="O182" s="61"/>
      <c r="P182" s="61"/>
      <c r="Q182" s="58">
        <f t="shared" si="6"/>
        <v>0</v>
      </c>
    </row>
    <row r="183" spans="1:17" ht="25.5" customHeight="1" hidden="1">
      <c r="A183" s="43"/>
      <c r="B183" s="235"/>
      <c r="C183" s="235"/>
      <c r="D183" s="60"/>
      <c r="E183" s="61"/>
      <c r="F183" s="61"/>
      <c r="G183" s="61"/>
      <c r="H183" s="61"/>
      <c r="I183" s="61"/>
      <c r="J183" s="61"/>
      <c r="K183" s="61"/>
      <c r="L183" s="61"/>
      <c r="M183" s="61"/>
      <c r="N183" s="61"/>
      <c r="O183" s="61"/>
      <c r="P183" s="61"/>
      <c r="Q183" s="58">
        <f t="shared" si="6"/>
        <v>0</v>
      </c>
    </row>
    <row r="184" spans="1:19" ht="15.75">
      <c r="A184" s="43"/>
      <c r="B184" s="35">
        <v>24</v>
      </c>
      <c r="C184" s="59"/>
      <c r="D184" s="57" t="s">
        <v>226</v>
      </c>
      <c r="E184" s="58">
        <f>SUM(E185+E186+E187+E188+E191)</f>
        <v>3120.3</v>
      </c>
      <c r="F184" s="58">
        <f aca="true" t="shared" si="7" ref="F184:O184">SUM(F185+F186+F187+F188+F191)</f>
        <v>3120.3</v>
      </c>
      <c r="G184" s="58">
        <f t="shared" si="7"/>
        <v>2266.1</v>
      </c>
      <c r="H184" s="58">
        <f t="shared" si="7"/>
        <v>300.5</v>
      </c>
      <c r="I184" s="58">
        <f t="shared" si="7"/>
        <v>0</v>
      </c>
      <c r="J184" s="58">
        <f t="shared" si="7"/>
        <v>159.2</v>
      </c>
      <c r="K184" s="58">
        <f t="shared" si="7"/>
        <v>70.3</v>
      </c>
      <c r="L184" s="58">
        <f t="shared" si="7"/>
        <v>8.7</v>
      </c>
      <c r="M184" s="58">
        <f t="shared" si="7"/>
        <v>0</v>
      </c>
      <c r="N184" s="58">
        <f t="shared" si="7"/>
        <v>88.9</v>
      </c>
      <c r="O184" s="58">
        <f t="shared" si="7"/>
        <v>0</v>
      </c>
      <c r="P184" s="58"/>
      <c r="Q184" s="58">
        <f t="shared" si="6"/>
        <v>3279.5</v>
      </c>
      <c r="R184" s="82"/>
      <c r="S184" s="82"/>
    </row>
    <row r="185" spans="1:19" ht="15.75">
      <c r="A185" s="43"/>
      <c r="B185" s="59" t="s">
        <v>32</v>
      </c>
      <c r="C185" s="59" t="s">
        <v>33</v>
      </c>
      <c r="D185" s="60" t="s">
        <v>34</v>
      </c>
      <c r="E185" s="63">
        <v>770.6</v>
      </c>
      <c r="F185" s="65">
        <v>770.6</v>
      </c>
      <c r="G185" s="65">
        <v>562.4</v>
      </c>
      <c r="H185" s="65">
        <v>74.6</v>
      </c>
      <c r="I185" s="65"/>
      <c r="J185" s="63">
        <v>17.5</v>
      </c>
      <c r="K185" s="65">
        <v>6.5</v>
      </c>
      <c r="L185" s="65"/>
      <c r="M185" s="65"/>
      <c r="N185" s="65">
        <v>11</v>
      </c>
      <c r="O185" s="65"/>
      <c r="P185" s="65"/>
      <c r="Q185" s="58">
        <f t="shared" si="6"/>
        <v>788.1</v>
      </c>
      <c r="R185" s="83"/>
      <c r="S185" s="82"/>
    </row>
    <row r="186" spans="1:19" ht="15.75">
      <c r="A186" s="43"/>
      <c r="B186" s="59" t="s">
        <v>227</v>
      </c>
      <c r="C186" s="59" t="s">
        <v>33</v>
      </c>
      <c r="D186" s="60" t="s">
        <v>228</v>
      </c>
      <c r="E186" s="63">
        <v>173.7</v>
      </c>
      <c r="F186" s="65">
        <v>173.7</v>
      </c>
      <c r="G186" s="65">
        <v>132.6</v>
      </c>
      <c r="H186" s="65">
        <v>2.5</v>
      </c>
      <c r="I186" s="65"/>
      <c r="J186" s="63">
        <v>2.2</v>
      </c>
      <c r="K186" s="65">
        <v>2.2</v>
      </c>
      <c r="L186" s="65"/>
      <c r="M186" s="65"/>
      <c r="N186" s="65"/>
      <c r="O186" s="65"/>
      <c r="P186" s="65"/>
      <c r="Q186" s="58">
        <f t="shared" si="6"/>
        <v>175.89999999999998</v>
      </c>
      <c r="R186" s="83"/>
      <c r="S186" s="82"/>
    </row>
    <row r="187" spans="1:19" ht="15.75">
      <c r="A187" s="43"/>
      <c r="B187" s="59" t="s">
        <v>77</v>
      </c>
      <c r="C187" s="59" t="s">
        <v>35</v>
      </c>
      <c r="D187" s="60" t="s">
        <v>36</v>
      </c>
      <c r="E187" s="63">
        <v>1001.1</v>
      </c>
      <c r="F187" s="65">
        <v>1001.1</v>
      </c>
      <c r="G187" s="65">
        <v>678.1</v>
      </c>
      <c r="H187" s="65">
        <v>157.5</v>
      </c>
      <c r="I187" s="65"/>
      <c r="J187" s="63">
        <v>92</v>
      </c>
      <c r="K187" s="65">
        <v>18.1</v>
      </c>
      <c r="L187" s="65"/>
      <c r="M187" s="65"/>
      <c r="N187" s="65">
        <v>73.9</v>
      </c>
      <c r="O187" s="65"/>
      <c r="P187" s="65"/>
      <c r="Q187" s="58">
        <f t="shared" si="6"/>
        <v>1093.1</v>
      </c>
      <c r="R187" s="83"/>
      <c r="S187" s="82"/>
    </row>
    <row r="188" spans="1:19" ht="15.75">
      <c r="A188" s="43"/>
      <c r="B188" s="59" t="s">
        <v>37</v>
      </c>
      <c r="C188" s="59" t="s">
        <v>421</v>
      </c>
      <c r="D188" s="60" t="s">
        <v>38</v>
      </c>
      <c r="E188" s="63">
        <v>997.9</v>
      </c>
      <c r="F188" s="65">
        <v>997.9</v>
      </c>
      <c r="G188" s="65">
        <v>757</v>
      </c>
      <c r="H188" s="65">
        <v>65.9</v>
      </c>
      <c r="I188" s="65"/>
      <c r="J188" s="63">
        <v>47.5</v>
      </c>
      <c r="K188" s="65">
        <v>43.5</v>
      </c>
      <c r="L188" s="65">
        <v>8.7</v>
      </c>
      <c r="M188" s="65"/>
      <c r="N188" s="65">
        <v>4</v>
      </c>
      <c r="O188" s="65"/>
      <c r="P188" s="65"/>
      <c r="Q188" s="58">
        <f t="shared" si="6"/>
        <v>1045.4</v>
      </c>
      <c r="R188" s="83"/>
      <c r="S188" s="82"/>
    </row>
    <row r="189" spans="1:19" ht="74.25" customHeight="1" hidden="1">
      <c r="A189" s="43"/>
      <c r="B189" s="59"/>
      <c r="C189" s="59"/>
      <c r="D189" s="60"/>
      <c r="E189" s="61"/>
      <c r="F189" s="61"/>
      <c r="G189" s="61"/>
      <c r="H189" s="61"/>
      <c r="I189" s="61"/>
      <c r="J189" s="61"/>
      <c r="K189" s="61"/>
      <c r="L189" s="61"/>
      <c r="M189" s="61"/>
      <c r="N189" s="61"/>
      <c r="O189" s="61"/>
      <c r="P189" s="61"/>
      <c r="Q189" s="58">
        <f t="shared" si="6"/>
        <v>0</v>
      </c>
      <c r="R189" s="82"/>
      <c r="S189" s="82"/>
    </row>
    <row r="190" spans="1:19" ht="20.25" customHeight="1" hidden="1">
      <c r="A190" s="43"/>
      <c r="B190" s="59"/>
      <c r="C190" s="59"/>
      <c r="D190" s="60"/>
      <c r="E190" s="61"/>
      <c r="F190" s="61"/>
      <c r="G190" s="61"/>
      <c r="H190" s="61"/>
      <c r="I190" s="61"/>
      <c r="J190" s="61"/>
      <c r="K190" s="61"/>
      <c r="L190" s="61"/>
      <c r="M190" s="61"/>
      <c r="N190" s="61"/>
      <c r="O190" s="61"/>
      <c r="P190" s="61"/>
      <c r="Q190" s="58">
        <f t="shared" si="6"/>
        <v>0</v>
      </c>
      <c r="R190" s="82"/>
      <c r="S190" s="82"/>
    </row>
    <row r="191" spans="1:19" ht="15.75">
      <c r="A191" s="43"/>
      <c r="B191" s="59" t="s">
        <v>39</v>
      </c>
      <c r="C191" s="59" t="s">
        <v>40</v>
      </c>
      <c r="D191" s="60" t="s">
        <v>41</v>
      </c>
      <c r="E191" s="63">
        <v>177</v>
      </c>
      <c r="F191" s="65">
        <v>177</v>
      </c>
      <c r="G191" s="65">
        <v>136</v>
      </c>
      <c r="H191" s="61"/>
      <c r="I191" s="61"/>
      <c r="J191" s="61"/>
      <c r="K191" s="61"/>
      <c r="L191" s="61"/>
      <c r="M191" s="61"/>
      <c r="N191" s="61"/>
      <c r="O191" s="61"/>
      <c r="P191" s="61"/>
      <c r="Q191" s="58">
        <f t="shared" si="6"/>
        <v>177</v>
      </c>
      <c r="R191" s="82"/>
      <c r="S191" s="82"/>
    </row>
    <row r="192" spans="1:19" ht="15.75" hidden="1">
      <c r="A192" s="43"/>
      <c r="B192" s="36"/>
      <c r="C192" s="72"/>
      <c r="D192" s="57"/>
      <c r="E192" s="61"/>
      <c r="F192" s="61"/>
      <c r="G192" s="61"/>
      <c r="H192" s="61"/>
      <c r="I192" s="61"/>
      <c r="J192" s="61"/>
      <c r="K192" s="61"/>
      <c r="L192" s="61"/>
      <c r="M192" s="61"/>
      <c r="N192" s="61"/>
      <c r="O192" s="61"/>
      <c r="P192" s="61"/>
      <c r="Q192" s="58">
        <f t="shared" si="6"/>
        <v>0</v>
      </c>
      <c r="R192" s="82"/>
      <c r="S192" s="82"/>
    </row>
    <row r="193" spans="1:19" ht="70.5" customHeight="1" hidden="1">
      <c r="A193" s="43"/>
      <c r="B193" s="35"/>
      <c r="C193" s="59"/>
      <c r="D193" s="60"/>
      <c r="E193" s="61"/>
      <c r="F193" s="61"/>
      <c r="G193" s="61"/>
      <c r="H193" s="61"/>
      <c r="I193" s="61"/>
      <c r="J193" s="61"/>
      <c r="K193" s="61"/>
      <c r="L193" s="61"/>
      <c r="M193" s="61"/>
      <c r="N193" s="61"/>
      <c r="O193" s="61"/>
      <c r="P193" s="61"/>
      <c r="Q193" s="58">
        <f t="shared" si="6"/>
        <v>0</v>
      </c>
      <c r="R193" s="82"/>
      <c r="S193" s="82"/>
    </row>
    <row r="194" spans="1:19" ht="15.75">
      <c r="A194" s="43"/>
      <c r="B194" s="84">
        <v>75</v>
      </c>
      <c r="C194" s="56"/>
      <c r="D194" s="57" t="s">
        <v>332</v>
      </c>
      <c r="E194" s="58">
        <f>E196+E199</f>
        <v>6338.2</v>
      </c>
      <c r="F194" s="58">
        <f aca="true" t="shared" si="8" ref="F194:O194">F196+F199</f>
        <v>6338.2</v>
      </c>
      <c r="G194" s="58">
        <f t="shared" si="8"/>
        <v>0</v>
      </c>
      <c r="H194" s="58">
        <f t="shared" si="8"/>
        <v>0</v>
      </c>
      <c r="I194" s="58">
        <f t="shared" si="8"/>
        <v>0</v>
      </c>
      <c r="J194" s="58">
        <f t="shared" si="8"/>
        <v>0</v>
      </c>
      <c r="K194" s="58">
        <f t="shared" si="8"/>
        <v>0</v>
      </c>
      <c r="L194" s="58">
        <f t="shared" si="8"/>
        <v>0</v>
      </c>
      <c r="M194" s="58">
        <f t="shared" si="8"/>
        <v>0</v>
      </c>
      <c r="N194" s="58">
        <f t="shared" si="8"/>
        <v>0</v>
      </c>
      <c r="O194" s="58">
        <f t="shared" si="8"/>
        <v>0</v>
      </c>
      <c r="P194" s="58"/>
      <c r="Q194" s="58">
        <f t="shared" si="6"/>
        <v>6338.2</v>
      </c>
      <c r="R194" s="82"/>
      <c r="S194" s="82"/>
    </row>
    <row r="195" spans="1:17" ht="18.75" customHeight="1" hidden="1">
      <c r="A195" s="43"/>
      <c r="B195" s="35">
        <v>250306</v>
      </c>
      <c r="C195" s="59"/>
      <c r="D195" s="60" t="s">
        <v>42</v>
      </c>
      <c r="E195" s="61"/>
      <c r="F195" s="61"/>
      <c r="G195" s="61"/>
      <c r="H195" s="61"/>
      <c r="I195" s="61"/>
      <c r="J195" s="61"/>
      <c r="K195" s="61"/>
      <c r="L195" s="61"/>
      <c r="M195" s="61"/>
      <c r="N195" s="61"/>
      <c r="O195" s="61"/>
      <c r="P195" s="61"/>
      <c r="Q195" s="58">
        <f t="shared" si="6"/>
        <v>0</v>
      </c>
    </row>
    <row r="196" spans="1:17" ht="15.75">
      <c r="A196" s="43"/>
      <c r="B196" s="35">
        <v>250315</v>
      </c>
      <c r="C196" s="59" t="s">
        <v>43</v>
      </c>
      <c r="D196" s="234" t="s">
        <v>44</v>
      </c>
      <c r="E196" s="61">
        <v>150</v>
      </c>
      <c r="F196" s="61">
        <v>150</v>
      </c>
      <c r="G196" s="61"/>
      <c r="H196" s="61"/>
      <c r="I196" s="61"/>
      <c r="J196" s="61"/>
      <c r="K196" s="61"/>
      <c r="L196" s="61"/>
      <c r="M196" s="61"/>
      <c r="N196" s="61"/>
      <c r="O196" s="61"/>
      <c r="P196" s="61"/>
      <c r="Q196" s="58">
        <f t="shared" si="6"/>
        <v>150</v>
      </c>
    </row>
    <row r="197" spans="1:17" ht="15.75" hidden="1">
      <c r="A197" s="43"/>
      <c r="B197" s="35"/>
      <c r="C197" s="59"/>
      <c r="D197" s="104"/>
      <c r="E197" s="85"/>
      <c r="F197" s="85"/>
      <c r="G197" s="85"/>
      <c r="H197" s="85"/>
      <c r="I197" s="85"/>
      <c r="J197" s="85"/>
      <c r="K197" s="85"/>
      <c r="L197" s="85"/>
      <c r="M197" s="85"/>
      <c r="N197" s="85"/>
      <c r="O197" s="85"/>
      <c r="P197" s="85"/>
      <c r="Q197" s="58">
        <f t="shared" si="6"/>
        <v>0</v>
      </c>
    </row>
    <row r="198" spans="1:17" ht="47.25" hidden="1">
      <c r="A198" s="43"/>
      <c r="B198" s="35">
        <v>250343</v>
      </c>
      <c r="C198" s="59"/>
      <c r="D198" s="105" t="s">
        <v>45</v>
      </c>
      <c r="E198" s="85"/>
      <c r="F198" s="85"/>
      <c r="G198" s="85"/>
      <c r="H198" s="85"/>
      <c r="I198" s="85"/>
      <c r="J198" s="85"/>
      <c r="K198" s="85"/>
      <c r="L198" s="85"/>
      <c r="M198" s="85"/>
      <c r="N198" s="85"/>
      <c r="O198" s="85"/>
      <c r="P198" s="85"/>
      <c r="Q198" s="58">
        <f t="shared" si="6"/>
        <v>0</v>
      </c>
    </row>
    <row r="199" spans="1:17" ht="15.75">
      <c r="A199" s="43"/>
      <c r="B199" s="35">
        <v>250380</v>
      </c>
      <c r="C199" s="59" t="s">
        <v>43</v>
      </c>
      <c r="D199" s="78" t="s">
        <v>217</v>
      </c>
      <c r="E199" s="61">
        <v>6188.2</v>
      </c>
      <c r="F199" s="61">
        <v>6188.2</v>
      </c>
      <c r="G199" s="85"/>
      <c r="H199" s="85"/>
      <c r="I199" s="85"/>
      <c r="J199" s="85"/>
      <c r="K199" s="85"/>
      <c r="L199" s="85"/>
      <c r="M199" s="85"/>
      <c r="N199" s="85"/>
      <c r="O199" s="85"/>
      <c r="P199" s="85"/>
      <c r="Q199" s="58">
        <f t="shared" si="6"/>
        <v>6188.2</v>
      </c>
    </row>
    <row r="200" spans="1:17" ht="15.75" hidden="1">
      <c r="A200" s="43"/>
      <c r="B200" s="35"/>
      <c r="C200" s="59"/>
      <c r="D200" s="86" t="s">
        <v>46</v>
      </c>
      <c r="E200" s="61"/>
      <c r="F200" s="85"/>
      <c r="G200" s="85"/>
      <c r="H200" s="85"/>
      <c r="I200" s="85"/>
      <c r="J200" s="85"/>
      <c r="K200" s="85"/>
      <c r="L200" s="85"/>
      <c r="M200" s="85"/>
      <c r="N200" s="85"/>
      <c r="O200" s="85"/>
      <c r="P200" s="85"/>
      <c r="Q200" s="58">
        <f t="shared" si="6"/>
        <v>0</v>
      </c>
    </row>
    <row r="201" spans="1:17" ht="15.75" hidden="1">
      <c r="A201" s="43"/>
      <c r="B201" s="35"/>
      <c r="C201" s="59"/>
      <c r="D201" s="78" t="s">
        <v>416</v>
      </c>
      <c r="E201" s="61"/>
      <c r="F201" s="85"/>
      <c r="G201" s="85"/>
      <c r="H201" s="85"/>
      <c r="I201" s="85"/>
      <c r="J201" s="85"/>
      <c r="K201" s="85"/>
      <c r="L201" s="85"/>
      <c r="M201" s="85"/>
      <c r="N201" s="85"/>
      <c r="O201" s="85"/>
      <c r="P201" s="85"/>
      <c r="Q201" s="58">
        <f t="shared" si="6"/>
        <v>0</v>
      </c>
    </row>
    <row r="202" spans="1:17" ht="15.75" hidden="1">
      <c r="A202" s="43"/>
      <c r="B202" s="35"/>
      <c r="C202" s="59"/>
      <c r="D202" s="60"/>
      <c r="E202" s="61"/>
      <c r="F202" s="85"/>
      <c r="G202" s="85"/>
      <c r="H202" s="85"/>
      <c r="I202" s="85"/>
      <c r="J202" s="85"/>
      <c r="K202" s="85"/>
      <c r="L202" s="85"/>
      <c r="M202" s="85"/>
      <c r="N202" s="85"/>
      <c r="O202" s="85"/>
      <c r="P202" s="85"/>
      <c r="Q202" s="58">
        <f t="shared" si="6"/>
        <v>0</v>
      </c>
    </row>
    <row r="203" spans="1:17" ht="31.5" hidden="1">
      <c r="A203" s="43"/>
      <c r="B203" s="35"/>
      <c r="C203" s="59"/>
      <c r="D203" s="87" t="s">
        <v>49</v>
      </c>
      <c r="E203" s="61"/>
      <c r="F203" s="85"/>
      <c r="G203" s="85"/>
      <c r="H203" s="85"/>
      <c r="I203" s="85"/>
      <c r="J203" s="85"/>
      <c r="K203" s="85"/>
      <c r="L203" s="85"/>
      <c r="M203" s="85"/>
      <c r="N203" s="85"/>
      <c r="O203" s="85"/>
      <c r="P203" s="85"/>
      <c r="Q203" s="58">
        <f t="shared" si="6"/>
        <v>0</v>
      </c>
    </row>
    <row r="204" spans="1:17" ht="15.75" hidden="1">
      <c r="A204" s="43"/>
      <c r="B204" s="35"/>
      <c r="C204" s="59"/>
      <c r="D204" s="60"/>
      <c r="E204" s="61"/>
      <c r="F204" s="85"/>
      <c r="G204" s="85"/>
      <c r="H204" s="85"/>
      <c r="I204" s="85"/>
      <c r="J204" s="85"/>
      <c r="K204" s="85"/>
      <c r="L204" s="85"/>
      <c r="M204" s="85"/>
      <c r="N204" s="85"/>
      <c r="O204" s="85"/>
      <c r="P204" s="85"/>
      <c r="Q204" s="58">
        <f t="shared" si="6"/>
        <v>0</v>
      </c>
    </row>
    <row r="205" spans="1:17" ht="68.25" customHeight="1" hidden="1">
      <c r="A205" s="43"/>
      <c r="B205" s="35"/>
      <c r="C205" s="59"/>
      <c r="D205" s="60" t="s">
        <v>50</v>
      </c>
      <c r="E205" s="61"/>
      <c r="F205" s="85"/>
      <c r="G205" s="85"/>
      <c r="H205" s="85"/>
      <c r="I205" s="85"/>
      <c r="J205" s="85"/>
      <c r="K205" s="85"/>
      <c r="L205" s="85"/>
      <c r="M205" s="85"/>
      <c r="N205" s="85"/>
      <c r="O205" s="85"/>
      <c r="P205" s="85"/>
      <c r="Q205" s="58">
        <f t="shared" si="6"/>
        <v>0</v>
      </c>
    </row>
    <row r="206" spans="1:17" ht="15.75">
      <c r="A206" s="43"/>
      <c r="B206" s="84">
        <v>76</v>
      </c>
      <c r="C206" s="56"/>
      <c r="D206" s="57" t="s">
        <v>231</v>
      </c>
      <c r="E206" s="58">
        <f>E207</f>
        <v>30</v>
      </c>
      <c r="F206" s="58">
        <f aca="true" t="shared" si="9" ref="F206:O206">F207</f>
        <v>0</v>
      </c>
      <c r="G206" s="58">
        <f t="shared" si="9"/>
        <v>0</v>
      </c>
      <c r="H206" s="58">
        <f t="shared" si="9"/>
        <v>0</v>
      </c>
      <c r="I206" s="58">
        <f t="shared" si="9"/>
        <v>0</v>
      </c>
      <c r="J206" s="58">
        <f t="shared" si="9"/>
        <v>0</v>
      </c>
      <c r="K206" s="58">
        <f t="shared" si="9"/>
        <v>0</v>
      </c>
      <c r="L206" s="58">
        <f t="shared" si="9"/>
        <v>0</v>
      </c>
      <c r="M206" s="58">
        <f t="shared" si="9"/>
        <v>0</v>
      </c>
      <c r="N206" s="58">
        <f t="shared" si="9"/>
        <v>0</v>
      </c>
      <c r="O206" s="58">
        <f t="shared" si="9"/>
        <v>0</v>
      </c>
      <c r="P206" s="85"/>
      <c r="Q206" s="58">
        <f t="shared" si="6"/>
        <v>30</v>
      </c>
    </row>
    <row r="207" spans="1:17" ht="15.75">
      <c r="A207" s="43"/>
      <c r="B207" s="35">
        <v>250102</v>
      </c>
      <c r="C207" s="59" t="s">
        <v>375</v>
      </c>
      <c r="D207" s="242" t="s">
        <v>232</v>
      </c>
      <c r="E207" s="61">
        <v>30</v>
      </c>
      <c r="F207" s="85"/>
      <c r="G207" s="85"/>
      <c r="H207" s="85"/>
      <c r="I207" s="85"/>
      <c r="J207" s="85"/>
      <c r="K207" s="85"/>
      <c r="L207" s="85"/>
      <c r="M207" s="85"/>
      <c r="N207" s="85"/>
      <c r="O207" s="85"/>
      <c r="P207" s="85"/>
      <c r="Q207" s="58">
        <f t="shared" si="6"/>
        <v>30</v>
      </c>
    </row>
    <row r="208" spans="1:17" ht="16.5" thickBot="1">
      <c r="A208" s="43"/>
      <c r="B208" s="35"/>
      <c r="C208" s="59"/>
      <c r="D208" s="88" t="s">
        <v>51</v>
      </c>
      <c r="E208" s="89">
        <f aca="true" t="shared" si="10" ref="E208:O208">SUM(E194+E184+E111+E81+E29+E22)+E206</f>
        <v>175037.89999999997</v>
      </c>
      <c r="F208" s="89">
        <f t="shared" si="10"/>
        <v>175007.89999999997</v>
      </c>
      <c r="G208" s="89">
        <f t="shared" si="10"/>
        <v>48063.7</v>
      </c>
      <c r="H208" s="89">
        <f t="shared" si="10"/>
        <v>6330.000000000001</v>
      </c>
      <c r="I208" s="89">
        <f t="shared" si="10"/>
        <v>0</v>
      </c>
      <c r="J208" s="89">
        <f t="shared" si="10"/>
        <v>1377.6999999999998</v>
      </c>
      <c r="K208" s="89">
        <f t="shared" si="10"/>
        <v>1205.8</v>
      </c>
      <c r="L208" s="89">
        <f t="shared" si="10"/>
        <v>13.7</v>
      </c>
      <c r="M208" s="89">
        <f t="shared" si="10"/>
        <v>39.2</v>
      </c>
      <c r="N208" s="89">
        <f t="shared" si="10"/>
        <v>171.9</v>
      </c>
      <c r="O208" s="89">
        <f t="shared" si="10"/>
        <v>0</v>
      </c>
      <c r="P208" s="89"/>
      <c r="Q208" s="58">
        <f>SUM(J208+E208)</f>
        <v>176415.59999999998</v>
      </c>
    </row>
    <row r="209" spans="2:17" ht="15.75">
      <c r="B209" s="90"/>
      <c r="C209" s="91"/>
      <c r="D209" s="90"/>
      <c r="E209" s="82"/>
      <c r="F209" s="92"/>
      <c r="G209" s="92"/>
      <c r="H209" s="92"/>
      <c r="I209" s="92"/>
      <c r="J209" s="92"/>
      <c r="K209" s="92"/>
      <c r="L209" s="92"/>
      <c r="M209" s="92"/>
      <c r="N209" s="92"/>
      <c r="O209" s="92"/>
      <c r="P209" s="92"/>
      <c r="Q209" s="82"/>
    </row>
    <row r="210" spans="2:5" ht="15.75">
      <c r="B210" s="90"/>
      <c r="C210" s="91"/>
      <c r="E210" s="34"/>
    </row>
    <row r="211" spans="2:5" ht="15.75">
      <c r="B211" s="93"/>
      <c r="C211" s="94"/>
      <c r="D211" s="93"/>
      <c r="E211" s="34"/>
    </row>
    <row r="212" spans="2:4" ht="15.75">
      <c r="B212" s="93"/>
      <c r="C212" s="94"/>
      <c r="D212" s="93"/>
    </row>
    <row r="213" spans="2:4" ht="15.75">
      <c r="B213" s="93"/>
      <c r="C213" s="94"/>
      <c r="D213" s="93"/>
    </row>
    <row r="214" spans="2:4" ht="15.75">
      <c r="B214" s="93"/>
      <c r="C214" s="94"/>
      <c r="D214" s="93"/>
    </row>
    <row r="215" spans="2:4" ht="15.75">
      <c r="B215" s="93"/>
      <c r="C215" s="94"/>
      <c r="D215" s="93"/>
    </row>
    <row r="216" spans="2:4" ht="15.75">
      <c r="B216" s="93"/>
      <c r="C216" s="94"/>
      <c r="D216" s="93"/>
    </row>
    <row r="217" spans="2:4" ht="15.75">
      <c r="B217" s="93"/>
      <c r="C217" s="94"/>
      <c r="D217" s="93"/>
    </row>
    <row r="218" spans="2:3" ht="15.75">
      <c r="B218" s="93"/>
      <c r="C218" s="94"/>
    </row>
    <row r="219" spans="2:3" ht="15.75">
      <c r="B219" s="93"/>
      <c r="C219" s="94"/>
    </row>
  </sheetData>
  <mergeCells count="22">
    <mergeCell ref="Q14:Q18"/>
    <mergeCell ref="E15:E18"/>
    <mergeCell ref="F15:F18"/>
    <mergeCell ref="G15:H15"/>
    <mergeCell ref="I15:I18"/>
    <mergeCell ref="J15:J18"/>
    <mergeCell ref="K15:K18"/>
    <mergeCell ref="L15:M15"/>
    <mergeCell ref="N15:N18"/>
    <mergeCell ref="L16:L18"/>
    <mergeCell ref="J14:P14"/>
    <mergeCell ref="O15:P15"/>
    <mergeCell ref="J3:N6"/>
    <mergeCell ref="M16:M18"/>
    <mergeCell ref="O16:O17"/>
    <mergeCell ref="A14:A17"/>
    <mergeCell ref="B14:B18"/>
    <mergeCell ref="C14:C17"/>
    <mergeCell ref="E14:I14"/>
    <mergeCell ref="G16:G18"/>
    <mergeCell ref="H16:H18"/>
    <mergeCell ref="D14:D18"/>
  </mergeCells>
  <printOptions/>
  <pageMargins left="0.24" right="0.16" top="0.17" bottom="0.17" header="0.5" footer="0.17"/>
  <pageSetup fitToHeight="6"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dimension ref="A4:AA68"/>
  <sheetViews>
    <sheetView showGridLines="0" showZeros="0" zoomScalePageLayoutView="0" workbookViewId="0" topLeftCell="D1">
      <selection activeCell="H13" sqref="H13"/>
    </sheetView>
  </sheetViews>
  <sheetFormatPr defaultColWidth="9.16015625" defaultRowHeight="12.75"/>
  <cols>
    <col min="1" max="1" width="0.328125" style="165" hidden="1" customWidth="1"/>
    <col min="2" max="2" width="4.33203125" style="165" hidden="1" customWidth="1"/>
    <col min="3" max="3" width="1.171875" style="165" hidden="1" customWidth="1"/>
    <col min="4" max="4" width="14.83203125" style="165" customWidth="1"/>
    <col min="5" max="5" width="56.5" style="165" customWidth="1"/>
    <col min="6" max="6" width="20.33203125" style="165" customWidth="1"/>
    <col min="7" max="7" width="22.83203125" style="165" hidden="1" customWidth="1"/>
    <col min="8" max="8" width="27.66015625" style="165" customWidth="1"/>
    <col min="9" max="9" width="29.16015625" style="179" customWidth="1"/>
    <col min="10" max="10" width="29.66015625" style="179" customWidth="1"/>
    <col min="11" max="12" width="28" style="179" hidden="1" customWidth="1"/>
    <col min="13" max="13" width="20.83203125" style="165" customWidth="1"/>
    <col min="14" max="14" width="23.33203125" style="165" hidden="1" customWidth="1"/>
    <col min="15" max="15" width="18.66015625" style="165" hidden="1" customWidth="1"/>
    <col min="16" max="16" width="18.33203125" style="165" hidden="1" customWidth="1"/>
    <col min="17" max="17" width="21.33203125" style="165" customWidth="1"/>
    <col min="18" max="18" width="24.5" style="165" customWidth="1"/>
    <col min="19" max="19" width="21.33203125" style="165" customWidth="1"/>
    <col min="20" max="20" width="19.16015625" style="165" customWidth="1"/>
    <col min="21" max="21" width="19.33203125" style="165" customWidth="1"/>
    <col min="22" max="22" width="21.66015625" style="165" customWidth="1"/>
    <col min="23" max="23" width="19.33203125" style="165" customWidth="1"/>
    <col min="24" max="24" width="26.16015625" style="165" customWidth="1"/>
    <col min="25" max="25" width="37.33203125" style="165" customWidth="1"/>
    <col min="26" max="26" width="17.16015625" style="165" customWidth="1"/>
    <col min="27" max="27" width="20.16015625" style="165" customWidth="1"/>
    <col min="28" max="16384" width="9.16015625" style="165" customWidth="1"/>
  </cols>
  <sheetData>
    <row r="1" ht="22.5" customHeight="1"/>
    <row r="3" ht="21.75" customHeight="1"/>
    <row r="4" spans="5:13" ht="67.5" customHeight="1">
      <c r="E4" s="171"/>
      <c r="F4" s="171"/>
      <c r="G4" s="171"/>
      <c r="H4" s="171"/>
      <c r="I4" s="276" t="s">
        <v>66</v>
      </c>
      <c r="J4" s="276"/>
      <c r="K4" s="276"/>
      <c r="L4" s="276"/>
      <c r="M4" s="276"/>
    </row>
    <row r="5" spans="5:13" ht="24.75" customHeight="1">
      <c r="E5" s="171"/>
      <c r="F5" s="171"/>
      <c r="G5" s="171"/>
      <c r="H5" s="171"/>
      <c r="I5" s="281"/>
      <c r="J5" s="281"/>
      <c r="K5" s="281"/>
      <c r="L5" s="281"/>
      <c r="M5" s="281"/>
    </row>
    <row r="6" spans="1:13" ht="67.5" customHeight="1">
      <c r="A6" s="180"/>
      <c r="B6" s="180"/>
      <c r="C6" s="180"/>
      <c r="D6" s="275" t="s">
        <v>213</v>
      </c>
      <c r="E6" s="275"/>
      <c r="F6" s="275"/>
      <c r="G6" s="275"/>
      <c r="H6" s="275"/>
      <c r="I6" s="275"/>
      <c r="J6" s="275"/>
      <c r="K6" s="275"/>
      <c r="L6" s="275"/>
      <c r="M6" s="275"/>
    </row>
    <row r="7" spans="1:13" ht="18" customHeight="1">
      <c r="A7" s="180"/>
      <c r="B7" s="180"/>
      <c r="C7" s="180"/>
      <c r="D7" s="180"/>
      <c r="I7" s="181"/>
      <c r="J7" s="182"/>
      <c r="K7" s="182"/>
      <c r="L7" s="182"/>
      <c r="M7" s="183"/>
    </row>
    <row r="8" spans="1:13" ht="72" customHeight="1">
      <c r="A8" s="169" t="s">
        <v>130</v>
      </c>
      <c r="B8" s="163" t="s">
        <v>109</v>
      </c>
      <c r="C8" s="164">
        <v>0</v>
      </c>
      <c r="D8" s="278" t="s">
        <v>123</v>
      </c>
      <c r="E8" s="278" t="s">
        <v>124</v>
      </c>
      <c r="F8" s="282" t="s">
        <v>291</v>
      </c>
      <c r="G8" s="172"/>
      <c r="H8" s="173" t="s">
        <v>162</v>
      </c>
      <c r="I8" s="277" t="s">
        <v>289</v>
      </c>
      <c r="J8" s="277"/>
      <c r="K8" s="277"/>
      <c r="L8" s="277"/>
      <c r="M8" s="277"/>
    </row>
    <row r="9" spans="1:15" ht="52.5" customHeight="1">
      <c r="A9" s="169" t="s">
        <v>126</v>
      </c>
      <c r="B9" s="163" t="s">
        <v>109</v>
      </c>
      <c r="C9" s="164">
        <v>0</v>
      </c>
      <c r="D9" s="279"/>
      <c r="E9" s="279"/>
      <c r="F9" s="283"/>
      <c r="G9" s="174"/>
      <c r="H9" s="273" t="s">
        <v>288</v>
      </c>
      <c r="I9" s="285" t="s">
        <v>48</v>
      </c>
      <c r="J9" s="285"/>
      <c r="K9" s="175"/>
      <c r="L9" s="176"/>
      <c r="M9" s="271" t="s">
        <v>120</v>
      </c>
      <c r="N9" s="166"/>
      <c r="O9" s="166"/>
    </row>
    <row r="10" spans="1:13" ht="165.75" customHeight="1">
      <c r="A10" s="169" t="s">
        <v>132</v>
      </c>
      <c r="B10" s="163" t="s">
        <v>109</v>
      </c>
      <c r="C10" s="164">
        <v>0</v>
      </c>
      <c r="D10" s="280"/>
      <c r="E10" s="280"/>
      <c r="F10" s="284"/>
      <c r="G10" s="177" t="s">
        <v>136</v>
      </c>
      <c r="H10" s="274"/>
      <c r="I10" s="178" t="s">
        <v>4</v>
      </c>
      <c r="J10" s="178" t="s">
        <v>5</v>
      </c>
      <c r="K10" s="178"/>
      <c r="L10" s="178"/>
      <c r="M10" s="272"/>
    </row>
    <row r="11" spans="1:13" ht="29.25" customHeight="1">
      <c r="A11" s="169"/>
      <c r="B11" s="163"/>
      <c r="C11" s="164"/>
      <c r="D11" s="184"/>
      <c r="E11" s="167" t="s">
        <v>265</v>
      </c>
      <c r="F11" s="6"/>
      <c r="G11" s="6"/>
      <c r="H11" s="157"/>
      <c r="I11" s="185">
        <v>111.3</v>
      </c>
      <c r="J11" s="185">
        <v>2435.8</v>
      </c>
      <c r="K11" s="97"/>
      <c r="L11" s="97"/>
      <c r="M11" s="162">
        <f>I11+J11</f>
        <v>2547.1000000000004</v>
      </c>
    </row>
    <row r="12" spans="1:13" ht="29.25" customHeight="1">
      <c r="A12" s="169"/>
      <c r="B12" s="163"/>
      <c r="C12" s="164"/>
      <c r="D12" s="184"/>
      <c r="E12" s="167" t="s">
        <v>266</v>
      </c>
      <c r="F12" s="6"/>
      <c r="G12" s="6"/>
      <c r="H12" s="157">
        <v>52</v>
      </c>
      <c r="I12" s="185">
        <v>119</v>
      </c>
      <c r="J12" s="185">
        <v>334.8</v>
      </c>
      <c r="K12" s="97"/>
      <c r="L12" s="97"/>
      <c r="M12" s="162">
        <f>I12+J12</f>
        <v>453.8</v>
      </c>
    </row>
    <row r="13" spans="1:13" ht="29.25" customHeight="1">
      <c r="A13" s="169"/>
      <c r="B13" s="163"/>
      <c r="C13" s="164"/>
      <c r="D13" s="184"/>
      <c r="E13" s="167" t="s">
        <v>267</v>
      </c>
      <c r="F13" s="157">
        <v>100</v>
      </c>
      <c r="G13" s="6"/>
      <c r="H13" s="157"/>
      <c r="I13" s="185">
        <v>0</v>
      </c>
      <c r="J13" s="186"/>
      <c r="K13" s="97"/>
      <c r="L13" s="97"/>
      <c r="M13" s="6"/>
    </row>
    <row r="14" spans="1:13" ht="29.25" customHeight="1">
      <c r="A14" s="169"/>
      <c r="B14" s="163"/>
      <c r="C14" s="164"/>
      <c r="D14" s="184"/>
      <c r="E14" s="167" t="s">
        <v>268</v>
      </c>
      <c r="F14" s="157"/>
      <c r="G14" s="6"/>
      <c r="H14" s="157"/>
      <c r="I14" s="185">
        <v>119.6</v>
      </c>
      <c r="J14" s="186"/>
      <c r="K14" s="97"/>
      <c r="L14" s="97"/>
      <c r="M14" s="162">
        <f aca="true" t="shared" si="0" ref="M14:M33">I14+J14</f>
        <v>119.6</v>
      </c>
    </row>
    <row r="15" spans="1:13" ht="29.25" customHeight="1">
      <c r="A15" s="169"/>
      <c r="B15" s="163"/>
      <c r="C15" s="164"/>
      <c r="D15" s="184"/>
      <c r="E15" s="167" t="s">
        <v>269</v>
      </c>
      <c r="F15" s="157"/>
      <c r="G15" s="6"/>
      <c r="H15" s="157"/>
      <c r="I15" s="185">
        <v>53.1</v>
      </c>
      <c r="J15" s="186"/>
      <c r="K15" s="97"/>
      <c r="L15" s="97"/>
      <c r="M15" s="162">
        <f t="shared" si="0"/>
        <v>53.1</v>
      </c>
    </row>
    <row r="16" spans="1:13" ht="29.25" customHeight="1">
      <c r="A16" s="169"/>
      <c r="B16" s="163"/>
      <c r="C16" s="164"/>
      <c r="D16" s="184"/>
      <c r="E16" s="167" t="s">
        <v>270</v>
      </c>
      <c r="F16" s="157"/>
      <c r="G16" s="6"/>
      <c r="H16" s="157"/>
      <c r="I16" s="185">
        <v>29.4</v>
      </c>
      <c r="J16" s="186"/>
      <c r="K16" s="97"/>
      <c r="L16" s="97"/>
      <c r="M16" s="162">
        <f t="shared" si="0"/>
        <v>29.4</v>
      </c>
    </row>
    <row r="17" spans="1:13" ht="29.25" customHeight="1">
      <c r="A17" s="169"/>
      <c r="B17" s="163"/>
      <c r="C17" s="164"/>
      <c r="D17" s="184"/>
      <c r="E17" s="167" t="s">
        <v>271</v>
      </c>
      <c r="F17" s="157"/>
      <c r="G17" s="6"/>
      <c r="H17" s="157"/>
      <c r="I17" s="185">
        <v>34.1</v>
      </c>
      <c r="J17" s="186"/>
      <c r="K17" s="97"/>
      <c r="L17" s="97"/>
      <c r="M17" s="162">
        <f t="shared" si="0"/>
        <v>34.1</v>
      </c>
    </row>
    <row r="18" spans="1:13" ht="29.25" customHeight="1">
      <c r="A18" s="169"/>
      <c r="B18" s="163"/>
      <c r="C18" s="164"/>
      <c r="D18" s="184"/>
      <c r="E18" s="167" t="s">
        <v>272</v>
      </c>
      <c r="F18" s="157"/>
      <c r="G18" s="6"/>
      <c r="H18" s="157">
        <v>12</v>
      </c>
      <c r="I18" s="185">
        <v>86</v>
      </c>
      <c r="J18" s="186"/>
      <c r="K18" s="97"/>
      <c r="L18" s="97"/>
      <c r="M18" s="162">
        <f t="shared" si="0"/>
        <v>86</v>
      </c>
    </row>
    <row r="19" spans="1:13" ht="29.25" customHeight="1">
      <c r="A19" s="169"/>
      <c r="B19" s="163"/>
      <c r="C19" s="164"/>
      <c r="D19" s="184"/>
      <c r="E19" s="167" t="s">
        <v>273</v>
      </c>
      <c r="F19" s="157"/>
      <c r="G19" s="6"/>
      <c r="H19" s="157"/>
      <c r="I19" s="185">
        <v>56.5</v>
      </c>
      <c r="J19" s="186"/>
      <c r="K19" s="97"/>
      <c r="L19" s="97"/>
      <c r="M19" s="162">
        <f t="shared" si="0"/>
        <v>56.5</v>
      </c>
    </row>
    <row r="20" spans="1:13" ht="29.25" customHeight="1">
      <c r="A20" s="169"/>
      <c r="B20" s="163"/>
      <c r="C20" s="164"/>
      <c r="D20" s="184"/>
      <c r="E20" s="167" t="s">
        <v>274</v>
      </c>
      <c r="F20" s="157"/>
      <c r="G20" s="6"/>
      <c r="H20" s="157"/>
      <c r="I20" s="185">
        <v>78.1</v>
      </c>
      <c r="J20" s="185">
        <v>209.3</v>
      </c>
      <c r="K20" s="97"/>
      <c r="L20" s="97"/>
      <c r="M20" s="162">
        <f t="shared" si="0"/>
        <v>287.4</v>
      </c>
    </row>
    <row r="21" spans="1:13" ht="29.25" customHeight="1">
      <c r="A21" s="169"/>
      <c r="B21" s="163"/>
      <c r="C21" s="164"/>
      <c r="D21" s="184"/>
      <c r="E21" s="167" t="s">
        <v>275</v>
      </c>
      <c r="F21" s="157"/>
      <c r="G21" s="6"/>
      <c r="H21" s="157"/>
      <c r="I21" s="185">
        <v>87.6</v>
      </c>
      <c r="J21" s="185">
        <v>167.4</v>
      </c>
      <c r="K21" s="97"/>
      <c r="L21" s="97"/>
      <c r="M21" s="162">
        <f t="shared" si="0"/>
        <v>255</v>
      </c>
    </row>
    <row r="22" spans="1:13" ht="29.25" customHeight="1">
      <c r="A22" s="169"/>
      <c r="B22" s="163"/>
      <c r="C22" s="164"/>
      <c r="D22" s="184"/>
      <c r="E22" s="167" t="s">
        <v>276</v>
      </c>
      <c r="F22" s="157"/>
      <c r="G22" s="6"/>
      <c r="H22" s="157">
        <v>52</v>
      </c>
      <c r="I22" s="185">
        <v>107.6</v>
      </c>
      <c r="J22" s="185">
        <v>293</v>
      </c>
      <c r="K22" s="97"/>
      <c r="L22" s="97"/>
      <c r="M22" s="162">
        <f t="shared" si="0"/>
        <v>400.6</v>
      </c>
    </row>
    <row r="23" spans="1:13" ht="29.25" customHeight="1">
      <c r="A23" s="169"/>
      <c r="B23" s="163"/>
      <c r="C23" s="164"/>
      <c r="D23" s="184"/>
      <c r="E23" s="167" t="s">
        <v>277</v>
      </c>
      <c r="F23" s="157"/>
      <c r="G23" s="6"/>
      <c r="H23" s="157">
        <v>52</v>
      </c>
      <c r="I23" s="185">
        <v>141.7</v>
      </c>
      <c r="J23" s="185">
        <v>552.4</v>
      </c>
      <c r="K23" s="97"/>
      <c r="L23" s="97"/>
      <c r="M23" s="162">
        <f t="shared" si="0"/>
        <v>694.0999999999999</v>
      </c>
    </row>
    <row r="24" spans="1:13" ht="29.25" customHeight="1">
      <c r="A24" s="169"/>
      <c r="B24" s="163"/>
      <c r="C24" s="164"/>
      <c r="D24" s="184"/>
      <c r="E24" s="167" t="s">
        <v>278</v>
      </c>
      <c r="F24" s="157">
        <v>50</v>
      </c>
      <c r="G24" s="6"/>
      <c r="H24" s="157"/>
      <c r="I24" s="185">
        <v>52</v>
      </c>
      <c r="J24" s="186"/>
      <c r="K24" s="97"/>
      <c r="L24" s="97"/>
      <c r="M24" s="162">
        <f t="shared" si="0"/>
        <v>52</v>
      </c>
    </row>
    <row r="25" spans="1:13" ht="29.25" customHeight="1">
      <c r="A25" s="169"/>
      <c r="B25" s="163"/>
      <c r="C25" s="164"/>
      <c r="D25" s="184"/>
      <c r="E25" s="167" t="s">
        <v>279</v>
      </c>
      <c r="F25" s="157"/>
      <c r="G25" s="6"/>
      <c r="H25" s="157">
        <v>26</v>
      </c>
      <c r="I25" s="185">
        <v>66</v>
      </c>
      <c r="J25" s="186"/>
      <c r="K25" s="97"/>
      <c r="L25" s="97"/>
      <c r="M25" s="162">
        <f t="shared" si="0"/>
        <v>66</v>
      </c>
    </row>
    <row r="26" spans="1:13" ht="29.25" customHeight="1">
      <c r="A26" s="169"/>
      <c r="B26" s="163"/>
      <c r="C26" s="164"/>
      <c r="D26" s="184"/>
      <c r="E26" s="167" t="s">
        <v>280</v>
      </c>
      <c r="F26" s="157"/>
      <c r="G26" s="6"/>
      <c r="H26" s="157"/>
      <c r="I26" s="185">
        <v>62.7</v>
      </c>
      <c r="J26" s="185">
        <v>150.7</v>
      </c>
      <c r="K26" s="97"/>
      <c r="L26" s="97"/>
      <c r="M26" s="162">
        <f t="shared" si="0"/>
        <v>213.39999999999998</v>
      </c>
    </row>
    <row r="27" spans="1:13" ht="23.25" customHeight="1">
      <c r="A27" s="169" t="s">
        <v>125</v>
      </c>
      <c r="B27" s="163" t="s">
        <v>109</v>
      </c>
      <c r="C27" s="164">
        <v>0</v>
      </c>
      <c r="D27" s="6"/>
      <c r="E27" s="167" t="s">
        <v>281</v>
      </c>
      <c r="F27" s="158"/>
      <c r="G27" s="4"/>
      <c r="H27" s="156"/>
      <c r="I27" s="185">
        <v>57.6</v>
      </c>
      <c r="J27" s="185">
        <v>108.8</v>
      </c>
      <c r="K27" s="99"/>
      <c r="L27" s="99"/>
      <c r="M27" s="162">
        <f t="shared" si="0"/>
        <v>166.4</v>
      </c>
    </row>
    <row r="28" spans="1:13" ht="23.25" customHeight="1">
      <c r="A28" s="169" t="s">
        <v>127</v>
      </c>
      <c r="B28" s="163" t="s">
        <v>109</v>
      </c>
      <c r="C28" s="164">
        <v>0</v>
      </c>
      <c r="D28" s="6"/>
      <c r="E28" s="167" t="s">
        <v>282</v>
      </c>
      <c r="F28" s="158"/>
      <c r="G28" s="4"/>
      <c r="H28" s="158">
        <v>7</v>
      </c>
      <c r="I28" s="185">
        <v>59.2</v>
      </c>
      <c r="J28" s="186"/>
      <c r="K28" s="99"/>
      <c r="L28" s="99"/>
      <c r="M28" s="162">
        <f t="shared" si="0"/>
        <v>59.2</v>
      </c>
    </row>
    <row r="29" spans="1:13" ht="23.25" customHeight="1">
      <c r="A29" s="169" t="s">
        <v>129</v>
      </c>
      <c r="B29" s="163" t="s">
        <v>109</v>
      </c>
      <c r="C29" s="164">
        <v>0</v>
      </c>
      <c r="D29" s="6"/>
      <c r="E29" s="167" t="s">
        <v>283</v>
      </c>
      <c r="F29" s="158"/>
      <c r="G29" s="4"/>
      <c r="H29" s="158"/>
      <c r="I29" s="185">
        <v>35.3</v>
      </c>
      <c r="J29" s="186"/>
      <c r="K29" s="99"/>
      <c r="L29" s="99"/>
      <c r="M29" s="162">
        <f t="shared" si="0"/>
        <v>35.3</v>
      </c>
    </row>
    <row r="30" spans="1:13" ht="23.25" customHeight="1">
      <c r="A30" s="169" t="s">
        <v>128</v>
      </c>
      <c r="B30" s="163" t="s">
        <v>109</v>
      </c>
      <c r="C30" s="164">
        <v>0</v>
      </c>
      <c r="D30" s="6"/>
      <c r="E30" s="167" t="s">
        <v>284</v>
      </c>
      <c r="F30" s="156"/>
      <c r="G30" s="4"/>
      <c r="H30" s="158"/>
      <c r="I30" s="185">
        <v>198.2</v>
      </c>
      <c r="J30" s="185">
        <v>234.4</v>
      </c>
      <c r="K30" s="99"/>
      <c r="L30" s="99"/>
      <c r="M30" s="162">
        <f t="shared" si="0"/>
        <v>432.6</v>
      </c>
    </row>
    <row r="31" spans="1:13" ht="23.25" customHeight="1">
      <c r="A31" s="187" t="s">
        <v>131</v>
      </c>
      <c r="B31" s="168" t="s">
        <v>109</v>
      </c>
      <c r="C31" s="164">
        <v>0</v>
      </c>
      <c r="D31" s="6"/>
      <c r="E31" s="167" t="s">
        <v>285</v>
      </c>
      <c r="F31" s="156"/>
      <c r="G31" s="4"/>
      <c r="H31" s="158"/>
      <c r="I31" s="185">
        <v>29.1</v>
      </c>
      <c r="J31" s="186"/>
      <c r="K31" s="100"/>
      <c r="L31" s="100"/>
      <c r="M31" s="162">
        <f t="shared" si="0"/>
        <v>29.1</v>
      </c>
    </row>
    <row r="32" spans="1:13" ht="23.25" customHeight="1">
      <c r="A32" s="187">
        <v>10</v>
      </c>
      <c r="B32" s="168" t="s">
        <v>109</v>
      </c>
      <c r="C32" s="164">
        <v>0</v>
      </c>
      <c r="D32" s="6"/>
      <c r="E32" s="167" t="s">
        <v>286</v>
      </c>
      <c r="F32" s="156"/>
      <c r="G32" s="4"/>
      <c r="H32" s="158"/>
      <c r="I32" s="185">
        <v>76.2</v>
      </c>
      <c r="J32" s="186"/>
      <c r="K32" s="3"/>
      <c r="L32" s="3"/>
      <c r="M32" s="162">
        <f t="shared" si="0"/>
        <v>76.2</v>
      </c>
    </row>
    <row r="33" spans="1:13" ht="23.25" customHeight="1">
      <c r="A33" s="187">
        <v>11</v>
      </c>
      <c r="B33" s="168" t="s">
        <v>109</v>
      </c>
      <c r="C33" s="164">
        <v>0</v>
      </c>
      <c r="D33" s="6"/>
      <c r="E33" s="167" t="s">
        <v>287</v>
      </c>
      <c r="F33" s="156"/>
      <c r="G33" s="4"/>
      <c r="H33" s="158">
        <v>6</v>
      </c>
      <c r="I33" s="185">
        <v>41.3</v>
      </c>
      <c r="J33" s="186"/>
      <c r="K33" s="3"/>
      <c r="L33" s="3"/>
      <c r="M33" s="162">
        <f t="shared" si="0"/>
        <v>41.3</v>
      </c>
    </row>
    <row r="34" spans="1:13" ht="23.25" customHeight="1" hidden="1">
      <c r="A34" s="187">
        <v>12</v>
      </c>
      <c r="B34" s="168" t="s">
        <v>109</v>
      </c>
      <c r="C34" s="164">
        <v>0</v>
      </c>
      <c r="D34" s="6"/>
      <c r="E34" s="6" t="s">
        <v>136</v>
      </c>
      <c r="F34" s="155"/>
      <c r="G34" s="4"/>
      <c r="H34" s="156"/>
      <c r="I34" s="159"/>
      <c r="J34" s="3"/>
      <c r="K34" s="3"/>
      <c r="L34" s="3"/>
      <c r="M34" s="3"/>
    </row>
    <row r="35" spans="1:13" ht="30" customHeight="1">
      <c r="A35" s="169">
        <v>13</v>
      </c>
      <c r="B35" s="168" t="s">
        <v>109</v>
      </c>
      <c r="C35" s="164">
        <v>0</v>
      </c>
      <c r="D35" s="7"/>
      <c r="E35" s="7" t="s">
        <v>120</v>
      </c>
      <c r="F35" s="156">
        <f>SUM(F11:F34)</f>
        <v>150</v>
      </c>
      <c r="G35" s="96"/>
      <c r="H35" s="156">
        <f>SUM(H11:H34)</f>
        <v>207</v>
      </c>
      <c r="I35" s="156">
        <f>SUM(I11:I34)</f>
        <v>1701.6</v>
      </c>
      <c r="J35" s="156">
        <f>SUM(J11:J34)</f>
        <v>4486.6</v>
      </c>
      <c r="K35" s="98"/>
      <c r="L35" s="98"/>
      <c r="M35" s="3" t="s">
        <v>6</v>
      </c>
    </row>
    <row r="36" spans="1:3" ht="31.5" customHeight="1">
      <c r="A36" s="169"/>
      <c r="B36" s="170"/>
      <c r="C36" s="170"/>
    </row>
    <row r="37" spans="1:10" ht="18.75">
      <c r="A37" s="188"/>
      <c r="B37" s="189"/>
      <c r="C37" s="189"/>
      <c r="J37" s="246"/>
    </row>
    <row r="38" spans="1:27" s="193" customFormat="1" ht="18.75">
      <c r="A38" s="190"/>
      <c r="B38" s="191"/>
      <c r="C38" s="191"/>
      <c r="D38" s="171"/>
      <c r="E38" s="192"/>
      <c r="F38" s="165"/>
      <c r="G38" s="165"/>
      <c r="H38" s="165"/>
      <c r="I38" s="179"/>
      <c r="J38" s="179"/>
      <c r="K38" s="179"/>
      <c r="L38" s="179"/>
      <c r="M38" s="165"/>
      <c r="N38" s="165"/>
      <c r="O38" s="165"/>
      <c r="P38" s="165"/>
      <c r="Q38" s="165"/>
      <c r="R38" s="165"/>
      <c r="S38" s="165"/>
      <c r="T38" s="165"/>
      <c r="U38" s="165"/>
      <c r="V38" s="165"/>
      <c r="W38" s="165"/>
      <c r="X38" s="165"/>
      <c r="Y38" s="165"/>
      <c r="Z38" s="165"/>
      <c r="AA38" s="165"/>
    </row>
    <row r="39" spans="1:27" s="193" customFormat="1" ht="18.75">
      <c r="A39" s="190"/>
      <c r="B39" s="191"/>
      <c r="C39" s="191"/>
      <c r="D39" s="165"/>
      <c r="E39" s="165"/>
      <c r="F39" s="165"/>
      <c r="G39" s="165"/>
      <c r="H39" s="165"/>
      <c r="I39" s="179"/>
      <c r="J39" s="179"/>
      <c r="K39" s="179"/>
      <c r="L39" s="179"/>
      <c r="M39" s="165"/>
      <c r="N39" s="165"/>
      <c r="O39" s="165"/>
      <c r="P39" s="165"/>
      <c r="Q39" s="165"/>
      <c r="R39" s="165"/>
      <c r="S39" s="165"/>
      <c r="T39" s="165"/>
      <c r="U39" s="165"/>
      <c r="V39" s="165"/>
      <c r="W39" s="165"/>
      <c r="X39" s="165"/>
      <c r="Y39" s="165"/>
      <c r="Z39" s="165"/>
      <c r="AA39" s="165"/>
    </row>
    <row r="40" spans="1:27" s="193" customFormat="1" ht="18.75">
      <c r="A40" s="190"/>
      <c r="B40" s="191"/>
      <c r="C40" s="191"/>
      <c r="D40" s="165"/>
      <c r="E40" s="165"/>
      <c r="F40" s="165"/>
      <c r="G40" s="165"/>
      <c r="H40" s="165"/>
      <c r="I40" s="179"/>
      <c r="J40" s="179"/>
      <c r="K40" s="179"/>
      <c r="L40" s="179"/>
      <c r="M40" s="165"/>
      <c r="N40" s="165"/>
      <c r="O40" s="165"/>
      <c r="P40" s="165"/>
      <c r="Q40" s="165"/>
      <c r="R40" s="165"/>
      <c r="S40" s="165"/>
      <c r="T40" s="165"/>
      <c r="U40" s="165"/>
      <c r="V40" s="165"/>
      <c r="W40" s="165"/>
      <c r="X40" s="165"/>
      <c r="Y40" s="165"/>
      <c r="Z40" s="165"/>
      <c r="AA40" s="165"/>
    </row>
    <row r="41" spans="1:27" s="193" customFormat="1" ht="18.75">
      <c r="A41" s="190"/>
      <c r="B41" s="191"/>
      <c r="C41" s="191"/>
      <c r="D41" s="165"/>
      <c r="E41" s="165"/>
      <c r="F41" s="165"/>
      <c r="G41" s="165"/>
      <c r="H41" s="165"/>
      <c r="I41" s="179"/>
      <c r="J41" s="179"/>
      <c r="K41" s="179"/>
      <c r="L41" s="179"/>
      <c r="M41" s="165"/>
      <c r="N41" s="165"/>
      <c r="O41" s="165"/>
      <c r="P41" s="165"/>
      <c r="Q41" s="165"/>
      <c r="R41" s="165"/>
      <c r="S41" s="165"/>
      <c r="T41" s="165"/>
      <c r="U41" s="165"/>
      <c r="V41" s="165"/>
      <c r="W41" s="165"/>
      <c r="X41" s="165"/>
      <c r="Y41" s="165"/>
      <c r="Z41" s="165"/>
      <c r="AA41" s="165"/>
    </row>
    <row r="42" spans="1:3" ht="18.75">
      <c r="A42" s="188"/>
      <c r="B42" s="189"/>
      <c r="C42" s="189"/>
    </row>
    <row r="43" spans="1:3" ht="18.75">
      <c r="A43" s="188"/>
      <c r="B43" s="189"/>
      <c r="C43" s="189"/>
    </row>
    <row r="44" spans="1:3" ht="18.75">
      <c r="A44" s="188"/>
      <c r="B44" s="189"/>
      <c r="C44" s="189"/>
    </row>
    <row r="45" spans="1:3" ht="18.75">
      <c r="A45" s="188"/>
      <c r="B45" s="189"/>
      <c r="C45" s="189"/>
    </row>
    <row r="46" spans="1:3" ht="18.75">
      <c r="A46" s="188"/>
      <c r="B46" s="189"/>
      <c r="C46" s="189"/>
    </row>
    <row r="47" spans="1:3" ht="18.75">
      <c r="A47" s="188"/>
      <c r="B47" s="189"/>
      <c r="C47" s="189"/>
    </row>
    <row r="48" spans="1:3" ht="18.75">
      <c r="A48" s="188"/>
      <c r="B48" s="189"/>
      <c r="C48" s="189"/>
    </row>
    <row r="49" spans="1:3" ht="18.75">
      <c r="A49" s="188"/>
      <c r="B49" s="189"/>
      <c r="C49" s="189"/>
    </row>
    <row r="50" spans="1:3" ht="18.75">
      <c r="A50" s="188"/>
      <c r="B50" s="189"/>
      <c r="C50" s="189"/>
    </row>
    <row r="51" spans="1:3" ht="18.75">
      <c r="A51" s="188"/>
      <c r="B51" s="189"/>
      <c r="C51" s="189"/>
    </row>
    <row r="52" spans="1:3" ht="18.75">
      <c r="A52" s="188"/>
      <c r="B52" s="189"/>
      <c r="C52" s="189"/>
    </row>
    <row r="53" spans="1:3" ht="18.75">
      <c r="A53" s="188"/>
      <c r="B53" s="189"/>
      <c r="C53" s="189"/>
    </row>
    <row r="54" spans="1:3" ht="18.75">
      <c r="A54" s="188"/>
      <c r="B54" s="189"/>
      <c r="C54" s="189"/>
    </row>
    <row r="55" spans="1:3" ht="18.75">
      <c r="A55" s="188"/>
      <c r="B55" s="189"/>
      <c r="C55" s="189"/>
    </row>
    <row r="56" spans="1:3" ht="18.75">
      <c r="A56" s="188"/>
      <c r="B56" s="189"/>
      <c r="C56" s="189"/>
    </row>
    <row r="57" spans="1:3" ht="18.75">
      <c r="A57" s="188"/>
      <c r="B57" s="189"/>
      <c r="C57" s="189"/>
    </row>
    <row r="58" spans="1:3" ht="18.75">
      <c r="A58" s="188"/>
      <c r="B58" s="189"/>
      <c r="C58" s="189"/>
    </row>
    <row r="59" spans="1:3" ht="18.75">
      <c r="A59" s="188"/>
      <c r="B59" s="189"/>
      <c r="C59" s="189"/>
    </row>
    <row r="60" spans="1:3" ht="18.75">
      <c r="A60" s="188"/>
      <c r="B60" s="189"/>
      <c r="C60" s="189"/>
    </row>
    <row r="61" spans="1:3" ht="18.75">
      <c r="A61" s="188"/>
      <c r="B61" s="189"/>
      <c r="C61" s="189"/>
    </row>
    <row r="62" spans="1:3" ht="18.75">
      <c r="A62" s="188"/>
      <c r="B62" s="189"/>
      <c r="C62" s="189"/>
    </row>
    <row r="63" spans="1:3" ht="18.75">
      <c r="A63" s="188"/>
      <c r="B63" s="189"/>
      <c r="C63" s="189"/>
    </row>
    <row r="64" spans="1:3" ht="18.75">
      <c r="A64" s="188"/>
      <c r="B64" s="189"/>
      <c r="C64" s="189"/>
    </row>
    <row r="65" ht="44.25" customHeight="1">
      <c r="A65" s="188"/>
    </row>
    <row r="66" ht="18.75">
      <c r="A66" s="188"/>
    </row>
    <row r="67" ht="18.75">
      <c r="A67" s="188"/>
    </row>
    <row r="68" ht="19.5" thickBot="1">
      <c r="C68" s="194"/>
    </row>
    <row r="78" ht="45.75" customHeight="1"/>
  </sheetData>
  <sheetProtection/>
  <mergeCells count="10">
    <mergeCell ref="M9:M10"/>
    <mergeCell ref="H9:H10"/>
    <mergeCell ref="D6:M6"/>
    <mergeCell ref="I4:M4"/>
    <mergeCell ref="I8:M8"/>
    <mergeCell ref="D8:D10"/>
    <mergeCell ref="E8:E10"/>
    <mergeCell ref="I5:M5"/>
    <mergeCell ref="F8:F10"/>
    <mergeCell ref="I9:J9"/>
  </mergeCells>
  <printOptions horizontalCentered="1"/>
  <pageMargins left="0.1968503937007874" right="0" top="0.5905511811023623" bottom="0.3937007874015748" header="0.31496062992125984" footer="0.31496062992125984"/>
  <pageSetup fitToHeight="0" horizontalDpi="600" verticalDpi="600" orientation="portrait" paperSize="9" scale="50"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42"/>
  <sheetViews>
    <sheetView workbookViewId="0" topLeftCell="F19">
      <selection activeCell="H28" sqref="H28"/>
    </sheetView>
  </sheetViews>
  <sheetFormatPr defaultColWidth="9.33203125" defaultRowHeight="12.75"/>
  <cols>
    <col min="1" max="1" width="48" style="196" customWidth="1"/>
    <col min="2" max="2" width="17.5" style="196" customWidth="1"/>
    <col min="3" max="4" width="0" style="196" hidden="1" customWidth="1"/>
    <col min="5" max="5" width="22" style="196" customWidth="1"/>
    <col min="6" max="6" width="23.16015625" style="196" customWidth="1"/>
    <col min="7" max="7" width="22" style="196" hidden="1" customWidth="1"/>
    <col min="8" max="8" width="16.66015625" style="196" customWidth="1"/>
    <col min="9" max="9" width="14.83203125" style="196" customWidth="1"/>
    <col min="10" max="10" width="15.16015625" style="196" customWidth="1"/>
    <col min="11" max="11" width="14.5" style="196" customWidth="1"/>
    <col min="12" max="13" width="14.66015625" style="196" customWidth="1"/>
    <col min="14" max="14" width="17.83203125" style="196" customWidth="1"/>
    <col min="15" max="15" width="13.5" style="196" customWidth="1"/>
    <col min="16" max="16" width="13.16015625" style="196" customWidth="1"/>
    <col min="17" max="17" width="13.83203125" style="196" customWidth="1"/>
    <col min="18" max="18" width="0" style="196" hidden="1" customWidth="1"/>
    <col min="19" max="19" width="16" style="196" customWidth="1"/>
    <col min="20" max="16384" width="9.33203125" style="196" customWidth="1"/>
  </cols>
  <sheetData>
    <row r="1" spans="15:19" ht="18.75">
      <c r="O1" s="297"/>
      <c r="P1" s="297"/>
      <c r="Q1" s="297"/>
      <c r="R1" s="297"/>
      <c r="S1" s="297"/>
    </row>
    <row r="2" spans="14:19" ht="34.5" customHeight="1">
      <c r="N2" s="299" t="s">
        <v>67</v>
      </c>
      <c r="O2" s="299"/>
      <c r="P2" s="299"/>
      <c r="Q2" s="299"/>
      <c r="R2" s="299"/>
      <c r="S2" s="299"/>
    </row>
    <row r="3" spans="14:19" ht="23.25" customHeight="1">
      <c r="N3" s="299"/>
      <c r="O3" s="299"/>
      <c r="P3" s="299"/>
      <c r="Q3" s="299"/>
      <c r="R3" s="299"/>
      <c r="S3" s="299"/>
    </row>
    <row r="4" spans="14:19" ht="8.25" customHeight="1">
      <c r="N4" s="299"/>
      <c r="O4" s="299"/>
      <c r="P4" s="299"/>
      <c r="Q4" s="299"/>
      <c r="R4" s="299"/>
      <c r="S4" s="299"/>
    </row>
    <row r="5" spans="1:20" ht="81" customHeight="1">
      <c r="A5" s="298" t="s">
        <v>343</v>
      </c>
      <c r="B5" s="298"/>
      <c r="C5" s="298"/>
      <c r="D5" s="298"/>
      <c r="E5" s="298"/>
      <c r="F5" s="298"/>
      <c r="G5" s="298"/>
      <c r="H5" s="298"/>
      <c r="I5" s="298"/>
      <c r="J5" s="298"/>
      <c r="K5" s="298"/>
      <c r="L5" s="298"/>
      <c r="M5" s="298"/>
      <c r="N5" s="298"/>
      <c r="O5" s="298"/>
      <c r="P5" s="298"/>
      <c r="Q5" s="298"/>
      <c r="R5" s="298"/>
      <c r="S5" s="298"/>
      <c r="T5" s="197"/>
    </row>
    <row r="6" ht="12.75" hidden="1">
      <c r="A6" s="198" t="s">
        <v>246</v>
      </c>
    </row>
    <row r="7" spans="1:19" ht="45" customHeight="1" hidden="1">
      <c r="A7" s="295" t="s">
        <v>247</v>
      </c>
      <c r="B7" s="295"/>
      <c r="C7" s="295"/>
      <c r="D7" s="295"/>
      <c r="E7" s="295"/>
      <c r="F7" s="295"/>
      <c r="G7" s="200"/>
      <c r="H7" s="200" t="s">
        <v>248</v>
      </c>
      <c r="I7" s="201" t="s">
        <v>249</v>
      </c>
      <c r="K7" s="202" t="s">
        <v>250</v>
      </c>
      <c r="L7" s="203"/>
      <c r="M7" s="203"/>
      <c r="N7" s="203"/>
      <c r="O7" s="203"/>
      <c r="P7" s="203"/>
      <c r="Q7" s="204" t="s">
        <v>251</v>
      </c>
      <c r="R7" s="204"/>
      <c r="S7" s="204"/>
    </row>
    <row r="8" spans="1:19" ht="12.75" hidden="1">
      <c r="A8" s="205"/>
      <c r="B8" s="205"/>
      <c r="C8" s="205"/>
      <c r="D8" s="205"/>
      <c r="E8" s="205"/>
      <c r="F8" s="205"/>
      <c r="G8" s="200"/>
      <c r="H8" s="200"/>
      <c r="I8" s="201"/>
      <c r="K8" s="295" t="s">
        <v>252</v>
      </c>
      <c r="L8" s="295"/>
      <c r="M8" s="295"/>
      <c r="N8" s="295"/>
      <c r="O8" s="295"/>
      <c r="P8" s="295"/>
      <c r="Q8" s="206"/>
      <c r="R8" s="206" t="s">
        <v>253</v>
      </c>
      <c r="S8" s="201" t="s">
        <v>254</v>
      </c>
    </row>
    <row r="9" spans="1:19" ht="36.75" customHeight="1" hidden="1">
      <c r="A9" s="295" t="s">
        <v>255</v>
      </c>
      <c r="B9" s="295"/>
      <c r="C9" s="295"/>
      <c r="D9" s="295"/>
      <c r="E9" s="295"/>
      <c r="F9" s="295"/>
      <c r="G9" s="199" t="s">
        <v>256</v>
      </c>
      <c r="H9" s="200" t="s">
        <v>257</v>
      </c>
      <c r="I9" s="201" t="s">
        <v>258</v>
      </c>
      <c r="K9" s="296" t="s">
        <v>259</v>
      </c>
      <c r="L9" s="296"/>
      <c r="M9" s="296"/>
      <c r="N9" s="296"/>
      <c r="O9" s="296"/>
      <c r="P9" s="296"/>
      <c r="Q9" s="207" t="s">
        <v>260</v>
      </c>
      <c r="R9" s="206" t="s">
        <v>261</v>
      </c>
      <c r="S9" s="206" t="s">
        <v>262</v>
      </c>
    </row>
    <row r="10" spans="1:19" ht="34.5" customHeight="1" hidden="1">
      <c r="A10" s="295" t="s">
        <v>263</v>
      </c>
      <c r="B10" s="295"/>
      <c r="C10" s="295"/>
      <c r="D10" s="295"/>
      <c r="E10" s="295"/>
      <c r="F10" s="295"/>
      <c r="G10" s="199" t="s">
        <v>256</v>
      </c>
      <c r="H10" s="200"/>
      <c r="I10" s="201" t="s">
        <v>264</v>
      </c>
      <c r="K10" s="296" t="s">
        <v>301</v>
      </c>
      <c r="L10" s="296"/>
      <c r="M10" s="296"/>
      <c r="N10" s="296"/>
      <c r="O10" s="296"/>
      <c r="P10" s="296"/>
      <c r="Q10" s="207" t="s">
        <v>260</v>
      </c>
      <c r="R10" s="206"/>
      <c r="S10" s="206" t="s">
        <v>305</v>
      </c>
    </row>
    <row r="11" spans="1:19" ht="35.25" customHeight="1" hidden="1">
      <c r="A11" s="295" t="s">
        <v>306</v>
      </c>
      <c r="B11" s="295"/>
      <c r="C11" s="295"/>
      <c r="D11" s="295"/>
      <c r="E11" s="295"/>
      <c r="F11" s="295"/>
      <c r="G11" s="201" t="s">
        <v>307</v>
      </c>
      <c r="H11" s="200">
        <v>8.545714</v>
      </c>
      <c r="I11" s="208" t="s">
        <v>308</v>
      </c>
      <c r="J11" s="209"/>
      <c r="K11" s="296" t="s">
        <v>309</v>
      </c>
      <c r="L11" s="296"/>
      <c r="M11" s="296"/>
      <c r="N11" s="296"/>
      <c r="O11" s="296"/>
      <c r="P11" s="296"/>
      <c r="Q11" s="207"/>
      <c r="R11" s="206"/>
      <c r="S11" s="206"/>
    </row>
    <row r="12" spans="1:19" ht="12.75" hidden="1">
      <c r="A12" s="205"/>
      <c r="B12" s="205"/>
      <c r="C12" s="205"/>
      <c r="D12" s="205"/>
      <c r="E12" s="205"/>
      <c r="F12" s="205"/>
      <c r="G12" s="200"/>
      <c r="H12" s="200"/>
      <c r="I12" s="200"/>
      <c r="J12" s="209"/>
      <c r="K12" s="296" t="s">
        <v>310</v>
      </c>
      <c r="L12" s="296"/>
      <c r="M12" s="296"/>
      <c r="N12" s="296"/>
      <c r="O12" s="296"/>
      <c r="P12" s="296"/>
      <c r="Q12" s="207"/>
      <c r="R12" s="206"/>
      <c r="S12" s="206"/>
    </row>
    <row r="13" spans="1:9" ht="12.75" hidden="1">
      <c r="A13" s="205"/>
      <c r="B13" s="205"/>
      <c r="C13" s="205"/>
      <c r="D13" s="205"/>
      <c r="E13" s="205"/>
      <c r="F13" s="205"/>
      <c r="G13" s="200"/>
      <c r="H13" s="200"/>
      <c r="I13" s="200"/>
    </row>
    <row r="14" spans="1:19" ht="36" customHeight="1" hidden="1">
      <c r="A14" s="295" t="s">
        <v>311</v>
      </c>
      <c r="B14" s="295"/>
      <c r="C14" s="295"/>
      <c r="D14" s="295"/>
      <c r="E14" s="295"/>
      <c r="F14" s="295"/>
      <c r="G14" s="206" t="s">
        <v>312</v>
      </c>
      <c r="H14" s="206"/>
      <c r="I14" s="206" t="s">
        <v>313</v>
      </c>
      <c r="K14" s="296" t="s">
        <v>310</v>
      </c>
      <c r="L14" s="296"/>
      <c r="M14" s="296"/>
      <c r="N14" s="296"/>
      <c r="O14" s="296"/>
      <c r="P14" s="296"/>
      <c r="Q14" s="207"/>
      <c r="R14" s="206"/>
      <c r="S14" s="206"/>
    </row>
    <row r="15" spans="1:9" ht="28.5" customHeight="1" hidden="1">
      <c r="A15" s="210"/>
      <c r="B15" s="210"/>
      <c r="C15" s="210"/>
      <c r="D15" s="210"/>
      <c r="E15" s="210"/>
      <c r="F15" s="210"/>
      <c r="G15" s="211"/>
      <c r="H15" s="212"/>
      <c r="I15" s="212"/>
    </row>
    <row r="16" spans="1:21" ht="28.5" customHeight="1">
      <c r="A16" s="210"/>
      <c r="B16" s="210"/>
      <c r="C16" s="210"/>
      <c r="D16" s="210"/>
      <c r="E16" s="210"/>
      <c r="F16" s="210"/>
      <c r="G16" s="211"/>
      <c r="H16" s="212"/>
      <c r="I16" s="212"/>
      <c r="T16" s="209"/>
      <c r="U16" s="209"/>
    </row>
    <row r="17" spans="1:21" ht="63" customHeight="1">
      <c r="A17" s="293" t="s">
        <v>124</v>
      </c>
      <c r="B17" s="286" t="s">
        <v>98</v>
      </c>
      <c r="C17" s="213"/>
      <c r="D17" s="213"/>
      <c r="E17" s="287" t="s">
        <v>214</v>
      </c>
      <c r="F17" s="288"/>
      <c r="G17" s="288"/>
      <c r="H17" s="289"/>
      <c r="I17" s="290" t="s">
        <v>99</v>
      </c>
      <c r="J17" s="291"/>
      <c r="K17" s="291"/>
      <c r="L17" s="291"/>
      <c r="M17" s="291"/>
      <c r="N17" s="291"/>
      <c r="O17" s="291"/>
      <c r="P17" s="291"/>
      <c r="Q17" s="291"/>
      <c r="R17" s="291"/>
      <c r="S17" s="292"/>
      <c r="T17" s="209"/>
      <c r="U17" s="209"/>
    </row>
    <row r="18" spans="1:21" ht="130.5" customHeight="1">
      <c r="A18" s="294"/>
      <c r="B18" s="286"/>
      <c r="C18" s="214"/>
      <c r="D18" s="215"/>
      <c r="E18" s="195" t="s">
        <v>339</v>
      </c>
      <c r="F18" s="195" t="s">
        <v>340</v>
      </c>
      <c r="G18" s="195" t="s">
        <v>341</v>
      </c>
      <c r="H18" s="195" t="s">
        <v>293</v>
      </c>
      <c r="I18" s="195" t="s">
        <v>342</v>
      </c>
      <c r="J18" s="195" t="s">
        <v>300</v>
      </c>
      <c r="K18" s="195" t="s">
        <v>298</v>
      </c>
      <c r="L18" s="195" t="s">
        <v>294</v>
      </c>
      <c r="M18" s="195" t="s">
        <v>299</v>
      </c>
      <c r="N18" s="195" t="s">
        <v>297</v>
      </c>
      <c r="O18" s="195" t="s">
        <v>296</v>
      </c>
      <c r="P18" s="195" t="s">
        <v>295</v>
      </c>
      <c r="Q18" s="195" t="s">
        <v>314</v>
      </c>
      <c r="R18" s="195" t="s">
        <v>315</v>
      </c>
      <c r="S18" s="195" t="s">
        <v>292</v>
      </c>
      <c r="T18" s="210"/>
      <c r="U18" s="209"/>
    </row>
    <row r="19" spans="1:21" ht="15.75">
      <c r="A19" s="8" t="s">
        <v>265</v>
      </c>
      <c r="B19" s="216">
        <f>SUM(H19+S19)</f>
        <v>2547.1000000000004</v>
      </c>
      <c r="C19" s="217"/>
      <c r="D19" s="217"/>
      <c r="E19" s="218">
        <v>291</v>
      </c>
      <c r="F19" s="217">
        <v>8.3703</v>
      </c>
      <c r="G19" s="217">
        <f>SUM(F19*E19)</f>
        <v>2435.7573</v>
      </c>
      <c r="H19" s="216">
        <v>2435.8</v>
      </c>
      <c r="I19" s="217">
        <v>8935</v>
      </c>
      <c r="J19" s="217">
        <v>7165</v>
      </c>
      <c r="K19" s="217">
        <f>SUM(I19-J19)</f>
        <v>1770</v>
      </c>
      <c r="L19" s="219">
        <v>61.7154</v>
      </c>
      <c r="M19" s="216">
        <v>109.2</v>
      </c>
      <c r="N19" s="217">
        <v>8864</v>
      </c>
      <c r="O19" s="217">
        <f>SUM(I19-N19)</f>
        <v>71</v>
      </c>
      <c r="P19" s="219">
        <v>29.045</v>
      </c>
      <c r="Q19" s="216">
        <v>2.1</v>
      </c>
      <c r="R19" s="219">
        <f>SUM(Q19+M19)</f>
        <v>111.3</v>
      </c>
      <c r="S19" s="216">
        <v>111.3</v>
      </c>
      <c r="T19" s="209"/>
      <c r="U19" s="209"/>
    </row>
    <row r="20" spans="1:21" ht="15.75">
      <c r="A20" s="8" t="s">
        <v>266</v>
      </c>
      <c r="B20" s="216">
        <f aca="true" t="shared" si="0" ref="B20:B42">SUM(H20+S20)</f>
        <v>453.8</v>
      </c>
      <c r="C20" s="217"/>
      <c r="D20" s="217"/>
      <c r="E20" s="218">
        <v>40</v>
      </c>
      <c r="F20" s="217">
        <v>8.3703</v>
      </c>
      <c r="G20" s="217">
        <f>SUM(F20*E20)</f>
        <v>334.812</v>
      </c>
      <c r="H20" s="216">
        <v>334.8</v>
      </c>
      <c r="I20" s="217">
        <v>1311</v>
      </c>
      <c r="J20" s="217"/>
      <c r="K20" s="217">
        <f aca="true" t="shared" si="1" ref="K20:K41">SUM(I20-J20)</f>
        <v>1311</v>
      </c>
      <c r="L20" s="219">
        <v>61.7154</v>
      </c>
      <c r="M20" s="216">
        <v>80.9</v>
      </c>
      <c r="N20" s="217"/>
      <c r="O20" s="217">
        <f aca="true" t="shared" si="2" ref="O20:O41">SUM(I20-N20)</f>
        <v>1311</v>
      </c>
      <c r="P20" s="219">
        <v>29.045</v>
      </c>
      <c r="Q20" s="216">
        <v>38.1</v>
      </c>
      <c r="R20" s="219">
        <f aca="true" t="shared" si="3" ref="R20:R41">SUM(Q20+M20)</f>
        <v>119</v>
      </c>
      <c r="S20" s="216">
        <v>119</v>
      </c>
      <c r="T20" s="209"/>
      <c r="U20" s="209"/>
    </row>
    <row r="21" spans="1:19" ht="15.75">
      <c r="A21" s="8" t="s">
        <v>267</v>
      </c>
      <c r="B21" s="217">
        <f t="shared" si="0"/>
        <v>0</v>
      </c>
      <c r="C21" s="217"/>
      <c r="D21" s="217"/>
      <c r="E21" s="218"/>
      <c r="F21" s="217"/>
      <c r="G21" s="217"/>
      <c r="H21" s="217"/>
      <c r="I21" s="217">
        <v>1181</v>
      </c>
      <c r="J21" s="217">
        <v>1181</v>
      </c>
      <c r="K21" s="217">
        <f t="shared" si="1"/>
        <v>0</v>
      </c>
      <c r="L21" s="219">
        <v>61.7154</v>
      </c>
      <c r="M21" s="216">
        <f>SUM(L21*K21)/1000</f>
        <v>0</v>
      </c>
      <c r="N21" s="217">
        <v>1181</v>
      </c>
      <c r="O21" s="217">
        <f t="shared" si="2"/>
        <v>0</v>
      </c>
      <c r="P21" s="219">
        <v>29.045</v>
      </c>
      <c r="Q21" s="216">
        <f>SUM(P21*O21)/1000</f>
        <v>0</v>
      </c>
      <c r="R21" s="219">
        <f t="shared" si="3"/>
        <v>0</v>
      </c>
      <c r="S21" s="216">
        <v>0</v>
      </c>
    </row>
    <row r="22" spans="1:19" ht="15.75">
      <c r="A22" s="8" t="s">
        <v>268</v>
      </c>
      <c r="B22" s="216">
        <f t="shared" si="0"/>
        <v>119.6</v>
      </c>
      <c r="C22" s="217"/>
      <c r="D22" s="217"/>
      <c r="E22" s="218"/>
      <c r="F22" s="217"/>
      <c r="G22" s="217"/>
      <c r="H22" s="217"/>
      <c r="I22" s="217">
        <v>1318</v>
      </c>
      <c r="J22" s="217"/>
      <c r="K22" s="217">
        <f t="shared" si="1"/>
        <v>1318</v>
      </c>
      <c r="L22" s="219">
        <v>61.7154</v>
      </c>
      <c r="M22" s="216">
        <v>81.3</v>
      </c>
      <c r="N22" s="217"/>
      <c r="O22" s="217">
        <f t="shared" si="2"/>
        <v>1318</v>
      </c>
      <c r="P22" s="219">
        <v>29.045</v>
      </c>
      <c r="Q22" s="216">
        <v>38.3</v>
      </c>
      <c r="R22" s="219">
        <f t="shared" si="3"/>
        <v>119.6</v>
      </c>
      <c r="S22" s="216">
        <v>119.6</v>
      </c>
    </row>
    <row r="23" spans="1:19" ht="15.75">
      <c r="A23" s="8" t="s">
        <v>269</v>
      </c>
      <c r="B23" s="216">
        <f t="shared" si="0"/>
        <v>53.1</v>
      </c>
      <c r="C23" s="217"/>
      <c r="D23" s="217"/>
      <c r="E23" s="218"/>
      <c r="F23" s="217"/>
      <c r="G23" s="217"/>
      <c r="H23" s="217"/>
      <c r="I23" s="217">
        <v>585</v>
      </c>
      <c r="J23" s="217"/>
      <c r="K23" s="217">
        <f t="shared" si="1"/>
        <v>585</v>
      </c>
      <c r="L23" s="219">
        <v>61.7154</v>
      </c>
      <c r="M23" s="216">
        <v>36.1</v>
      </c>
      <c r="N23" s="217"/>
      <c r="O23" s="217">
        <f t="shared" si="2"/>
        <v>585</v>
      </c>
      <c r="P23" s="219">
        <v>29.045</v>
      </c>
      <c r="Q23" s="216">
        <v>17</v>
      </c>
      <c r="R23" s="219">
        <f t="shared" si="3"/>
        <v>53.1</v>
      </c>
      <c r="S23" s="216">
        <v>53.1</v>
      </c>
    </row>
    <row r="24" spans="1:19" ht="15.75">
      <c r="A24" s="8" t="s">
        <v>270</v>
      </c>
      <c r="B24" s="216">
        <f t="shared" si="0"/>
        <v>29.4</v>
      </c>
      <c r="C24" s="217"/>
      <c r="D24" s="217"/>
      <c r="E24" s="218"/>
      <c r="F24" s="217"/>
      <c r="G24" s="217"/>
      <c r="H24" s="217"/>
      <c r="I24" s="217">
        <v>324</v>
      </c>
      <c r="J24" s="217"/>
      <c r="K24" s="217">
        <f t="shared" si="1"/>
        <v>324</v>
      </c>
      <c r="L24" s="219">
        <v>61.7154</v>
      </c>
      <c r="M24" s="216">
        <v>20</v>
      </c>
      <c r="N24" s="217"/>
      <c r="O24" s="217">
        <f t="shared" si="2"/>
        <v>324</v>
      </c>
      <c r="P24" s="219">
        <v>29.045</v>
      </c>
      <c r="Q24" s="216">
        <v>9.4</v>
      </c>
      <c r="R24" s="219">
        <f t="shared" si="3"/>
        <v>29.4</v>
      </c>
      <c r="S24" s="216">
        <v>29.4</v>
      </c>
    </row>
    <row r="25" spans="1:19" ht="15.75">
      <c r="A25" s="8" t="s">
        <v>271</v>
      </c>
      <c r="B25" s="216">
        <f t="shared" si="0"/>
        <v>34.1</v>
      </c>
      <c r="C25" s="217"/>
      <c r="D25" s="217"/>
      <c r="E25" s="218"/>
      <c r="F25" s="217"/>
      <c r="G25" s="217"/>
      <c r="H25" s="217"/>
      <c r="I25" s="217">
        <v>553</v>
      </c>
      <c r="J25" s="217"/>
      <c r="K25" s="217">
        <f t="shared" si="1"/>
        <v>553</v>
      </c>
      <c r="L25" s="219">
        <v>61.7154</v>
      </c>
      <c r="M25" s="216">
        <v>34.1</v>
      </c>
      <c r="N25" s="217">
        <v>553</v>
      </c>
      <c r="O25" s="217">
        <f t="shared" si="2"/>
        <v>0</v>
      </c>
      <c r="P25" s="219">
        <v>29.045</v>
      </c>
      <c r="Q25" s="216">
        <f>SUM(P25*O25)/1000</f>
        <v>0</v>
      </c>
      <c r="R25" s="219">
        <f t="shared" si="3"/>
        <v>34.1</v>
      </c>
      <c r="S25" s="216">
        <v>34.1</v>
      </c>
    </row>
    <row r="26" spans="1:19" ht="15.75">
      <c r="A26" s="8" t="s">
        <v>272</v>
      </c>
      <c r="B26" s="216">
        <f t="shared" si="0"/>
        <v>86</v>
      </c>
      <c r="C26" s="217"/>
      <c r="D26" s="217"/>
      <c r="E26" s="218"/>
      <c r="F26" s="217"/>
      <c r="G26" s="217"/>
      <c r="H26" s="217"/>
      <c r="I26" s="217">
        <v>947</v>
      </c>
      <c r="J26" s="217"/>
      <c r="K26" s="217">
        <f t="shared" si="1"/>
        <v>947</v>
      </c>
      <c r="L26" s="219">
        <v>61.7154</v>
      </c>
      <c r="M26" s="216">
        <v>58.5</v>
      </c>
      <c r="N26" s="217"/>
      <c r="O26" s="217">
        <f t="shared" si="2"/>
        <v>947</v>
      </c>
      <c r="P26" s="219">
        <v>29.045</v>
      </c>
      <c r="Q26" s="216">
        <v>27.5</v>
      </c>
      <c r="R26" s="219">
        <f t="shared" si="3"/>
        <v>86</v>
      </c>
      <c r="S26" s="216">
        <v>86</v>
      </c>
    </row>
    <row r="27" spans="1:19" ht="15.75">
      <c r="A27" s="8" t="s">
        <v>273</v>
      </c>
      <c r="B27" s="216">
        <f t="shared" si="0"/>
        <v>56.5</v>
      </c>
      <c r="C27" s="217"/>
      <c r="D27" s="217"/>
      <c r="E27" s="218"/>
      <c r="F27" s="217"/>
      <c r="G27" s="217"/>
      <c r="H27" s="217"/>
      <c r="I27" s="217">
        <v>623</v>
      </c>
      <c r="J27" s="217"/>
      <c r="K27" s="217">
        <f t="shared" si="1"/>
        <v>623</v>
      </c>
      <c r="L27" s="219">
        <v>61.7154</v>
      </c>
      <c r="M27" s="216">
        <v>38.4</v>
      </c>
      <c r="N27" s="217"/>
      <c r="O27" s="217">
        <f t="shared" si="2"/>
        <v>623</v>
      </c>
      <c r="P27" s="219">
        <v>29.045</v>
      </c>
      <c r="Q27" s="216">
        <v>18.1</v>
      </c>
      <c r="R27" s="219">
        <f t="shared" si="3"/>
        <v>56.5</v>
      </c>
      <c r="S27" s="216">
        <v>56.5</v>
      </c>
    </row>
    <row r="28" spans="1:19" ht="15.75">
      <c r="A28" s="8" t="s">
        <v>274</v>
      </c>
      <c r="B28" s="216">
        <f t="shared" si="0"/>
        <v>287.4</v>
      </c>
      <c r="C28" s="217"/>
      <c r="D28" s="217"/>
      <c r="E28" s="218">
        <v>25</v>
      </c>
      <c r="F28" s="217">
        <v>8.3703</v>
      </c>
      <c r="G28" s="217">
        <f>SUM(F28*E28)</f>
        <v>209.2575</v>
      </c>
      <c r="H28" s="216">
        <v>209.3</v>
      </c>
      <c r="I28" s="217">
        <v>861</v>
      </c>
      <c r="J28" s="217"/>
      <c r="K28" s="217">
        <f t="shared" si="1"/>
        <v>861</v>
      </c>
      <c r="L28" s="219">
        <v>61.7154</v>
      </c>
      <c r="M28" s="216">
        <v>53.1</v>
      </c>
      <c r="N28" s="217"/>
      <c r="O28" s="217">
        <f t="shared" si="2"/>
        <v>861</v>
      </c>
      <c r="P28" s="219">
        <v>29.045</v>
      </c>
      <c r="Q28" s="216">
        <v>25</v>
      </c>
      <c r="R28" s="219">
        <f t="shared" si="3"/>
        <v>78.1</v>
      </c>
      <c r="S28" s="216">
        <v>78.1</v>
      </c>
    </row>
    <row r="29" spans="1:19" ht="15.75">
      <c r="A29" s="8" t="s">
        <v>275</v>
      </c>
      <c r="B29" s="216">
        <f t="shared" si="0"/>
        <v>255</v>
      </c>
      <c r="C29" s="217"/>
      <c r="D29" s="217"/>
      <c r="E29" s="218">
        <v>20</v>
      </c>
      <c r="F29" s="217">
        <v>8.3703</v>
      </c>
      <c r="G29" s="217">
        <f>SUM(F29*E29)</f>
        <v>167.406</v>
      </c>
      <c r="H29" s="216">
        <v>167.4</v>
      </c>
      <c r="I29" s="217">
        <v>965</v>
      </c>
      <c r="J29" s="217"/>
      <c r="K29" s="217">
        <f t="shared" si="1"/>
        <v>965</v>
      </c>
      <c r="L29" s="219">
        <v>61.7154</v>
      </c>
      <c r="M29" s="216">
        <v>59.6</v>
      </c>
      <c r="N29" s="217"/>
      <c r="O29" s="217">
        <f t="shared" si="2"/>
        <v>965</v>
      </c>
      <c r="P29" s="219">
        <v>29.045</v>
      </c>
      <c r="Q29" s="216">
        <v>28</v>
      </c>
      <c r="R29" s="219">
        <f t="shared" si="3"/>
        <v>87.6</v>
      </c>
      <c r="S29" s="216">
        <v>87.6</v>
      </c>
    </row>
    <row r="30" spans="1:19" ht="15.75">
      <c r="A30" s="8" t="s">
        <v>276</v>
      </c>
      <c r="B30" s="216">
        <f t="shared" si="0"/>
        <v>400.6</v>
      </c>
      <c r="C30" s="217"/>
      <c r="D30" s="217"/>
      <c r="E30" s="218">
        <v>35</v>
      </c>
      <c r="F30" s="217">
        <v>8.3703</v>
      </c>
      <c r="G30" s="217">
        <f>SUM(F30*E30)</f>
        <v>292.9605</v>
      </c>
      <c r="H30" s="216">
        <v>293</v>
      </c>
      <c r="I30" s="217">
        <v>1185</v>
      </c>
      <c r="J30" s="217"/>
      <c r="K30" s="217">
        <f t="shared" si="1"/>
        <v>1185</v>
      </c>
      <c r="L30" s="219">
        <v>61.7154</v>
      </c>
      <c r="M30" s="216">
        <v>73.2</v>
      </c>
      <c r="N30" s="217"/>
      <c r="O30" s="217">
        <f t="shared" si="2"/>
        <v>1185</v>
      </c>
      <c r="P30" s="219">
        <v>29.045</v>
      </c>
      <c r="Q30" s="216">
        <v>34.4</v>
      </c>
      <c r="R30" s="219">
        <f t="shared" si="3"/>
        <v>107.6</v>
      </c>
      <c r="S30" s="216">
        <v>107.6</v>
      </c>
    </row>
    <row r="31" spans="1:19" ht="15.75">
      <c r="A31" s="8" t="s">
        <v>277</v>
      </c>
      <c r="B31" s="216">
        <f t="shared" si="0"/>
        <v>694.0999999999999</v>
      </c>
      <c r="C31" s="217"/>
      <c r="D31" s="217"/>
      <c r="E31" s="218">
        <v>66</v>
      </c>
      <c r="F31" s="217">
        <v>8.3703</v>
      </c>
      <c r="G31" s="217">
        <f>SUM(F31*E31)</f>
        <v>552.4398</v>
      </c>
      <c r="H31" s="216">
        <v>552.4</v>
      </c>
      <c r="I31" s="217">
        <v>1561</v>
      </c>
      <c r="J31" s="217"/>
      <c r="K31" s="217">
        <f t="shared" si="1"/>
        <v>1561</v>
      </c>
      <c r="L31" s="219">
        <v>61.7154</v>
      </c>
      <c r="M31" s="216">
        <v>96.3</v>
      </c>
      <c r="N31" s="217"/>
      <c r="O31" s="217">
        <f t="shared" si="2"/>
        <v>1561</v>
      </c>
      <c r="P31" s="219">
        <v>29.045</v>
      </c>
      <c r="Q31" s="216">
        <v>45.4</v>
      </c>
      <c r="R31" s="219">
        <f t="shared" si="3"/>
        <v>141.7</v>
      </c>
      <c r="S31" s="216">
        <v>141.7</v>
      </c>
    </row>
    <row r="32" spans="1:19" ht="15.75">
      <c r="A32" s="8" t="s">
        <v>278</v>
      </c>
      <c r="B32" s="216">
        <f t="shared" si="0"/>
        <v>52</v>
      </c>
      <c r="C32" s="217"/>
      <c r="D32" s="217"/>
      <c r="E32" s="218"/>
      <c r="F32" s="217"/>
      <c r="G32" s="217"/>
      <c r="H32" s="217"/>
      <c r="I32" s="217">
        <v>573</v>
      </c>
      <c r="J32" s="217"/>
      <c r="K32" s="217">
        <f t="shared" si="1"/>
        <v>573</v>
      </c>
      <c r="L32" s="219">
        <v>61.7154</v>
      </c>
      <c r="M32" s="216">
        <v>35.4</v>
      </c>
      <c r="N32" s="217"/>
      <c r="O32" s="217">
        <f t="shared" si="2"/>
        <v>573</v>
      </c>
      <c r="P32" s="219">
        <v>29.045</v>
      </c>
      <c r="Q32" s="216">
        <v>16.6</v>
      </c>
      <c r="R32" s="219">
        <f t="shared" si="3"/>
        <v>52</v>
      </c>
      <c r="S32" s="216">
        <v>52</v>
      </c>
    </row>
    <row r="33" spans="1:19" ht="15.75">
      <c r="A33" s="8" t="s">
        <v>279</v>
      </c>
      <c r="B33" s="216">
        <f t="shared" si="0"/>
        <v>66</v>
      </c>
      <c r="C33" s="217"/>
      <c r="D33" s="217"/>
      <c r="E33" s="218"/>
      <c r="F33" s="217"/>
      <c r="G33" s="217"/>
      <c r="H33" s="217"/>
      <c r="I33" s="217">
        <v>727</v>
      </c>
      <c r="J33" s="217"/>
      <c r="K33" s="217">
        <f t="shared" si="1"/>
        <v>727</v>
      </c>
      <c r="L33" s="219">
        <v>61.7154</v>
      </c>
      <c r="M33" s="216">
        <v>44.9</v>
      </c>
      <c r="N33" s="217"/>
      <c r="O33" s="217">
        <f t="shared" si="2"/>
        <v>727</v>
      </c>
      <c r="P33" s="219">
        <v>29.045</v>
      </c>
      <c r="Q33" s="216">
        <v>21.1</v>
      </c>
      <c r="R33" s="219">
        <f t="shared" si="3"/>
        <v>66</v>
      </c>
      <c r="S33" s="216">
        <v>66</v>
      </c>
    </row>
    <row r="34" spans="1:19" ht="15.75">
      <c r="A34" s="8" t="s">
        <v>280</v>
      </c>
      <c r="B34" s="216">
        <f t="shared" si="0"/>
        <v>213.39999999999998</v>
      </c>
      <c r="C34" s="217"/>
      <c r="D34" s="217"/>
      <c r="E34" s="218">
        <v>18</v>
      </c>
      <c r="F34" s="217">
        <v>8.3703</v>
      </c>
      <c r="G34" s="217">
        <f>SUM(F34*E34)</f>
        <v>150.6654</v>
      </c>
      <c r="H34" s="216">
        <v>150.7</v>
      </c>
      <c r="I34" s="217">
        <v>691</v>
      </c>
      <c r="J34" s="217"/>
      <c r="K34" s="217">
        <f t="shared" si="1"/>
        <v>691</v>
      </c>
      <c r="L34" s="219">
        <v>61.7154</v>
      </c>
      <c r="M34" s="216">
        <v>42.6</v>
      </c>
      <c r="N34" s="217"/>
      <c r="O34" s="217">
        <f t="shared" si="2"/>
        <v>691</v>
      </c>
      <c r="P34" s="219">
        <v>29.045</v>
      </c>
      <c r="Q34" s="216">
        <v>20.1</v>
      </c>
      <c r="R34" s="219">
        <f t="shared" si="3"/>
        <v>62.7</v>
      </c>
      <c r="S34" s="216">
        <v>62.7</v>
      </c>
    </row>
    <row r="35" spans="1:19" ht="15.75">
      <c r="A35" s="8" t="s">
        <v>281</v>
      </c>
      <c r="B35" s="216">
        <f t="shared" si="0"/>
        <v>166.4</v>
      </c>
      <c r="C35" s="217"/>
      <c r="D35" s="217"/>
      <c r="E35" s="218">
        <v>13</v>
      </c>
      <c r="F35" s="217">
        <v>8.3703</v>
      </c>
      <c r="G35" s="217">
        <f>SUM(F35*E35)</f>
        <v>108.8139</v>
      </c>
      <c r="H35" s="216">
        <v>108.8</v>
      </c>
      <c r="I35" s="217">
        <v>635</v>
      </c>
      <c r="J35" s="217"/>
      <c r="K35" s="217">
        <f t="shared" si="1"/>
        <v>635</v>
      </c>
      <c r="L35" s="219">
        <v>61.7154</v>
      </c>
      <c r="M35" s="216">
        <v>39.2</v>
      </c>
      <c r="N35" s="217"/>
      <c r="O35" s="217">
        <f t="shared" si="2"/>
        <v>635</v>
      </c>
      <c r="P35" s="219">
        <v>29.045</v>
      </c>
      <c r="Q35" s="216">
        <v>18.4</v>
      </c>
      <c r="R35" s="219">
        <f t="shared" si="3"/>
        <v>57.6</v>
      </c>
      <c r="S35" s="216">
        <v>57.6</v>
      </c>
    </row>
    <row r="36" spans="1:19" ht="15.75">
      <c r="A36" s="8" t="s">
        <v>282</v>
      </c>
      <c r="B36" s="216">
        <f t="shared" si="0"/>
        <v>59.2</v>
      </c>
      <c r="C36" s="217"/>
      <c r="D36" s="217"/>
      <c r="E36" s="218"/>
      <c r="F36" s="217"/>
      <c r="G36" s="217"/>
      <c r="H36" s="217"/>
      <c r="I36" s="217">
        <v>652</v>
      </c>
      <c r="J36" s="217"/>
      <c r="K36" s="217">
        <f t="shared" si="1"/>
        <v>652</v>
      </c>
      <c r="L36" s="219">
        <v>61.7154</v>
      </c>
      <c r="M36" s="216">
        <v>40.2</v>
      </c>
      <c r="N36" s="217"/>
      <c r="O36" s="217">
        <f t="shared" si="2"/>
        <v>652</v>
      </c>
      <c r="P36" s="219">
        <v>29.045</v>
      </c>
      <c r="Q36" s="216">
        <v>19</v>
      </c>
      <c r="R36" s="219">
        <f t="shared" si="3"/>
        <v>59.2</v>
      </c>
      <c r="S36" s="216">
        <v>59.2</v>
      </c>
    </row>
    <row r="37" spans="1:19" ht="15.75">
      <c r="A37" s="8" t="s">
        <v>283</v>
      </c>
      <c r="B37" s="216">
        <f t="shared" si="0"/>
        <v>35.3</v>
      </c>
      <c r="C37" s="217"/>
      <c r="D37" s="217"/>
      <c r="E37" s="218"/>
      <c r="F37" s="217"/>
      <c r="G37" s="217"/>
      <c r="H37" s="217"/>
      <c r="I37" s="217">
        <v>389</v>
      </c>
      <c r="J37" s="217"/>
      <c r="K37" s="217">
        <f t="shared" si="1"/>
        <v>389</v>
      </c>
      <c r="L37" s="219">
        <v>61.7154</v>
      </c>
      <c r="M37" s="216">
        <v>24</v>
      </c>
      <c r="N37" s="217"/>
      <c r="O37" s="217">
        <f t="shared" si="2"/>
        <v>389</v>
      </c>
      <c r="P37" s="219">
        <v>29.045</v>
      </c>
      <c r="Q37" s="216">
        <v>11.3</v>
      </c>
      <c r="R37" s="219">
        <f t="shared" si="3"/>
        <v>35.3</v>
      </c>
      <c r="S37" s="216">
        <v>35.3</v>
      </c>
    </row>
    <row r="38" spans="1:19" ht="15.75">
      <c r="A38" s="8" t="s">
        <v>284</v>
      </c>
      <c r="B38" s="216">
        <f t="shared" si="0"/>
        <v>432.6</v>
      </c>
      <c r="C38" s="217"/>
      <c r="D38" s="217"/>
      <c r="E38" s="218">
        <v>28</v>
      </c>
      <c r="F38" s="217">
        <v>8.3703</v>
      </c>
      <c r="G38" s="217">
        <f>SUM(F38*E38)</f>
        <v>234.3684</v>
      </c>
      <c r="H38" s="216">
        <v>234.4</v>
      </c>
      <c r="I38" s="217">
        <v>2184</v>
      </c>
      <c r="J38" s="217"/>
      <c r="K38" s="217">
        <f t="shared" si="1"/>
        <v>2184</v>
      </c>
      <c r="L38" s="219">
        <v>61.7154</v>
      </c>
      <c r="M38" s="216">
        <v>134.8</v>
      </c>
      <c r="N38" s="217"/>
      <c r="O38" s="217">
        <f t="shared" si="2"/>
        <v>2184</v>
      </c>
      <c r="P38" s="219">
        <v>29.045</v>
      </c>
      <c r="Q38" s="216">
        <v>63.4</v>
      </c>
      <c r="R38" s="219">
        <f t="shared" si="3"/>
        <v>198.20000000000002</v>
      </c>
      <c r="S38" s="216">
        <v>198.2</v>
      </c>
    </row>
    <row r="39" spans="1:19" ht="15.75">
      <c r="A39" s="8" t="s">
        <v>285</v>
      </c>
      <c r="B39" s="216">
        <f t="shared" si="0"/>
        <v>29.1</v>
      </c>
      <c r="C39" s="217"/>
      <c r="D39" s="217"/>
      <c r="E39" s="218"/>
      <c r="F39" s="217"/>
      <c r="G39" s="217"/>
      <c r="H39" s="217"/>
      <c r="I39" s="217">
        <v>321</v>
      </c>
      <c r="J39" s="217"/>
      <c r="K39" s="217">
        <f t="shared" si="1"/>
        <v>321</v>
      </c>
      <c r="L39" s="219">
        <v>61.7154</v>
      </c>
      <c r="M39" s="216">
        <v>19.8</v>
      </c>
      <c r="N39" s="217"/>
      <c r="O39" s="217">
        <f t="shared" si="2"/>
        <v>321</v>
      </c>
      <c r="P39" s="219">
        <v>29.045</v>
      </c>
      <c r="Q39" s="216">
        <v>9.3</v>
      </c>
      <c r="R39" s="219">
        <f t="shared" si="3"/>
        <v>29.1</v>
      </c>
      <c r="S39" s="216">
        <v>29.1</v>
      </c>
    </row>
    <row r="40" spans="1:19" ht="15.75">
      <c r="A40" s="8" t="s">
        <v>286</v>
      </c>
      <c r="B40" s="216">
        <f t="shared" si="0"/>
        <v>76.2</v>
      </c>
      <c r="C40" s="217"/>
      <c r="D40" s="217"/>
      <c r="E40" s="218"/>
      <c r="F40" s="217"/>
      <c r="G40" s="217"/>
      <c r="H40" s="217"/>
      <c r="I40" s="217">
        <v>840</v>
      </c>
      <c r="J40" s="217"/>
      <c r="K40" s="217">
        <f t="shared" si="1"/>
        <v>840</v>
      </c>
      <c r="L40" s="219">
        <v>61.7154</v>
      </c>
      <c r="M40" s="216">
        <v>51.8</v>
      </c>
      <c r="N40" s="217"/>
      <c r="O40" s="217">
        <f t="shared" si="2"/>
        <v>840</v>
      </c>
      <c r="P40" s="219">
        <v>29.045</v>
      </c>
      <c r="Q40" s="216">
        <v>24.4</v>
      </c>
      <c r="R40" s="219">
        <f t="shared" si="3"/>
        <v>76.19999999999999</v>
      </c>
      <c r="S40" s="216">
        <v>76.2</v>
      </c>
    </row>
    <row r="41" spans="1:19" ht="15.75">
      <c r="A41" s="8" t="s">
        <v>287</v>
      </c>
      <c r="B41" s="216">
        <f t="shared" si="0"/>
        <v>41.3</v>
      </c>
      <c r="C41" s="217"/>
      <c r="D41" s="217"/>
      <c r="E41" s="217"/>
      <c r="F41" s="217"/>
      <c r="G41" s="217"/>
      <c r="H41" s="217"/>
      <c r="I41" s="217">
        <v>455</v>
      </c>
      <c r="J41" s="217"/>
      <c r="K41" s="217">
        <f t="shared" si="1"/>
        <v>455</v>
      </c>
      <c r="L41" s="219">
        <v>61.7154</v>
      </c>
      <c r="M41" s="216">
        <v>28.1</v>
      </c>
      <c r="N41" s="217"/>
      <c r="O41" s="217">
        <f t="shared" si="2"/>
        <v>455</v>
      </c>
      <c r="P41" s="219">
        <v>29.045</v>
      </c>
      <c r="Q41" s="216">
        <v>13.2</v>
      </c>
      <c r="R41" s="219">
        <f t="shared" si="3"/>
        <v>41.3</v>
      </c>
      <c r="S41" s="216">
        <v>41.3</v>
      </c>
    </row>
    <row r="42" spans="1:19" ht="15.75">
      <c r="A42" s="220" t="s">
        <v>316</v>
      </c>
      <c r="B42" s="221">
        <f t="shared" si="0"/>
        <v>6188.200000000001</v>
      </c>
      <c r="C42" s="217"/>
      <c r="D42" s="217"/>
      <c r="E42" s="221">
        <f>SUM(E19:E41)</f>
        <v>536</v>
      </c>
      <c r="F42" s="217"/>
      <c r="G42" s="222">
        <f>SUM(G19:G41)</f>
        <v>4486.480800000001</v>
      </c>
      <c r="H42" s="221">
        <f>SUM(H19:H41)</f>
        <v>4486.6</v>
      </c>
      <c r="I42" s="222">
        <f>SUM(I19:I41)</f>
        <v>27816</v>
      </c>
      <c r="J42" s="223">
        <f aca="true" t="shared" si="4" ref="J42:S42">SUM(J19:J41)</f>
        <v>8346</v>
      </c>
      <c r="K42" s="223">
        <f t="shared" si="4"/>
        <v>19470</v>
      </c>
      <c r="L42" s="219"/>
      <c r="M42" s="221">
        <f t="shared" si="4"/>
        <v>1201.5</v>
      </c>
      <c r="N42" s="222">
        <f t="shared" si="4"/>
        <v>10598</v>
      </c>
      <c r="O42" s="222">
        <f t="shared" si="4"/>
        <v>17218</v>
      </c>
      <c r="P42" s="219"/>
      <c r="Q42" s="221">
        <f t="shared" si="4"/>
        <v>500.1</v>
      </c>
      <c r="R42" s="223">
        <f t="shared" si="4"/>
        <v>1701.6</v>
      </c>
      <c r="S42" s="221">
        <f t="shared" si="4"/>
        <v>1701.6</v>
      </c>
    </row>
  </sheetData>
  <mergeCells count="18">
    <mergeCell ref="O1:S1"/>
    <mergeCell ref="A5:S5"/>
    <mergeCell ref="N2:S4"/>
    <mergeCell ref="A7:F7"/>
    <mergeCell ref="K8:P8"/>
    <mergeCell ref="A9:F9"/>
    <mergeCell ref="K9:P9"/>
    <mergeCell ref="A10:F10"/>
    <mergeCell ref="K10:P10"/>
    <mergeCell ref="A11:F11"/>
    <mergeCell ref="K11:P11"/>
    <mergeCell ref="K12:P12"/>
    <mergeCell ref="A14:F14"/>
    <mergeCell ref="K14:P14"/>
    <mergeCell ref="B17:B18"/>
    <mergeCell ref="E17:H17"/>
    <mergeCell ref="I17:S17"/>
    <mergeCell ref="A17:A18"/>
  </mergeCells>
  <printOptions/>
  <pageMargins left="0.17" right="0.16" top="0.38" bottom="0.17" header="0.5" footer="0.5"/>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B1:K167"/>
  <sheetViews>
    <sheetView workbookViewId="0" topLeftCell="E1">
      <selection activeCell="F13" sqref="F13"/>
    </sheetView>
  </sheetViews>
  <sheetFormatPr defaultColWidth="9.33203125" defaultRowHeight="12.75"/>
  <cols>
    <col min="1" max="1" width="11.33203125" style="9" hidden="1" customWidth="1"/>
    <col min="2" max="2" width="13.5" style="9" customWidth="1"/>
    <col min="3" max="4" width="17.66015625" style="9" customWidth="1"/>
    <col min="5" max="5" width="37.83203125" style="9" customWidth="1"/>
    <col min="6" max="6" width="45.16015625" style="9" customWidth="1"/>
    <col min="7" max="7" width="17.16015625" style="9" customWidth="1"/>
    <col min="8" max="8" width="23.33203125" style="9" hidden="1" customWidth="1"/>
    <col min="9" max="9" width="16.16015625" style="9" customWidth="1"/>
    <col min="10" max="10" width="17" style="9" customWidth="1"/>
    <col min="11" max="11" width="17.16015625" style="9" hidden="1" customWidth="1"/>
    <col min="12" max="16384" width="32.33203125" style="9" customWidth="1"/>
  </cols>
  <sheetData>
    <row r="1" spans="6:10" ht="18.75">
      <c r="F1" s="308"/>
      <c r="G1" s="308"/>
      <c r="H1" s="308"/>
      <c r="I1" s="308"/>
      <c r="J1" s="308"/>
    </row>
    <row r="2" spans="6:10" ht="18.75" customHeight="1">
      <c r="F2" s="299" t="s">
        <v>68</v>
      </c>
      <c r="G2" s="310"/>
      <c r="H2" s="310"/>
      <c r="I2" s="310"/>
      <c r="J2" s="310"/>
    </row>
    <row r="3" spans="6:10" ht="18.75" customHeight="1">
      <c r="F3" s="310"/>
      <c r="G3" s="310"/>
      <c r="H3" s="310"/>
      <c r="I3" s="310"/>
      <c r="J3" s="310"/>
    </row>
    <row r="4" spans="6:10" ht="18.75" customHeight="1">
      <c r="F4" s="310"/>
      <c r="G4" s="310"/>
      <c r="H4" s="310"/>
      <c r="I4" s="310"/>
      <c r="J4" s="310"/>
    </row>
    <row r="5" spans="7:10" ht="39" customHeight="1" hidden="1">
      <c r="G5" s="309"/>
      <c r="H5" s="309"/>
      <c r="I5" s="309"/>
      <c r="J5" s="309"/>
    </row>
    <row r="7" spans="2:10" ht="46.5" customHeight="1">
      <c r="B7" s="316" t="s">
        <v>290</v>
      </c>
      <c r="C7" s="316"/>
      <c r="D7" s="316"/>
      <c r="E7" s="316"/>
      <c r="F7" s="316"/>
      <c r="G7" s="316"/>
      <c r="H7" s="316"/>
      <c r="I7" s="316"/>
      <c r="J7" s="316"/>
    </row>
    <row r="8" ht="15.75" hidden="1"/>
    <row r="9" spans="9:11" ht="15.75">
      <c r="I9" s="9" t="s">
        <v>95</v>
      </c>
      <c r="K9" s="9" t="s">
        <v>218</v>
      </c>
    </row>
    <row r="10" spans="2:11" ht="75" customHeight="1">
      <c r="B10" s="317" t="s">
        <v>92</v>
      </c>
      <c r="C10" s="312" t="s">
        <v>157</v>
      </c>
      <c r="D10" s="312" t="s">
        <v>133</v>
      </c>
      <c r="E10" s="301" t="s">
        <v>94</v>
      </c>
      <c r="F10" s="301" t="s">
        <v>93</v>
      </c>
      <c r="G10" s="301" t="s">
        <v>117</v>
      </c>
      <c r="H10" s="11"/>
      <c r="I10" s="301" t="s">
        <v>219</v>
      </c>
      <c r="J10" s="304" t="s">
        <v>153</v>
      </c>
      <c r="K10" s="300" t="s">
        <v>220</v>
      </c>
    </row>
    <row r="11" spans="2:11" ht="15.75" customHeight="1">
      <c r="B11" s="317"/>
      <c r="C11" s="313"/>
      <c r="D11" s="313"/>
      <c r="E11" s="303"/>
      <c r="F11" s="303"/>
      <c r="G11" s="303"/>
      <c r="H11" s="301"/>
      <c r="I11" s="303"/>
      <c r="J11" s="305"/>
      <c r="K11" s="300"/>
    </row>
    <row r="12" spans="2:11" ht="94.5" customHeight="1">
      <c r="B12" s="317"/>
      <c r="C12" s="314"/>
      <c r="D12" s="314"/>
      <c r="E12" s="302"/>
      <c r="F12" s="302"/>
      <c r="G12" s="302"/>
      <c r="H12" s="302"/>
      <c r="I12" s="302"/>
      <c r="J12" s="306"/>
      <c r="K12" s="300"/>
    </row>
    <row r="13" spans="2:11" ht="51" customHeight="1">
      <c r="B13" s="8"/>
      <c r="C13" s="12"/>
      <c r="D13" s="12"/>
      <c r="E13" s="10"/>
      <c r="F13" s="16" t="s">
        <v>401</v>
      </c>
      <c r="G13" s="13"/>
      <c r="H13" s="15"/>
      <c r="I13" s="27"/>
      <c r="J13" s="13"/>
      <c r="K13" s="17"/>
    </row>
    <row r="14" spans="2:11" ht="41.25" customHeight="1">
      <c r="B14" s="8"/>
      <c r="C14" s="18" t="s">
        <v>224</v>
      </c>
      <c r="D14" s="18"/>
      <c r="E14" s="19" t="s">
        <v>221</v>
      </c>
      <c r="F14" s="10"/>
      <c r="G14" s="13">
        <f>G15+G16</f>
        <v>20</v>
      </c>
      <c r="H14" s="15"/>
      <c r="I14" s="13">
        <f>I15+I16</f>
        <v>0</v>
      </c>
      <c r="J14" s="13">
        <f>G14+I14</f>
        <v>20</v>
      </c>
      <c r="K14" s="17"/>
    </row>
    <row r="15" spans="2:11" ht="41.25" customHeight="1">
      <c r="B15" s="8"/>
      <c r="C15" s="12" t="s">
        <v>222</v>
      </c>
      <c r="D15" s="12" t="s">
        <v>379</v>
      </c>
      <c r="E15" s="69" t="s">
        <v>380</v>
      </c>
      <c r="F15" s="10"/>
      <c r="G15" s="13">
        <v>1</v>
      </c>
      <c r="H15" s="15"/>
      <c r="I15" s="27"/>
      <c r="J15" s="13">
        <f>G15+I15</f>
        <v>1</v>
      </c>
      <c r="K15" s="17"/>
    </row>
    <row r="16" spans="2:11" ht="39.75" customHeight="1">
      <c r="B16" s="8"/>
      <c r="C16" s="12" t="s">
        <v>328</v>
      </c>
      <c r="D16" s="12" t="s">
        <v>384</v>
      </c>
      <c r="E16" s="153" t="s">
        <v>52</v>
      </c>
      <c r="F16" s="10"/>
      <c r="G16" s="13">
        <v>19</v>
      </c>
      <c r="H16" s="15"/>
      <c r="I16" s="27"/>
      <c r="J16" s="13">
        <f>G16+I16</f>
        <v>19</v>
      </c>
      <c r="K16" s="17"/>
    </row>
    <row r="17" spans="2:11" ht="22.5" customHeight="1">
      <c r="B17" s="8"/>
      <c r="C17" s="12"/>
      <c r="D17" s="12"/>
      <c r="E17" s="307" t="s">
        <v>223</v>
      </c>
      <c r="F17" s="307"/>
      <c r="G17" s="13">
        <f>G14</f>
        <v>20</v>
      </c>
      <c r="H17" s="15"/>
      <c r="I17" s="13">
        <f>I14</f>
        <v>0</v>
      </c>
      <c r="J17" s="13">
        <f>G17+I17</f>
        <v>20</v>
      </c>
      <c r="K17" s="17"/>
    </row>
    <row r="18" spans="2:11" ht="57.75" customHeight="1">
      <c r="B18" s="8"/>
      <c r="C18" s="12"/>
      <c r="D18" s="12"/>
      <c r="E18" s="10"/>
      <c r="F18" s="16" t="s">
        <v>225</v>
      </c>
      <c r="G18" s="13"/>
      <c r="H18" s="15"/>
      <c r="I18" s="27"/>
      <c r="J18" s="13"/>
      <c r="K18" s="17"/>
    </row>
    <row r="19" spans="2:11" ht="41.25" customHeight="1">
      <c r="B19" s="8"/>
      <c r="C19" s="18" t="s">
        <v>224</v>
      </c>
      <c r="D19" s="18"/>
      <c r="E19" s="19" t="s">
        <v>221</v>
      </c>
      <c r="F19" s="10"/>
      <c r="G19" s="13">
        <f>G20+G21</f>
        <v>39</v>
      </c>
      <c r="H19" s="15"/>
      <c r="I19" s="13">
        <f>I21</f>
        <v>0</v>
      </c>
      <c r="J19" s="13">
        <f>G19+I19</f>
        <v>39</v>
      </c>
      <c r="K19" s="17"/>
    </row>
    <row r="20" spans="2:11" ht="41.25" customHeight="1">
      <c r="B20" s="8"/>
      <c r="C20" s="12" t="s">
        <v>222</v>
      </c>
      <c r="D20" s="12" t="s">
        <v>379</v>
      </c>
      <c r="E20" s="69" t="s">
        <v>380</v>
      </c>
      <c r="F20" s="10"/>
      <c r="G20" s="13">
        <v>2</v>
      </c>
      <c r="H20" s="15"/>
      <c r="I20" s="27"/>
      <c r="J20" s="13">
        <f>G20+I20</f>
        <v>2</v>
      </c>
      <c r="K20" s="17"/>
    </row>
    <row r="21" spans="2:11" ht="47.25" customHeight="1">
      <c r="B21" s="8"/>
      <c r="C21" s="12" t="s">
        <v>328</v>
      </c>
      <c r="D21" s="12" t="s">
        <v>384</v>
      </c>
      <c r="E21" s="153" t="s">
        <v>52</v>
      </c>
      <c r="F21" s="10"/>
      <c r="G21" s="13">
        <v>37</v>
      </c>
      <c r="H21" s="15"/>
      <c r="I21" s="27"/>
      <c r="J21" s="13">
        <f>G21+I21</f>
        <v>37</v>
      </c>
      <c r="K21" s="17"/>
    </row>
    <row r="22" spans="2:11" ht="47.25" customHeight="1">
      <c r="B22" s="8"/>
      <c r="C22" s="12"/>
      <c r="D22" s="12"/>
      <c r="E22" s="307" t="s">
        <v>223</v>
      </c>
      <c r="F22" s="307"/>
      <c r="G22" s="13">
        <f>G19</f>
        <v>39</v>
      </c>
      <c r="H22" s="15"/>
      <c r="I22" s="13">
        <f>I19</f>
        <v>0</v>
      </c>
      <c r="J22" s="13">
        <f>G22+I22</f>
        <v>39</v>
      </c>
      <c r="K22" s="17"/>
    </row>
    <row r="23" spans="2:11" ht="47.25" customHeight="1">
      <c r="B23" s="8"/>
      <c r="C23" s="12"/>
      <c r="D23" s="12"/>
      <c r="E23" s="10"/>
      <c r="F23" s="16" t="s">
        <v>239</v>
      </c>
      <c r="G23" s="13"/>
      <c r="H23" s="15"/>
      <c r="I23" s="27"/>
      <c r="J23" s="13"/>
      <c r="K23" s="17"/>
    </row>
    <row r="24" spans="2:11" ht="47.25" customHeight="1">
      <c r="B24" s="8"/>
      <c r="C24" s="18" t="s">
        <v>224</v>
      </c>
      <c r="D24" s="18"/>
      <c r="E24" s="19" t="s">
        <v>221</v>
      </c>
      <c r="F24" s="10"/>
      <c r="G24" s="13">
        <f>G25</f>
        <v>7</v>
      </c>
      <c r="H24" s="15"/>
      <c r="I24" s="13">
        <f>I28</f>
        <v>0</v>
      </c>
      <c r="J24" s="13">
        <f>G24+I24</f>
        <v>7</v>
      </c>
      <c r="K24" s="17"/>
    </row>
    <row r="25" spans="2:11" ht="15.75">
      <c r="B25" s="8"/>
      <c r="C25" s="12" t="s">
        <v>222</v>
      </c>
      <c r="D25" s="12" t="s">
        <v>379</v>
      </c>
      <c r="E25" s="69" t="s">
        <v>380</v>
      </c>
      <c r="F25" s="10"/>
      <c r="G25" s="13">
        <v>7</v>
      </c>
      <c r="H25" s="15"/>
      <c r="I25" s="27"/>
      <c r="J25" s="13">
        <f>G25+I25</f>
        <v>7</v>
      </c>
      <c r="K25" s="21"/>
    </row>
    <row r="26" spans="2:11" ht="15.75">
      <c r="B26" s="8"/>
      <c r="C26" s="18"/>
      <c r="D26" s="12"/>
      <c r="E26" s="307" t="s">
        <v>223</v>
      </c>
      <c r="F26" s="307"/>
      <c r="G26" s="13">
        <f>G24</f>
        <v>7</v>
      </c>
      <c r="H26" s="15"/>
      <c r="I26" s="27"/>
      <c r="J26" s="13">
        <f>J24</f>
        <v>7</v>
      </c>
      <c r="K26" s="21"/>
    </row>
    <row r="27" spans="2:11" ht="63">
      <c r="B27" s="8"/>
      <c r="C27" s="18"/>
      <c r="D27" s="12"/>
      <c r="E27" s="10"/>
      <c r="F27" s="16" t="s">
        <v>207</v>
      </c>
      <c r="G27" s="13"/>
      <c r="H27" s="15"/>
      <c r="I27" s="27"/>
      <c r="J27" s="13"/>
      <c r="K27" s="21"/>
    </row>
    <row r="28" spans="2:11" ht="47.25">
      <c r="B28" s="8"/>
      <c r="C28" s="18" t="s">
        <v>236</v>
      </c>
      <c r="D28" s="12"/>
      <c r="E28" s="19" t="s">
        <v>237</v>
      </c>
      <c r="F28" s="16"/>
      <c r="G28" s="13">
        <f>G29+G30+G31+G32</f>
        <v>395.8</v>
      </c>
      <c r="H28" s="13"/>
      <c r="I28" s="13">
        <f>I29+I30+I31+I32</f>
        <v>0</v>
      </c>
      <c r="J28" s="13">
        <f aca="true" t="shared" si="0" ref="J28:J33">SUM(I28+G28)</f>
        <v>395.8</v>
      </c>
      <c r="K28" s="21"/>
    </row>
    <row r="29" spans="2:11" ht="31.5">
      <c r="B29" s="8"/>
      <c r="C29" s="12" t="s">
        <v>238</v>
      </c>
      <c r="D29" s="12" t="s">
        <v>388</v>
      </c>
      <c r="E29" s="153" t="s">
        <v>242</v>
      </c>
      <c r="F29" s="16"/>
      <c r="G29" s="13">
        <v>173</v>
      </c>
      <c r="H29" s="13"/>
      <c r="I29" s="27"/>
      <c r="J29" s="13">
        <f t="shared" si="0"/>
        <v>173</v>
      </c>
      <c r="K29" s="21"/>
    </row>
    <row r="30" spans="2:11" ht="31.5">
      <c r="B30" s="8"/>
      <c r="C30" s="12" t="s">
        <v>243</v>
      </c>
      <c r="D30" s="12" t="s">
        <v>437</v>
      </c>
      <c r="E30" s="153" t="s">
        <v>244</v>
      </c>
      <c r="F30" s="16"/>
      <c r="G30" s="13">
        <v>26.8</v>
      </c>
      <c r="H30" s="13"/>
      <c r="I30" s="27"/>
      <c r="J30" s="13">
        <f t="shared" si="0"/>
        <v>26.8</v>
      </c>
      <c r="K30" s="21"/>
    </row>
    <row r="31" spans="2:11" ht="164.25" customHeight="1">
      <c r="B31" s="8"/>
      <c r="C31" s="12" t="s">
        <v>245</v>
      </c>
      <c r="D31" s="12" t="s">
        <v>24</v>
      </c>
      <c r="E31" s="153" t="s">
        <v>317</v>
      </c>
      <c r="F31" s="16"/>
      <c r="G31" s="13">
        <v>130</v>
      </c>
      <c r="H31" s="13"/>
      <c r="I31" s="27"/>
      <c r="J31" s="13">
        <f t="shared" si="0"/>
        <v>130</v>
      </c>
      <c r="K31" s="21"/>
    </row>
    <row r="32" spans="2:11" ht="47.25">
      <c r="B32" s="8"/>
      <c r="C32" s="12" t="s">
        <v>318</v>
      </c>
      <c r="D32" s="12" t="s">
        <v>437</v>
      </c>
      <c r="E32" s="153" t="s">
        <v>319</v>
      </c>
      <c r="F32" s="16"/>
      <c r="G32" s="13">
        <v>66</v>
      </c>
      <c r="H32" s="13"/>
      <c r="I32" s="27"/>
      <c r="J32" s="13">
        <f t="shared" si="0"/>
        <v>66</v>
      </c>
      <c r="K32" s="21"/>
    </row>
    <row r="33" spans="2:11" ht="15.75">
      <c r="B33" s="8"/>
      <c r="C33" s="14"/>
      <c r="D33" s="14"/>
      <c r="E33" s="307" t="s">
        <v>223</v>
      </c>
      <c r="F33" s="307"/>
      <c r="G33" s="13">
        <f>G28</f>
        <v>395.8</v>
      </c>
      <c r="H33" s="13"/>
      <c r="I33" s="13">
        <f>I28</f>
        <v>0</v>
      </c>
      <c r="J33" s="13">
        <f t="shared" si="0"/>
        <v>395.8</v>
      </c>
      <c r="K33" s="21"/>
    </row>
    <row r="34" spans="2:11" ht="94.5">
      <c r="B34" s="8"/>
      <c r="C34" s="14"/>
      <c r="D34" s="14"/>
      <c r="E34" s="10"/>
      <c r="F34" s="10" t="s">
        <v>47</v>
      </c>
      <c r="G34" s="13"/>
      <c r="H34" s="13"/>
      <c r="I34" s="27"/>
      <c r="J34" s="13"/>
      <c r="K34" s="21"/>
    </row>
    <row r="35" spans="2:11" ht="47.25">
      <c r="B35" s="8"/>
      <c r="C35" s="18" t="s">
        <v>236</v>
      </c>
      <c r="D35" s="12"/>
      <c r="E35" s="19" t="s">
        <v>237</v>
      </c>
      <c r="F35" s="10"/>
      <c r="G35" s="13">
        <f>G36</f>
        <v>92</v>
      </c>
      <c r="H35" s="13"/>
      <c r="I35" s="13">
        <f>I36</f>
        <v>0</v>
      </c>
      <c r="J35" s="13">
        <f>J36</f>
        <v>92</v>
      </c>
      <c r="K35" s="21"/>
    </row>
    <row r="36" spans="2:11" ht="31.5">
      <c r="B36" s="8"/>
      <c r="C36" s="12" t="s">
        <v>238</v>
      </c>
      <c r="D36" s="12" t="s">
        <v>388</v>
      </c>
      <c r="E36" s="10" t="s">
        <v>242</v>
      </c>
      <c r="F36" s="10"/>
      <c r="G36" s="13">
        <v>92</v>
      </c>
      <c r="H36" s="13"/>
      <c r="I36" s="27"/>
      <c r="J36" s="13">
        <f>SUM(I36+G36)</f>
        <v>92</v>
      </c>
      <c r="K36" s="21"/>
    </row>
    <row r="37" spans="2:11" ht="15.75">
      <c r="B37" s="8"/>
      <c r="C37" s="14"/>
      <c r="D37" s="14"/>
      <c r="E37" s="307" t="s">
        <v>223</v>
      </c>
      <c r="F37" s="307"/>
      <c r="G37" s="13">
        <f>G35</f>
        <v>92</v>
      </c>
      <c r="H37" s="13"/>
      <c r="I37" s="13">
        <f>I35</f>
        <v>0</v>
      </c>
      <c r="J37" s="13">
        <f>J35</f>
        <v>92</v>
      </c>
      <c r="K37" s="21"/>
    </row>
    <row r="38" spans="2:11" ht="15.75" hidden="1">
      <c r="B38" s="8"/>
      <c r="C38" s="14"/>
      <c r="D38" s="14"/>
      <c r="E38" s="10"/>
      <c r="F38" s="10"/>
      <c r="G38" s="13"/>
      <c r="H38" s="13"/>
      <c r="I38" s="27"/>
      <c r="J38" s="13"/>
      <c r="K38" s="21"/>
    </row>
    <row r="39" spans="2:11" ht="15.75" hidden="1">
      <c r="B39" s="8"/>
      <c r="C39" s="14"/>
      <c r="D39" s="14"/>
      <c r="E39" s="10"/>
      <c r="F39" s="10"/>
      <c r="G39" s="13"/>
      <c r="H39" s="13"/>
      <c r="I39" s="27"/>
      <c r="J39" s="13"/>
      <c r="K39" s="21"/>
    </row>
    <row r="40" spans="2:11" ht="15.75" hidden="1">
      <c r="B40" s="8"/>
      <c r="C40" s="14"/>
      <c r="D40" s="14"/>
      <c r="E40" s="10"/>
      <c r="F40" s="10"/>
      <c r="G40" s="13"/>
      <c r="H40" s="13"/>
      <c r="I40" s="27"/>
      <c r="J40" s="13"/>
      <c r="K40" s="21"/>
    </row>
    <row r="41" spans="2:11" ht="47.25">
      <c r="B41" s="8"/>
      <c r="C41" s="12"/>
      <c r="D41" s="12"/>
      <c r="E41" s="10"/>
      <c r="F41" s="10" t="s">
        <v>320</v>
      </c>
      <c r="G41" s="22"/>
      <c r="H41" s="22"/>
      <c r="I41" s="28"/>
      <c r="J41" s="22"/>
      <c r="K41" s="21"/>
    </row>
    <row r="42" spans="2:11" ht="37.5" customHeight="1">
      <c r="B42" s="8"/>
      <c r="C42" s="18" t="s">
        <v>321</v>
      </c>
      <c r="D42" s="12"/>
      <c r="E42" s="19" t="s">
        <v>322</v>
      </c>
      <c r="F42" s="10"/>
      <c r="G42" s="13">
        <f>G44</f>
        <v>100</v>
      </c>
      <c r="H42" s="13"/>
      <c r="I42" s="13">
        <f>I44</f>
        <v>0</v>
      </c>
      <c r="J42" s="13">
        <f aca="true" t="shared" si="1" ref="J42:J47">SUM(I42+G42)</f>
        <v>100</v>
      </c>
      <c r="K42" s="21"/>
    </row>
    <row r="43" spans="2:11" ht="15.75" hidden="1">
      <c r="B43" s="8"/>
      <c r="C43" s="12"/>
      <c r="D43" s="12"/>
      <c r="E43" s="10"/>
      <c r="F43" s="10"/>
      <c r="G43" s="13"/>
      <c r="H43" s="13"/>
      <c r="I43" s="27"/>
      <c r="J43" s="13">
        <f t="shared" si="1"/>
        <v>0</v>
      </c>
      <c r="K43" s="21"/>
    </row>
    <row r="44" spans="2:11" ht="63">
      <c r="B44" s="8"/>
      <c r="C44" s="12" t="s">
        <v>233</v>
      </c>
      <c r="D44" s="12" t="s">
        <v>412</v>
      </c>
      <c r="E44" s="69" t="s">
        <v>413</v>
      </c>
      <c r="F44" s="10"/>
      <c r="G44" s="13">
        <v>100</v>
      </c>
      <c r="H44" s="13"/>
      <c r="I44" s="27"/>
      <c r="J44" s="13">
        <f t="shared" si="1"/>
        <v>100</v>
      </c>
      <c r="K44" s="21"/>
    </row>
    <row r="45" spans="2:11" ht="31.5">
      <c r="B45" s="8"/>
      <c r="C45" s="18" t="s">
        <v>224</v>
      </c>
      <c r="D45" s="18"/>
      <c r="E45" s="19" t="s">
        <v>221</v>
      </c>
      <c r="F45" s="10"/>
      <c r="G45" s="13">
        <f>G46</f>
        <v>80</v>
      </c>
      <c r="H45" s="13"/>
      <c r="I45" s="13">
        <f>I46</f>
        <v>0</v>
      </c>
      <c r="J45" s="13">
        <f t="shared" si="1"/>
        <v>80</v>
      </c>
      <c r="K45" s="21"/>
    </row>
    <row r="46" spans="2:11" ht="126">
      <c r="B46" s="8"/>
      <c r="C46" s="12" t="s">
        <v>324</v>
      </c>
      <c r="D46" s="12" t="s">
        <v>390</v>
      </c>
      <c r="E46" s="153" t="s">
        <v>325</v>
      </c>
      <c r="F46" s="10"/>
      <c r="G46" s="13">
        <v>80</v>
      </c>
      <c r="H46" s="13"/>
      <c r="I46" s="27"/>
      <c r="J46" s="13">
        <f t="shared" si="1"/>
        <v>80</v>
      </c>
      <c r="K46" s="21"/>
    </row>
    <row r="47" spans="2:11" ht="15.75">
      <c r="B47" s="8"/>
      <c r="C47" s="12"/>
      <c r="D47" s="12"/>
      <c r="E47" s="307" t="s">
        <v>223</v>
      </c>
      <c r="F47" s="307"/>
      <c r="G47" s="13">
        <f>G42+G45</f>
        <v>180</v>
      </c>
      <c r="H47" s="13"/>
      <c r="I47" s="13">
        <f>I42+I45</f>
        <v>0</v>
      </c>
      <c r="J47" s="13">
        <f t="shared" si="1"/>
        <v>180</v>
      </c>
      <c r="K47" s="21"/>
    </row>
    <row r="48" spans="2:11" ht="47.25" hidden="1">
      <c r="B48" s="8"/>
      <c r="C48" s="12"/>
      <c r="D48" s="12"/>
      <c r="E48" s="10"/>
      <c r="F48" s="10" t="s">
        <v>326</v>
      </c>
      <c r="G48" s="13"/>
      <c r="H48" s="13"/>
      <c r="I48" s="27"/>
      <c r="J48" s="13"/>
      <c r="K48" s="21"/>
    </row>
    <row r="49" spans="2:11" ht="31.5" hidden="1">
      <c r="B49" s="8"/>
      <c r="C49" s="12" t="s">
        <v>321</v>
      </c>
      <c r="D49" s="12"/>
      <c r="E49" s="19" t="s">
        <v>322</v>
      </c>
      <c r="F49" s="10"/>
      <c r="G49" s="13"/>
      <c r="H49" s="13"/>
      <c r="I49" s="27"/>
      <c r="J49" s="13"/>
      <c r="K49" s="21"/>
    </row>
    <row r="50" spans="2:11" ht="47.25" hidden="1">
      <c r="B50" s="8"/>
      <c r="C50" s="12" t="s">
        <v>233</v>
      </c>
      <c r="D50" s="12"/>
      <c r="E50" s="10" t="s">
        <v>323</v>
      </c>
      <c r="F50" s="10"/>
      <c r="G50" s="13"/>
      <c r="H50" s="13"/>
      <c r="I50" s="27"/>
      <c r="J50" s="13"/>
      <c r="K50" s="21"/>
    </row>
    <row r="51" spans="2:11" ht="15.75" hidden="1">
      <c r="B51" s="8"/>
      <c r="C51" s="12"/>
      <c r="D51" s="12"/>
      <c r="E51" s="307" t="s">
        <v>223</v>
      </c>
      <c r="F51" s="307"/>
      <c r="G51" s="13"/>
      <c r="H51" s="13"/>
      <c r="I51" s="27"/>
      <c r="J51" s="13"/>
      <c r="K51" s="21"/>
    </row>
    <row r="52" spans="2:11" ht="171" customHeight="1" hidden="1">
      <c r="B52" s="8"/>
      <c r="C52" s="12"/>
      <c r="D52" s="12"/>
      <c r="E52" s="10"/>
      <c r="F52" s="12" t="s">
        <v>327</v>
      </c>
      <c r="G52" s="22"/>
      <c r="H52" s="12"/>
      <c r="I52" s="28"/>
      <c r="J52" s="22"/>
      <c r="K52" s="21"/>
    </row>
    <row r="53" spans="2:11" ht="31.5" hidden="1">
      <c r="B53" s="8"/>
      <c r="C53" s="18" t="s">
        <v>224</v>
      </c>
      <c r="D53" s="18"/>
      <c r="E53" s="19" t="s">
        <v>221</v>
      </c>
      <c r="F53" s="10"/>
      <c r="G53" s="22"/>
      <c r="H53" s="22"/>
      <c r="I53" s="27"/>
      <c r="J53" s="13"/>
      <c r="K53" s="23">
        <v>4.223</v>
      </c>
    </row>
    <row r="54" spans="2:11" ht="31.5" hidden="1">
      <c r="B54" s="8"/>
      <c r="C54" s="12" t="s">
        <v>328</v>
      </c>
      <c r="D54" s="12"/>
      <c r="E54" s="10" t="s">
        <v>329</v>
      </c>
      <c r="F54" s="10"/>
      <c r="G54" s="22"/>
      <c r="H54" s="22"/>
      <c r="I54" s="27"/>
      <c r="J54" s="13"/>
      <c r="K54" s="23">
        <v>4.223</v>
      </c>
    </row>
    <row r="55" spans="2:11" ht="47.25" hidden="1">
      <c r="B55" s="8"/>
      <c r="C55" s="12"/>
      <c r="D55" s="12"/>
      <c r="E55" s="19" t="s">
        <v>330</v>
      </c>
      <c r="F55" s="10"/>
      <c r="G55" s="22"/>
      <c r="H55" s="22"/>
      <c r="I55" s="27"/>
      <c r="J55" s="13"/>
      <c r="K55" s="23"/>
    </row>
    <row r="56" spans="2:11" ht="31.5" hidden="1">
      <c r="B56" s="8"/>
      <c r="C56" s="12" t="s">
        <v>331</v>
      </c>
      <c r="D56" s="12"/>
      <c r="E56" s="10" t="s">
        <v>332</v>
      </c>
      <c r="F56" s="10"/>
      <c r="G56" s="22"/>
      <c r="H56" s="22"/>
      <c r="I56" s="27"/>
      <c r="J56" s="13"/>
      <c r="K56" s="23"/>
    </row>
    <row r="57" spans="2:11" ht="47.25" hidden="1">
      <c r="B57" s="8"/>
      <c r="C57" s="12" t="s">
        <v>333</v>
      </c>
      <c r="D57" s="12"/>
      <c r="E57" s="10" t="s">
        <v>334</v>
      </c>
      <c r="F57" s="10"/>
      <c r="G57" s="22"/>
      <c r="H57" s="22"/>
      <c r="I57" s="27"/>
      <c r="J57" s="13"/>
      <c r="K57" s="23"/>
    </row>
    <row r="58" spans="2:11" ht="47.25" hidden="1">
      <c r="B58" s="8"/>
      <c r="C58" s="12"/>
      <c r="D58" s="12"/>
      <c r="E58" s="19" t="s">
        <v>330</v>
      </c>
      <c r="F58" s="10"/>
      <c r="G58" s="22"/>
      <c r="H58" s="22"/>
      <c r="I58" s="27"/>
      <c r="J58" s="13"/>
      <c r="K58" s="23"/>
    </row>
    <row r="59" spans="2:11" ht="15.75" hidden="1">
      <c r="B59" s="8"/>
      <c r="C59" s="12"/>
      <c r="D59" s="12"/>
      <c r="E59" s="307" t="s">
        <v>223</v>
      </c>
      <c r="F59" s="307"/>
      <c r="G59" s="22"/>
      <c r="H59" s="22"/>
      <c r="I59" s="27"/>
      <c r="J59" s="24"/>
      <c r="K59" s="23">
        <v>4.223</v>
      </c>
    </row>
    <row r="60" spans="2:11" ht="63" hidden="1">
      <c r="B60" s="8"/>
      <c r="C60" s="12"/>
      <c r="D60" s="12"/>
      <c r="E60" s="10"/>
      <c r="F60" s="20" t="s">
        <v>335</v>
      </c>
      <c r="G60" s="22"/>
      <c r="H60" s="20"/>
      <c r="I60" s="29"/>
      <c r="J60" s="22"/>
      <c r="K60" s="23"/>
    </row>
    <row r="61" spans="2:11" ht="31.5" hidden="1">
      <c r="B61" s="8"/>
      <c r="C61" s="12" t="s">
        <v>331</v>
      </c>
      <c r="D61" s="12"/>
      <c r="E61" s="10" t="s">
        <v>332</v>
      </c>
      <c r="F61" s="10"/>
      <c r="G61" s="22"/>
      <c r="H61" s="22"/>
      <c r="I61" s="27"/>
      <c r="J61" s="13"/>
      <c r="K61" s="23"/>
    </row>
    <row r="62" spans="2:11" ht="15.75" hidden="1">
      <c r="B62" s="8"/>
      <c r="C62" s="12" t="s">
        <v>336</v>
      </c>
      <c r="D62" s="12"/>
      <c r="E62" s="10" t="s">
        <v>217</v>
      </c>
      <c r="F62" s="10"/>
      <c r="G62" s="22"/>
      <c r="H62" s="22"/>
      <c r="I62" s="27"/>
      <c r="J62" s="13"/>
      <c r="K62" s="23"/>
    </row>
    <row r="63" spans="2:11" ht="15.75" hidden="1">
      <c r="B63" s="8"/>
      <c r="C63" s="12"/>
      <c r="D63" s="12"/>
      <c r="E63" s="307" t="s">
        <v>223</v>
      </c>
      <c r="F63" s="307"/>
      <c r="G63" s="22"/>
      <c r="H63" s="20"/>
      <c r="I63" s="27"/>
      <c r="J63" s="13"/>
      <c r="K63" s="23"/>
    </row>
    <row r="64" spans="2:11" ht="15.75" hidden="1">
      <c r="B64" s="8"/>
      <c r="C64" s="12"/>
      <c r="D64" s="12"/>
      <c r="E64" s="10"/>
      <c r="F64" s="10"/>
      <c r="G64" s="22"/>
      <c r="H64" s="20"/>
      <c r="I64" s="29"/>
      <c r="J64" s="22"/>
      <c r="K64" s="23"/>
    </row>
    <row r="65" spans="2:11" ht="78.75">
      <c r="B65" s="8"/>
      <c r="C65" s="12"/>
      <c r="D65" s="12"/>
      <c r="E65" s="10"/>
      <c r="F65" s="10" t="s">
        <v>337</v>
      </c>
      <c r="G65" s="22"/>
      <c r="H65" s="22"/>
      <c r="I65" s="28"/>
      <c r="J65" s="22"/>
      <c r="K65" s="21"/>
    </row>
    <row r="66" spans="2:11" ht="31.5">
      <c r="B66" s="8"/>
      <c r="C66" s="18" t="s">
        <v>224</v>
      </c>
      <c r="D66" s="18"/>
      <c r="E66" s="19" t="s">
        <v>221</v>
      </c>
      <c r="F66" s="10"/>
      <c r="G66" s="13">
        <f>G67+G68</f>
        <v>20</v>
      </c>
      <c r="H66" s="13"/>
      <c r="I66" s="13">
        <f>I67+I68</f>
        <v>0</v>
      </c>
      <c r="J66" s="13">
        <f>SUM(I66+G66)</f>
        <v>20</v>
      </c>
      <c r="K66" s="21">
        <v>6.07348</v>
      </c>
    </row>
    <row r="67" spans="2:11" ht="31.5">
      <c r="B67" s="8"/>
      <c r="C67" s="12" t="s">
        <v>338</v>
      </c>
      <c r="D67" s="12" t="s">
        <v>390</v>
      </c>
      <c r="E67" s="153" t="s">
        <v>346</v>
      </c>
      <c r="F67" s="10"/>
      <c r="G67" s="13">
        <v>3</v>
      </c>
      <c r="H67" s="13"/>
      <c r="I67" s="27"/>
      <c r="J67" s="13">
        <f>SUM(I67+G67)</f>
        <v>3</v>
      </c>
      <c r="K67" s="21">
        <v>2.9997</v>
      </c>
    </row>
    <row r="68" spans="2:11" ht="47.25">
      <c r="B68" s="8"/>
      <c r="C68" s="12" t="s">
        <v>347</v>
      </c>
      <c r="D68" s="12" t="s">
        <v>390</v>
      </c>
      <c r="E68" s="153" t="s">
        <v>348</v>
      </c>
      <c r="F68" s="10"/>
      <c r="G68" s="13">
        <v>17</v>
      </c>
      <c r="H68" s="13"/>
      <c r="I68" s="27"/>
      <c r="J68" s="13">
        <f>SUM(I68+G68)</f>
        <v>17</v>
      </c>
      <c r="K68" s="21">
        <v>3.07378</v>
      </c>
    </row>
    <row r="69" spans="2:11" ht="15.75" hidden="1">
      <c r="B69" s="8"/>
      <c r="C69" s="12"/>
      <c r="D69" s="12"/>
      <c r="E69" s="10"/>
      <c r="F69" s="10"/>
      <c r="G69" s="13"/>
      <c r="H69" s="13"/>
      <c r="I69" s="27"/>
      <c r="J69" s="13">
        <f>SUM(I69+G69)</f>
        <v>0</v>
      </c>
      <c r="K69" s="21"/>
    </row>
    <row r="70" spans="2:11" ht="15.75">
      <c r="B70" s="8"/>
      <c r="C70" s="12"/>
      <c r="D70" s="12"/>
      <c r="E70" s="307" t="s">
        <v>223</v>
      </c>
      <c r="F70" s="307"/>
      <c r="G70" s="13">
        <f>G66</f>
        <v>20</v>
      </c>
      <c r="H70" s="13"/>
      <c r="I70" s="13">
        <f>I66</f>
        <v>0</v>
      </c>
      <c r="J70" s="13">
        <f>SUM(I70+G70)</f>
        <v>20</v>
      </c>
      <c r="K70" s="21">
        <v>6.07348</v>
      </c>
    </row>
    <row r="71" spans="2:11" ht="15.75" hidden="1">
      <c r="B71" s="8"/>
      <c r="C71" s="12"/>
      <c r="D71" s="12"/>
      <c r="E71" s="10"/>
      <c r="F71" s="10"/>
      <c r="G71" s="13"/>
      <c r="H71" s="13"/>
      <c r="I71" s="27"/>
      <c r="J71" s="13"/>
      <c r="K71" s="21"/>
    </row>
    <row r="72" spans="2:11" ht="15.75" hidden="1">
      <c r="B72" s="8"/>
      <c r="C72" s="12"/>
      <c r="D72" s="12"/>
      <c r="E72" s="10"/>
      <c r="F72" s="10"/>
      <c r="G72" s="13"/>
      <c r="H72" s="13"/>
      <c r="I72" s="27"/>
      <c r="J72" s="13"/>
      <c r="K72" s="21"/>
    </row>
    <row r="73" spans="2:11" ht="15.75" hidden="1">
      <c r="B73" s="8"/>
      <c r="C73" s="12"/>
      <c r="D73" s="12"/>
      <c r="E73" s="10"/>
      <c r="F73" s="10"/>
      <c r="G73" s="13"/>
      <c r="H73" s="13"/>
      <c r="I73" s="27"/>
      <c r="J73" s="13"/>
      <c r="K73" s="21"/>
    </row>
    <row r="74" spans="2:11" ht="15.75" hidden="1">
      <c r="B74" s="8"/>
      <c r="C74" s="12"/>
      <c r="D74" s="12"/>
      <c r="E74" s="10"/>
      <c r="F74" s="10"/>
      <c r="G74" s="13"/>
      <c r="H74" s="13"/>
      <c r="I74" s="27"/>
      <c r="J74" s="13"/>
      <c r="K74" s="21"/>
    </row>
    <row r="75" spans="2:11" ht="15.75" hidden="1">
      <c r="B75" s="8"/>
      <c r="C75" s="12"/>
      <c r="D75" s="12"/>
      <c r="E75" s="10"/>
      <c r="F75" s="10"/>
      <c r="G75" s="13"/>
      <c r="H75" s="13"/>
      <c r="I75" s="27"/>
      <c r="J75" s="13"/>
      <c r="K75" s="21"/>
    </row>
    <row r="76" spans="2:11" ht="47.25" hidden="1">
      <c r="B76" s="8"/>
      <c r="C76" s="12"/>
      <c r="D76" s="12"/>
      <c r="E76" s="10"/>
      <c r="F76" s="25" t="s">
        <v>349</v>
      </c>
      <c r="G76" s="22"/>
      <c r="H76" s="25"/>
      <c r="I76" s="28"/>
      <c r="J76" s="22"/>
      <c r="K76" s="21"/>
    </row>
    <row r="77" spans="2:11" ht="31.5" hidden="1">
      <c r="B77" s="8"/>
      <c r="C77" s="12" t="s">
        <v>321</v>
      </c>
      <c r="D77" s="12"/>
      <c r="E77" s="19" t="s">
        <v>322</v>
      </c>
      <c r="F77" s="10"/>
      <c r="G77" s="22"/>
      <c r="H77" s="22"/>
      <c r="I77" s="28"/>
      <c r="J77" s="22"/>
      <c r="K77" s="21"/>
    </row>
    <row r="78" spans="2:11" ht="47.25" hidden="1">
      <c r="B78" s="8"/>
      <c r="C78" s="12" t="s">
        <v>233</v>
      </c>
      <c r="D78" s="12"/>
      <c r="E78" s="10" t="s">
        <v>323</v>
      </c>
      <c r="F78" s="10"/>
      <c r="G78" s="22"/>
      <c r="H78" s="22"/>
      <c r="I78" s="28"/>
      <c r="J78" s="22"/>
      <c r="K78" s="21"/>
    </row>
    <row r="79" spans="2:11" ht="15.75" hidden="1">
      <c r="B79" s="8"/>
      <c r="C79" s="12" t="s">
        <v>155</v>
      </c>
      <c r="D79" s="12"/>
      <c r="E79" s="10" t="s">
        <v>350</v>
      </c>
      <c r="F79" s="10"/>
      <c r="G79" s="22"/>
      <c r="H79" s="22"/>
      <c r="I79" s="28"/>
      <c r="J79" s="22"/>
      <c r="K79" s="21"/>
    </row>
    <row r="80" spans="2:11" ht="31.5" hidden="1">
      <c r="B80" s="8"/>
      <c r="C80" s="18" t="s">
        <v>331</v>
      </c>
      <c r="D80" s="18"/>
      <c r="E80" s="19" t="s">
        <v>332</v>
      </c>
      <c r="F80" s="10"/>
      <c r="G80" s="22"/>
      <c r="H80" s="22"/>
      <c r="I80" s="28"/>
      <c r="J80" s="22"/>
      <c r="K80" s="21"/>
    </row>
    <row r="81" spans="2:11" ht="47.25" hidden="1">
      <c r="B81" s="8"/>
      <c r="C81" s="12" t="s">
        <v>333</v>
      </c>
      <c r="D81" s="12"/>
      <c r="E81" s="10" t="s">
        <v>334</v>
      </c>
      <c r="F81" s="10"/>
      <c r="G81" s="22"/>
      <c r="H81" s="22"/>
      <c r="I81" s="28"/>
      <c r="J81" s="22"/>
      <c r="K81" s="21"/>
    </row>
    <row r="82" spans="2:11" ht="15.75" hidden="1">
      <c r="B82" s="8"/>
      <c r="C82" s="12"/>
      <c r="D82" s="12"/>
      <c r="E82" s="10"/>
      <c r="F82" s="10"/>
      <c r="G82" s="22"/>
      <c r="H82" s="22"/>
      <c r="I82" s="28"/>
      <c r="J82" s="22"/>
      <c r="K82" s="21"/>
    </row>
    <row r="83" spans="2:11" ht="15.75" hidden="1">
      <c r="B83" s="8"/>
      <c r="C83" s="12"/>
      <c r="D83" s="12"/>
      <c r="E83" s="307" t="s">
        <v>223</v>
      </c>
      <c r="F83" s="307"/>
      <c r="G83" s="22"/>
      <c r="H83" s="22"/>
      <c r="I83" s="28"/>
      <c r="J83" s="22"/>
      <c r="K83" s="21"/>
    </row>
    <row r="84" spans="2:11" ht="63">
      <c r="B84" s="8"/>
      <c r="C84" s="12"/>
      <c r="D84" s="12"/>
      <c r="E84" s="10"/>
      <c r="F84" s="10" t="s">
        <v>351</v>
      </c>
      <c r="G84" s="22"/>
      <c r="H84" s="22"/>
      <c r="I84" s="28"/>
      <c r="J84" s="22"/>
      <c r="K84" s="21"/>
    </row>
    <row r="85" spans="2:11" ht="31.5">
      <c r="B85" s="8"/>
      <c r="C85" s="18" t="s">
        <v>321</v>
      </c>
      <c r="D85" s="12"/>
      <c r="E85" s="19" t="s">
        <v>322</v>
      </c>
      <c r="F85" s="10"/>
      <c r="G85" s="13">
        <f>G86</f>
        <v>970</v>
      </c>
      <c r="H85" s="13"/>
      <c r="I85" s="13">
        <f>I86</f>
        <v>0</v>
      </c>
      <c r="J85" s="13">
        <f aca="true" t="shared" si="2" ref="J85:J94">SUM(I85+G85)</f>
        <v>970</v>
      </c>
      <c r="K85" s="13">
        <v>3.837</v>
      </c>
    </row>
    <row r="86" spans="2:11" ht="47.25">
      <c r="B86" s="8"/>
      <c r="C86" s="12" t="s">
        <v>352</v>
      </c>
      <c r="D86" s="12" t="s">
        <v>404</v>
      </c>
      <c r="E86" s="153" t="s">
        <v>353</v>
      </c>
      <c r="F86" s="10"/>
      <c r="G86" s="13">
        <v>970</v>
      </c>
      <c r="H86" s="13"/>
      <c r="I86" s="27"/>
      <c r="J86" s="13">
        <f t="shared" si="2"/>
        <v>970</v>
      </c>
      <c r="K86" s="13">
        <v>3.837</v>
      </c>
    </row>
    <row r="87" spans="2:11" ht="31.5">
      <c r="B87" s="8"/>
      <c r="C87" s="18" t="s">
        <v>224</v>
      </c>
      <c r="D87" s="18"/>
      <c r="E87" s="19" t="s">
        <v>221</v>
      </c>
      <c r="F87" s="10"/>
      <c r="G87" s="13">
        <f>G88+G92+G93+G94+G95+G96</f>
        <v>538.3000000000001</v>
      </c>
      <c r="H87" s="13"/>
      <c r="I87" s="13">
        <f>I88+I92+I93+I94+I95+I96</f>
        <v>0</v>
      </c>
      <c r="J87" s="13">
        <f t="shared" si="2"/>
        <v>538.3000000000001</v>
      </c>
      <c r="K87" s="13">
        <v>0.4</v>
      </c>
    </row>
    <row r="88" spans="2:11" ht="31.5">
      <c r="B88" s="8"/>
      <c r="C88" s="12" t="s">
        <v>354</v>
      </c>
      <c r="D88" s="12" t="s">
        <v>404</v>
      </c>
      <c r="E88" s="153" t="s">
        <v>54</v>
      </c>
      <c r="F88" s="10"/>
      <c r="G88" s="13">
        <v>60</v>
      </c>
      <c r="H88" s="13"/>
      <c r="I88" s="27"/>
      <c r="J88" s="13">
        <f t="shared" si="2"/>
        <v>60</v>
      </c>
      <c r="K88" s="13">
        <v>0.4</v>
      </c>
    </row>
    <row r="89" spans="2:11" ht="15.75" hidden="1">
      <c r="B89" s="8"/>
      <c r="C89" s="12"/>
      <c r="D89" s="12"/>
      <c r="E89" s="153"/>
      <c r="F89" s="10"/>
      <c r="G89" s="13"/>
      <c r="H89" s="13"/>
      <c r="I89" s="27"/>
      <c r="J89" s="13">
        <f t="shared" si="2"/>
        <v>0</v>
      </c>
      <c r="K89" s="13"/>
    </row>
    <row r="90" spans="2:11" ht="15.75" hidden="1">
      <c r="B90" s="8"/>
      <c r="C90" s="12" t="s">
        <v>155</v>
      </c>
      <c r="D90" s="12"/>
      <c r="E90" s="153" t="s">
        <v>350</v>
      </c>
      <c r="F90" s="10"/>
      <c r="G90" s="13"/>
      <c r="H90" s="13"/>
      <c r="I90" s="27"/>
      <c r="J90" s="13">
        <f t="shared" si="2"/>
        <v>0</v>
      </c>
      <c r="K90" s="13"/>
    </row>
    <row r="91" spans="2:11" ht="15.75" hidden="1">
      <c r="B91" s="8"/>
      <c r="C91" s="12" t="s">
        <v>55</v>
      </c>
      <c r="D91" s="12"/>
      <c r="E91" s="154" t="s">
        <v>56</v>
      </c>
      <c r="F91" s="10"/>
      <c r="G91" s="13"/>
      <c r="H91" s="13"/>
      <c r="I91" s="27"/>
      <c r="J91" s="13">
        <f t="shared" si="2"/>
        <v>0</v>
      </c>
      <c r="K91" s="13"/>
    </row>
    <row r="92" spans="2:11" ht="15.75">
      <c r="B92" s="8"/>
      <c r="C92" s="12" t="s">
        <v>55</v>
      </c>
      <c r="D92" s="12" t="s">
        <v>404</v>
      </c>
      <c r="E92" s="154" t="s">
        <v>56</v>
      </c>
      <c r="F92" s="10"/>
      <c r="G92" s="13">
        <v>18</v>
      </c>
      <c r="H92" s="13"/>
      <c r="I92" s="27"/>
      <c r="J92" s="13">
        <f t="shared" si="2"/>
        <v>18</v>
      </c>
      <c r="K92" s="13"/>
    </row>
    <row r="93" spans="2:11" ht="31.5">
      <c r="B93" s="8"/>
      <c r="C93" s="12" t="s">
        <v>57</v>
      </c>
      <c r="D93" s="12" t="s">
        <v>404</v>
      </c>
      <c r="E93" s="153" t="s">
        <v>58</v>
      </c>
      <c r="F93" s="10"/>
      <c r="G93" s="13">
        <v>63.3</v>
      </c>
      <c r="H93" s="13"/>
      <c r="I93" s="27"/>
      <c r="J93" s="13">
        <f t="shared" si="2"/>
        <v>63.3</v>
      </c>
      <c r="K93" s="13"/>
    </row>
    <row r="94" spans="2:11" ht="94.5">
      <c r="B94" s="8"/>
      <c r="C94" s="12" t="s">
        <v>59</v>
      </c>
      <c r="D94" s="12" t="s">
        <v>404</v>
      </c>
      <c r="E94" s="153" t="s">
        <v>60</v>
      </c>
      <c r="F94" s="10"/>
      <c r="G94" s="13">
        <v>133.4</v>
      </c>
      <c r="H94" s="13"/>
      <c r="I94" s="27"/>
      <c r="J94" s="13">
        <f t="shared" si="2"/>
        <v>133.4</v>
      </c>
      <c r="K94" s="13"/>
    </row>
    <row r="95" spans="2:11" ht="63">
      <c r="B95" s="8"/>
      <c r="C95" s="12" t="s">
        <v>61</v>
      </c>
      <c r="D95" s="12" t="s">
        <v>404</v>
      </c>
      <c r="E95" s="153" t="s">
        <v>405</v>
      </c>
      <c r="F95" s="10"/>
      <c r="G95" s="13">
        <v>74.6</v>
      </c>
      <c r="H95" s="13"/>
      <c r="I95" s="27"/>
      <c r="J95" s="13">
        <f aca="true" t="shared" si="3" ref="J95:J102">SUM(I95+G95)</f>
        <v>74.6</v>
      </c>
      <c r="K95" s="13"/>
    </row>
    <row r="96" spans="2:11" ht="78.75">
      <c r="B96" s="8"/>
      <c r="C96" s="12" t="s">
        <v>63</v>
      </c>
      <c r="D96" s="12" t="s">
        <v>404</v>
      </c>
      <c r="E96" s="153" t="s">
        <v>69</v>
      </c>
      <c r="F96" s="10"/>
      <c r="G96" s="13">
        <v>189</v>
      </c>
      <c r="H96" s="13"/>
      <c r="I96" s="27"/>
      <c r="J96" s="13">
        <f t="shared" si="3"/>
        <v>189</v>
      </c>
      <c r="K96" s="13"/>
    </row>
    <row r="97" spans="2:11" ht="15.75">
      <c r="B97" s="8"/>
      <c r="C97" s="12"/>
      <c r="D97" s="12"/>
      <c r="E97" s="307" t="s">
        <v>223</v>
      </c>
      <c r="F97" s="307"/>
      <c r="G97" s="13">
        <f>G85+G87</f>
        <v>1508.3000000000002</v>
      </c>
      <c r="H97" s="13"/>
      <c r="I97" s="13">
        <f>I85+I87</f>
        <v>0</v>
      </c>
      <c r="J97" s="13">
        <f t="shared" si="3"/>
        <v>1508.3000000000002</v>
      </c>
      <c r="K97" s="13">
        <f>SUM(K85+K87)</f>
        <v>4.237</v>
      </c>
    </row>
    <row r="98" spans="2:11" ht="15.75" hidden="1">
      <c r="B98" s="8"/>
      <c r="C98" s="12"/>
      <c r="D98" s="12"/>
      <c r="E98" s="10"/>
      <c r="F98" s="10"/>
      <c r="G98" s="22"/>
      <c r="H98" s="22"/>
      <c r="I98" s="28"/>
      <c r="J98" s="22">
        <f t="shared" si="3"/>
        <v>0</v>
      </c>
      <c r="K98" s="21"/>
    </row>
    <row r="99" spans="2:11" ht="47.25">
      <c r="B99" s="8"/>
      <c r="C99" s="12"/>
      <c r="D99" s="12"/>
      <c r="E99" s="10"/>
      <c r="F99" s="10" t="s">
        <v>70</v>
      </c>
      <c r="G99" s="22"/>
      <c r="H99" s="22"/>
      <c r="I99" s="28"/>
      <c r="J99" s="22"/>
      <c r="K99" s="21"/>
    </row>
    <row r="100" spans="2:11" ht="31.5">
      <c r="B100" s="8"/>
      <c r="C100" s="18" t="s">
        <v>224</v>
      </c>
      <c r="D100" s="18"/>
      <c r="E100" s="19" t="s">
        <v>221</v>
      </c>
      <c r="F100" s="10"/>
      <c r="G100" s="13">
        <f>G101</f>
        <v>10</v>
      </c>
      <c r="H100" s="13"/>
      <c r="I100" s="13">
        <f>I101</f>
        <v>0</v>
      </c>
      <c r="J100" s="13">
        <f t="shared" si="3"/>
        <v>10</v>
      </c>
      <c r="K100" s="21">
        <v>1.38351</v>
      </c>
    </row>
    <row r="101" spans="2:11" ht="31.5">
      <c r="B101" s="8"/>
      <c r="C101" s="12" t="s">
        <v>302</v>
      </c>
      <c r="D101" s="12" t="s">
        <v>304</v>
      </c>
      <c r="E101" s="153" t="s">
        <v>215</v>
      </c>
      <c r="F101" s="10"/>
      <c r="G101" s="13">
        <v>10</v>
      </c>
      <c r="H101" s="13"/>
      <c r="I101" s="27">
        <v>0</v>
      </c>
      <c r="J101" s="13">
        <f t="shared" si="3"/>
        <v>10</v>
      </c>
      <c r="K101" s="21">
        <v>1.38351</v>
      </c>
    </row>
    <row r="102" spans="2:11" ht="15.75">
      <c r="B102" s="8"/>
      <c r="C102" s="12"/>
      <c r="D102" s="12"/>
      <c r="E102" s="307" t="s">
        <v>223</v>
      </c>
      <c r="F102" s="307"/>
      <c r="G102" s="13">
        <f>G100</f>
        <v>10</v>
      </c>
      <c r="H102" s="13"/>
      <c r="I102" s="13">
        <f>I100</f>
        <v>0</v>
      </c>
      <c r="J102" s="13">
        <f t="shared" si="3"/>
        <v>10</v>
      </c>
      <c r="K102" s="21">
        <v>1.38351</v>
      </c>
    </row>
    <row r="103" spans="2:11" ht="47.25">
      <c r="B103" s="8"/>
      <c r="C103" s="12"/>
      <c r="D103" s="12"/>
      <c r="E103" s="10"/>
      <c r="F103" s="10" t="s">
        <v>359</v>
      </c>
      <c r="G103" s="22"/>
      <c r="H103" s="22"/>
      <c r="I103" s="28"/>
      <c r="J103" s="22"/>
      <c r="K103" s="21"/>
    </row>
    <row r="104" spans="2:11" ht="15.75">
      <c r="B104" s="8"/>
      <c r="C104" s="244" t="s">
        <v>71</v>
      </c>
      <c r="D104" s="14"/>
      <c r="E104" s="19" t="s">
        <v>72</v>
      </c>
      <c r="F104" s="11"/>
      <c r="G104" s="13">
        <f>G106</f>
        <v>23.4</v>
      </c>
      <c r="H104" s="13"/>
      <c r="I104" s="13">
        <f>I106</f>
        <v>0</v>
      </c>
      <c r="J104" s="13">
        <f>SUM(I104+G104)</f>
        <v>23.4</v>
      </c>
      <c r="K104" s="13">
        <v>6.457</v>
      </c>
    </row>
    <row r="105" spans="2:11" ht="15.75" hidden="1">
      <c r="B105" s="8"/>
      <c r="C105" s="12"/>
      <c r="D105" s="12"/>
      <c r="E105" s="10"/>
      <c r="F105" s="10"/>
      <c r="G105" s="13"/>
      <c r="H105" s="13"/>
      <c r="I105" s="27"/>
      <c r="J105" s="13">
        <f>SUM(I105+G105)</f>
        <v>0</v>
      </c>
      <c r="K105" s="13"/>
    </row>
    <row r="106" spans="2:11" ht="15.75">
      <c r="B106" s="8"/>
      <c r="C106" s="14" t="s">
        <v>73</v>
      </c>
      <c r="D106" s="14" t="s">
        <v>375</v>
      </c>
      <c r="E106" s="153" t="s">
        <v>56</v>
      </c>
      <c r="F106" s="10"/>
      <c r="G106" s="13">
        <v>23.4</v>
      </c>
      <c r="H106" s="13"/>
      <c r="I106" s="27"/>
      <c r="J106" s="13">
        <f>SUM(I106+G106)</f>
        <v>23.4</v>
      </c>
      <c r="K106" s="13">
        <v>6.457</v>
      </c>
    </row>
    <row r="107" spans="2:11" ht="15.75" hidden="1">
      <c r="B107" s="8"/>
      <c r="C107" s="12"/>
      <c r="D107" s="12"/>
      <c r="E107" s="10"/>
      <c r="F107" s="10"/>
      <c r="G107" s="13"/>
      <c r="H107" s="13"/>
      <c r="I107" s="27"/>
      <c r="J107" s="13">
        <f>SUM(I107+G107)</f>
        <v>0</v>
      </c>
      <c r="K107" s="13">
        <v>6.457</v>
      </c>
    </row>
    <row r="108" spans="2:11" ht="15.75">
      <c r="B108" s="8"/>
      <c r="C108" s="14"/>
      <c r="D108" s="14"/>
      <c r="E108" s="307" t="s">
        <v>223</v>
      </c>
      <c r="F108" s="307"/>
      <c r="G108" s="13">
        <f>G104</f>
        <v>23.4</v>
      </c>
      <c r="H108" s="13"/>
      <c r="I108" s="13">
        <f>I104</f>
        <v>0</v>
      </c>
      <c r="J108" s="13">
        <f>SUM(I108+G108)</f>
        <v>23.4</v>
      </c>
      <c r="K108" s="13">
        <v>6.457</v>
      </c>
    </row>
    <row r="109" spans="2:11" ht="47.25">
      <c r="B109" s="8"/>
      <c r="C109" s="14"/>
      <c r="D109" s="14"/>
      <c r="E109" s="10"/>
      <c r="F109" s="16" t="s">
        <v>439</v>
      </c>
      <c r="G109" s="13"/>
      <c r="H109" s="13"/>
      <c r="I109" s="27"/>
      <c r="J109" s="13"/>
      <c r="K109" s="21"/>
    </row>
    <row r="110" spans="2:11" ht="15.75" hidden="1">
      <c r="B110" s="8"/>
      <c r="C110" s="14"/>
      <c r="D110" s="14"/>
      <c r="E110" s="10"/>
      <c r="F110" s="16"/>
      <c r="G110" s="13"/>
      <c r="H110" s="13"/>
      <c r="I110" s="27"/>
      <c r="J110" s="13">
        <f aca="true" t="shared" si="4" ref="J110:J164">SUM(I110+G110)</f>
        <v>0</v>
      </c>
      <c r="K110" s="21"/>
    </row>
    <row r="111" spans="2:11" ht="15.75" hidden="1">
      <c r="B111" s="8"/>
      <c r="C111" s="14"/>
      <c r="D111" s="14"/>
      <c r="E111" s="10"/>
      <c r="F111" s="16"/>
      <c r="G111" s="13"/>
      <c r="H111" s="13"/>
      <c r="I111" s="27"/>
      <c r="J111" s="13">
        <f t="shared" si="4"/>
        <v>0</v>
      </c>
      <c r="K111" s="21"/>
    </row>
    <row r="112" spans="2:11" ht="31.5">
      <c r="B112" s="8"/>
      <c r="C112" s="18" t="s">
        <v>224</v>
      </c>
      <c r="D112" s="18"/>
      <c r="E112" s="19" t="s">
        <v>221</v>
      </c>
      <c r="F112" s="10"/>
      <c r="G112" s="13">
        <f>G115+G122+G147</f>
        <v>290</v>
      </c>
      <c r="H112" s="13"/>
      <c r="I112" s="13">
        <f>I115+I122+I147</f>
        <v>0</v>
      </c>
      <c r="J112" s="13">
        <f>J115+J122+J147</f>
        <v>290</v>
      </c>
      <c r="K112" s="21"/>
    </row>
    <row r="113" spans="2:11" ht="15.75" hidden="1">
      <c r="B113" s="8"/>
      <c r="C113" s="12"/>
      <c r="D113" s="12"/>
      <c r="E113" s="10"/>
      <c r="F113" s="10"/>
      <c r="G113" s="13"/>
      <c r="H113" s="13"/>
      <c r="I113" s="27"/>
      <c r="J113" s="13">
        <f t="shared" si="4"/>
        <v>0</v>
      </c>
      <c r="K113" s="21"/>
    </row>
    <row r="114" spans="2:11" ht="94.5" hidden="1">
      <c r="B114" s="8"/>
      <c r="C114" s="12" t="s">
        <v>78</v>
      </c>
      <c r="D114" s="12"/>
      <c r="E114" s="10" t="s">
        <v>79</v>
      </c>
      <c r="F114" s="10"/>
      <c r="G114" s="13"/>
      <c r="H114" s="13"/>
      <c r="I114" s="27"/>
      <c r="J114" s="13">
        <f t="shared" si="4"/>
        <v>0</v>
      </c>
      <c r="K114" s="21"/>
    </row>
    <row r="115" spans="2:11" ht="31.5">
      <c r="B115" s="8"/>
      <c r="C115" s="12" t="s">
        <v>80</v>
      </c>
      <c r="D115" s="12" t="s">
        <v>398</v>
      </c>
      <c r="E115" s="153" t="s">
        <v>399</v>
      </c>
      <c r="F115" s="10"/>
      <c r="G115" s="13">
        <v>40</v>
      </c>
      <c r="H115" s="13"/>
      <c r="I115" s="27"/>
      <c r="J115" s="13">
        <f t="shared" si="4"/>
        <v>40</v>
      </c>
      <c r="K115" s="21"/>
    </row>
    <row r="116" spans="2:11" ht="31.5" hidden="1">
      <c r="B116" s="8"/>
      <c r="C116" s="12" t="s">
        <v>354</v>
      </c>
      <c r="D116" s="12"/>
      <c r="E116" s="153" t="s">
        <v>82</v>
      </c>
      <c r="F116" s="10"/>
      <c r="G116" s="13"/>
      <c r="H116" s="13"/>
      <c r="I116" s="27"/>
      <c r="J116" s="13">
        <f t="shared" si="4"/>
        <v>0</v>
      </c>
      <c r="K116" s="21"/>
    </row>
    <row r="117" spans="2:11" ht="94.5" hidden="1">
      <c r="B117" s="8"/>
      <c r="C117" s="12" t="s">
        <v>59</v>
      </c>
      <c r="D117" s="12"/>
      <c r="E117" s="153" t="s">
        <v>83</v>
      </c>
      <c r="F117" s="10"/>
      <c r="G117" s="13"/>
      <c r="H117" s="13"/>
      <c r="I117" s="27"/>
      <c r="J117" s="13">
        <f t="shared" si="4"/>
        <v>0</v>
      </c>
      <c r="K117" s="21"/>
    </row>
    <row r="118" spans="2:11" ht="63" hidden="1">
      <c r="B118" s="8"/>
      <c r="C118" s="12" t="s">
        <v>61</v>
      </c>
      <c r="D118" s="12"/>
      <c r="E118" s="153" t="s">
        <v>84</v>
      </c>
      <c r="F118" s="10"/>
      <c r="G118" s="13"/>
      <c r="H118" s="13"/>
      <c r="I118" s="27"/>
      <c r="J118" s="13">
        <f t="shared" si="4"/>
        <v>0</v>
      </c>
      <c r="K118" s="21"/>
    </row>
    <row r="119" spans="2:11" ht="78.75" hidden="1">
      <c r="B119" s="8"/>
      <c r="C119" s="12" t="s">
        <v>63</v>
      </c>
      <c r="D119" s="12"/>
      <c r="E119" s="153" t="s">
        <v>69</v>
      </c>
      <c r="F119" s="10"/>
      <c r="G119" s="13"/>
      <c r="H119" s="13"/>
      <c r="I119" s="27"/>
      <c r="J119" s="13">
        <f t="shared" si="4"/>
        <v>0</v>
      </c>
      <c r="K119" s="21"/>
    </row>
    <row r="120" spans="2:11" ht="31.5" hidden="1">
      <c r="B120" s="8"/>
      <c r="C120" s="12" t="s">
        <v>85</v>
      </c>
      <c r="D120" s="12"/>
      <c r="E120" s="153" t="s">
        <v>86</v>
      </c>
      <c r="F120" s="10"/>
      <c r="G120" s="13"/>
      <c r="H120" s="13"/>
      <c r="I120" s="27"/>
      <c r="J120" s="13">
        <f t="shared" si="4"/>
        <v>0</v>
      </c>
      <c r="K120" s="21"/>
    </row>
    <row r="121" spans="2:11" ht="15.75" hidden="1">
      <c r="B121" s="8"/>
      <c r="C121" s="12"/>
      <c r="D121" s="12"/>
      <c r="E121" s="153"/>
      <c r="F121" s="10"/>
      <c r="G121" s="13"/>
      <c r="H121" s="13"/>
      <c r="I121" s="27"/>
      <c r="J121" s="13"/>
      <c r="K121" s="21"/>
    </row>
    <row r="122" spans="2:11" ht="31.5">
      <c r="B122" s="8"/>
      <c r="C122" s="12" t="s">
        <v>73</v>
      </c>
      <c r="D122" s="12" t="s">
        <v>375</v>
      </c>
      <c r="E122" s="153" t="s">
        <v>240</v>
      </c>
      <c r="F122" s="10"/>
      <c r="G122" s="13">
        <v>250</v>
      </c>
      <c r="H122" s="13"/>
      <c r="I122" s="27"/>
      <c r="J122" s="13">
        <f t="shared" si="4"/>
        <v>250</v>
      </c>
      <c r="K122" s="21"/>
    </row>
    <row r="123" spans="2:11" ht="15.75" hidden="1">
      <c r="B123" s="8"/>
      <c r="C123" s="12"/>
      <c r="D123" s="12"/>
      <c r="E123" s="10"/>
      <c r="F123" s="10"/>
      <c r="G123" s="13"/>
      <c r="H123" s="13"/>
      <c r="I123" s="27"/>
      <c r="J123" s="13">
        <f t="shared" si="4"/>
        <v>0</v>
      </c>
      <c r="K123" s="21"/>
    </row>
    <row r="124" spans="2:11" ht="63" hidden="1">
      <c r="B124" s="8"/>
      <c r="C124" s="12" t="s">
        <v>85</v>
      </c>
      <c r="D124" s="12"/>
      <c r="E124" s="10" t="s">
        <v>87</v>
      </c>
      <c r="F124" s="10"/>
      <c r="G124" s="13"/>
      <c r="H124" s="13"/>
      <c r="I124" s="27"/>
      <c r="J124" s="13">
        <f t="shared" si="4"/>
        <v>0</v>
      </c>
      <c r="K124" s="21"/>
    </row>
    <row r="125" spans="2:11" ht="15.75" hidden="1">
      <c r="B125" s="8"/>
      <c r="C125" s="12"/>
      <c r="D125" s="12"/>
      <c r="E125" s="19"/>
      <c r="F125" s="16"/>
      <c r="G125" s="13"/>
      <c r="H125" s="13"/>
      <c r="I125" s="27"/>
      <c r="J125" s="13">
        <f t="shared" si="4"/>
        <v>0</v>
      </c>
      <c r="K125" s="21"/>
    </row>
    <row r="126" spans="2:11" ht="15.75" hidden="1">
      <c r="B126" s="8"/>
      <c r="C126" s="12"/>
      <c r="D126" s="12"/>
      <c r="E126" s="10"/>
      <c r="F126" s="16"/>
      <c r="G126" s="13"/>
      <c r="H126" s="13"/>
      <c r="I126" s="27"/>
      <c r="J126" s="13">
        <f t="shared" si="4"/>
        <v>0</v>
      </c>
      <c r="K126" s="21"/>
    </row>
    <row r="127" spans="2:11" ht="15.75" hidden="1">
      <c r="B127" s="8"/>
      <c r="C127" s="12"/>
      <c r="D127" s="12"/>
      <c r="E127" s="10"/>
      <c r="F127" s="16"/>
      <c r="G127" s="13"/>
      <c r="H127" s="13"/>
      <c r="I127" s="27"/>
      <c r="J127" s="13">
        <f t="shared" si="4"/>
        <v>0</v>
      </c>
      <c r="K127" s="21"/>
    </row>
    <row r="128" spans="2:11" ht="15.75" hidden="1">
      <c r="B128" s="8"/>
      <c r="C128" s="12"/>
      <c r="D128" s="12"/>
      <c r="E128" s="10"/>
      <c r="F128" s="16"/>
      <c r="G128" s="13"/>
      <c r="H128" s="13"/>
      <c r="I128" s="27"/>
      <c r="J128" s="13">
        <f t="shared" si="4"/>
        <v>0</v>
      </c>
      <c r="K128" s="21"/>
    </row>
    <row r="129" spans="2:11" ht="31.5" hidden="1">
      <c r="B129" s="8"/>
      <c r="C129" s="12" t="s">
        <v>321</v>
      </c>
      <c r="D129" s="12"/>
      <c r="E129" s="10" t="s">
        <v>322</v>
      </c>
      <c r="F129" s="16"/>
      <c r="G129" s="13"/>
      <c r="H129" s="13"/>
      <c r="I129" s="27"/>
      <c r="J129" s="13">
        <f t="shared" si="4"/>
        <v>0</v>
      </c>
      <c r="K129" s="21"/>
    </row>
    <row r="130" spans="2:11" ht="15.75" hidden="1">
      <c r="B130" s="8"/>
      <c r="C130" s="12"/>
      <c r="D130" s="12"/>
      <c r="E130" s="10"/>
      <c r="F130" s="20"/>
      <c r="G130" s="13"/>
      <c r="H130" s="13"/>
      <c r="I130" s="26"/>
      <c r="J130" s="13">
        <f t="shared" si="4"/>
        <v>0</v>
      </c>
      <c r="K130" s="21"/>
    </row>
    <row r="131" spans="2:11" ht="94.5" hidden="1">
      <c r="B131" s="8"/>
      <c r="C131" s="12" t="s">
        <v>233</v>
      </c>
      <c r="D131" s="12"/>
      <c r="E131" s="10" t="s">
        <v>234</v>
      </c>
      <c r="F131" s="10"/>
      <c r="G131" s="13"/>
      <c r="H131" s="13"/>
      <c r="I131" s="27"/>
      <c r="J131" s="13">
        <f t="shared" si="4"/>
        <v>0</v>
      </c>
      <c r="K131" s="21"/>
    </row>
    <row r="132" spans="2:11" ht="15.75" hidden="1">
      <c r="B132" s="8"/>
      <c r="C132" s="12"/>
      <c r="D132" s="12"/>
      <c r="E132" s="10"/>
      <c r="F132" s="10"/>
      <c r="G132" s="13"/>
      <c r="H132" s="13"/>
      <c r="I132" s="27"/>
      <c r="J132" s="13">
        <f t="shared" si="4"/>
        <v>0</v>
      </c>
      <c r="K132" s="21"/>
    </row>
    <row r="133" spans="2:11" ht="15.75" hidden="1">
      <c r="B133" s="8"/>
      <c r="C133" s="12"/>
      <c r="D133" s="12"/>
      <c r="E133" s="10"/>
      <c r="F133" s="16"/>
      <c r="G133" s="13"/>
      <c r="H133" s="13"/>
      <c r="I133" s="27"/>
      <c r="J133" s="13">
        <f t="shared" si="4"/>
        <v>0</v>
      </c>
      <c r="K133" s="21"/>
    </row>
    <row r="134" spans="2:11" ht="15.75" hidden="1">
      <c r="B134" s="8"/>
      <c r="C134" s="12"/>
      <c r="D134" s="12"/>
      <c r="E134" s="10"/>
      <c r="F134" s="16"/>
      <c r="G134" s="13"/>
      <c r="H134" s="13"/>
      <c r="I134" s="27"/>
      <c r="J134" s="13">
        <f t="shared" si="4"/>
        <v>0</v>
      </c>
      <c r="K134" s="21"/>
    </row>
    <row r="135" spans="2:11" ht="15.75" hidden="1">
      <c r="B135" s="8"/>
      <c r="C135" s="12"/>
      <c r="D135" s="12"/>
      <c r="E135" s="10"/>
      <c r="F135" s="16"/>
      <c r="G135" s="13"/>
      <c r="H135" s="13"/>
      <c r="I135" s="27"/>
      <c r="J135" s="13">
        <f t="shared" si="4"/>
        <v>0</v>
      </c>
      <c r="K135" s="21"/>
    </row>
    <row r="136" spans="2:11" ht="15.75" hidden="1">
      <c r="B136" s="8"/>
      <c r="C136" s="12"/>
      <c r="D136" s="12"/>
      <c r="E136" s="10"/>
      <c r="F136" s="16"/>
      <c r="G136" s="13"/>
      <c r="H136" s="13"/>
      <c r="I136" s="27"/>
      <c r="J136" s="13">
        <f t="shared" si="4"/>
        <v>0</v>
      </c>
      <c r="K136" s="21"/>
    </row>
    <row r="137" spans="2:11" ht="78.75" hidden="1">
      <c r="B137" s="8"/>
      <c r="C137" s="12" t="s">
        <v>63</v>
      </c>
      <c r="D137" s="12"/>
      <c r="E137" s="10" t="s">
        <v>69</v>
      </c>
      <c r="F137" s="16"/>
      <c r="G137" s="13"/>
      <c r="H137" s="13"/>
      <c r="I137" s="30"/>
      <c r="J137" s="13">
        <v>860</v>
      </c>
      <c r="K137" s="21"/>
    </row>
    <row r="138" spans="2:11" ht="15.75" hidden="1">
      <c r="B138" s="8"/>
      <c r="C138" s="12"/>
      <c r="D138" s="12"/>
      <c r="E138" s="10"/>
      <c r="F138" s="16"/>
      <c r="G138" s="13"/>
      <c r="H138" s="13"/>
      <c r="I138" s="30"/>
      <c r="J138" s="13"/>
      <c r="K138" s="21"/>
    </row>
    <row r="139" spans="2:11" ht="15.75" hidden="1">
      <c r="B139" s="8"/>
      <c r="C139" s="12"/>
      <c r="D139" s="12"/>
      <c r="E139" s="10"/>
      <c r="F139" s="16"/>
      <c r="G139" s="13"/>
      <c r="H139" s="13"/>
      <c r="I139" s="30"/>
      <c r="J139" s="13"/>
      <c r="K139" s="21"/>
    </row>
    <row r="140" spans="2:11" ht="15.75" hidden="1">
      <c r="B140" s="8"/>
      <c r="C140" s="12"/>
      <c r="D140" s="12"/>
      <c r="E140" s="10"/>
      <c r="F140" s="16"/>
      <c r="G140" s="13"/>
      <c r="H140" s="13"/>
      <c r="I140" s="30"/>
      <c r="J140" s="13"/>
      <c r="K140" s="21"/>
    </row>
    <row r="141" spans="2:11" ht="15.75" hidden="1">
      <c r="B141" s="8"/>
      <c r="C141" s="12"/>
      <c r="D141" s="12"/>
      <c r="E141" s="10"/>
      <c r="F141" s="16"/>
      <c r="G141" s="13"/>
      <c r="H141" s="13"/>
      <c r="I141" s="30"/>
      <c r="J141" s="13"/>
      <c r="K141" s="21"/>
    </row>
    <row r="142" spans="2:11" ht="31.5" hidden="1">
      <c r="B142" s="8"/>
      <c r="C142" s="12" t="s">
        <v>321</v>
      </c>
      <c r="D142" s="12"/>
      <c r="E142" s="19" t="s">
        <v>322</v>
      </c>
      <c r="F142" s="16"/>
      <c r="G142" s="13"/>
      <c r="H142" s="13"/>
      <c r="I142" s="30"/>
      <c r="J142" s="13"/>
      <c r="K142" s="21"/>
    </row>
    <row r="143" spans="2:11" ht="47.25" hidden="1">
      <c r="B143" s="8"/>
      <c r="C143" s="12" t="s">
        <v>233</v>
      </c>
      <c r="D143" s="12"/>
      <c r="E143" s="10" t="s">
        <v>323</v>
      </c>
      <c r="F143" s="16"/>
      <c r="G143" s="13"/>
      <c r="H143" s="13"/>
      <c r="I143" s="30"/>
      <c r="J143" s="13"/>
      <c r="K143" s="21"/>
    </row>
    <row r="144" spans="2:11" ht="31.5" hidden="1">
      <c r="B144" s="8"/>
      <c r="C144" s="18" t="s">
        <v>331</v>
      </c>
      <c r="D144" s="18"/>
      <c r="E144" s="19" t="s">
        <v>332</v>
      </c>
      <c r="F144" s="16"/>
      <c r="G144" s="13"/>
      <c r="H144" s="22"/>
      <c r="I144" s="28"/>
      <c r="J144" s="22"/>
      <c r="K144" s="21"/>
    </row>
    <row r="145" spans="2:11" ht="15.75" hidden="1">
      <c r="B145" s="8"/>
      <c r="C145" s="12" t="s">
        <v>336</v>
      </c>
      <c r="D145" s="12"/>
      <c r="E145" s="10" t="s">
        <v>217</v>
      </c>
      <c r="F145" s="10"/>
      <c r="G145" s="13"/>
      <c r="H145" s="22"/>
      <c r="I145" s="28"/>
      <c r="J145" s="22"/>
      <c r="K145" s="21"/>
    </row>
    <row r="146" spans="2:11" ht="47.25" hidden="1">
      <c r="B146" s="8"/>
      <c r="C146" s="12"/>
      <c r="D146" s="12"/>
      <c r="E146" s="19" t="s">
        <v>330</v>
      </c>
      <c r="F146" s="10"/>
      <c r="G146" s="13"/>
      <c r="H146" s="13"/>
      <c r="I146" s="30"/>
      <c r="J146" s="13"/>
      <c r="K146" s="21"/>
    </row>
    <row r="147" spans="2:11" ht="15.75" hidden="1">
      <c r="B147" s="8"/>
      <c r="C147" s="12"/>
      <c r="D147" s="12"/>
      <c r="E147" s="153"/>
      <c r="F147" s="12"/>
      <c r="G147" s="13"/>
      <c r="H147" s="13"/>
      <c r="I147" s="30"/>
      <c r="J147" s="13"/>
      <c r="K147" s="21"/>
    </row>
    <row r="148" spans="2:11" ht="15.75">
      <c r="B148" s="8"/>
      <c r="C148" s="315" t="s">
        <v>223</v>
      </c>
      <c r="D148" s="315"/>
      <c r="E148" s="315"/>
      <c r="F148" s="315"/>
      <c r="G148" s="13">
        <f>G112</f>
        <v>290</v>
      </c>
      <c r="H148" s="13"/>
      <c r="I148" s="13">
        <f>I112</f>
        <v>0</v>
      </c>
      <c r="J148" s="13">
        <f>J112</f>
        <v>290</v>
      </c>
      <c r="K148" s="21"/>
    </row>
    <row r="149" spans="2:11" ht="47.25">
      <c r="B149" s="8"/>
      <c r="C149" s="12"/>
      <c r="D149" s="12"/>
      <c r="E149" s="95"/>
      <c r="F149" s="12" t="s">
        <v>211</v>
      </c>
      <c r="G149" s="13"/>
      <c r="H149" s="13"/>
      <c r="I149" s="30"/>
      <c r="J149" s="13"/>
      <c r="K149" s="21"/>
    </row>
    <row r="150" spans="2:11" ht="31.5">
      <c r="B150" s="8"/>
      <c r="C150" s="18" t="s">
        <v>224</v>
      </c>
      <c r="D150" s="12"/>
      <c r="E150" s="19" t="s">
        <v>221</v>
      </c>
      <c r="F150" s="12"/>
      <c r="G150" s="13">
        <f>G151+G152</f>
        <v>237</v>
      </c>
      <c r="H150" s="13"/>
      <c r="I150" s="30"/>
      <c r="J150" s="13">
        <f>J151+J152</f>
        <v>237</v>
      </c>
      <c r="K150" s="21"/>
    </row>
    <row r="151" spans="2:11" ht="63">
      <c r="B151" s="8"/>
      <c r="C151" s="12" t="s">
        <v>74</v>
      </c>
      <c r="D151" s="12" t="s">
        <v>376</v>
      </c>
      <c r="E151" s="69" t="s">
        <v>406</v>
      </c>
      <c r="F151" s="12"/>
      <c r="G151" s="13">
        <v>30</v>
      </c>
      <c r="H151" s="13"/>
      <c r="I151" s="30"/>
      <c r="J151" s="13">
        <v>30</v>
      </c>
      <c r="K151" s="21"/>
    </row>
    <row r="152" spans="2:11" ht="15.75">
      <c r="B152" s="8"/>
      <c r="C152" s="12" t="s">
        <v>75</v>
      </c>
      <c r="D152" s="12" t="s">
        <v>376</v>
      </c>
      <c r="E152" s="69" t="s">
        <v>377</v>
      </c>
      <c r="F152" s="12"/>
      <c r="G152" s="13">
        <v>207</v>
      </c>
      <c r="H152" s="13"/>
      <c r="I152" s="30"/>
      <c r="J152" s="13">
        <v>207</v>
      </c>
      <c r="K152" s="21"/>
    </row>
    <row r="153" spans="2:11" ht="15.75">
      <c r="B153" s="8"/>
      <c r="C153" s="315" t="s">
        <v>223</v>
      </c>
      <c r="D153" s="315"/>
      <c r="E153" s="315"/>
      <c r="F153" s="315"/>
      <c r="G153" s="13">
        <f>G150</f>
        <v>237</v>
      </c>
      <c r="H153" s="13"/>
      <c r="I153" s="30"/>
      <c r="J153" s="13">
        <f>J150</f>
        <v>237</v>
      </c>
      <c r="K153" s="21"/>
    </row>
    <row r="154" spans="2:11" ht="31.5">
      <c r="B154" s="8"/>
      <c r="C154" s="18" t="s">
        <v>331</v>
      </c>
      <c r="D154" s="12"/>
      <c r="E154" s="95" t="s">
        <v>332</v>
      </c>
      <c r="F154" s="10"/>
      <c r="G154" s="13">
        <f>G156+G155</f>
        <v>6338.2</v>
      </c>
      <c r="H154" s="13"/>
      <c r="I154" s="13">
        <f>I156+I155</f>
        <v>0</v>
      </c>
      <c r="J154" s="13">
        <f t="shared" si="4"/>
        <v>6338.2</v>
      </c>
      <c r="K154" s="21"/>
    </row>
    <row r="155" spans="2:11" ht="15.75">
      <c r="B155" s="8"/>
      <c r="C155" s="12" t="s">
        <v>53</v>
      </c>
      <c r="D155" s="12" t="s">
        <v>43</v>
      </c>
      <c r="E155" s="153" t="s">
        <v>44</v>
      </c>
      <c r="F155" s="10"/>
      <c r="G155" s="13">
        <v>150</v>
      </c>
      <c r="H155" s="13"/>
      <c r="I155" s="30"/>
      <c r="J155" s="13">
        <f t="shared" si="4"/>
        <v>150</v>
      </c>
      <c r="K155" s="21"/>
    </row>
    <row r="156" spans="2:11" ht="15.75">
      <c r="B156" s="8"/>
      <c r="C156" s="12" t="s">
        <v>336</v>
      </c>
      <c r="D156" s="12" t="s">
        <v>43</v>
      </c>
      <c r="E156" s="153" t="s">
        <v>217</v>
      </c>
      <c r="F156" s="10"/>
      <c r="G156" s="13">
        <v>6188.2</v>
      </c>
      <c r="H156" s="13"/>
      <c r="I156" s="30"/>
      <c r="J156" s="13">
        <f t="shared" si="4"/>
        <v>6188.2</v>
      </c>
      <c r="K156" s="21"/>
    </row>
    <row r="157" spans="2:11" ht="15.75">
      <c r="B157" s="8"/>
      <c r="C157" s="315" t="s">
        <v>223</v>
      </c>
      <c r="D157" s="315"/>
      <c r="E157" s="315"/>
      <c r="F157" s="315"/>
      <c r="G157" s="13">
        <f>G112+G154</f>
        <v>6628.2</v>
      </c>
      <c r="H157" s="13"/>
      <c r="I157" s="13">
        <f>I112+I154</f>
        <v>0</v>
      </c>
      <c r="J157" s="13">
        <f t="shared" si="4"/>
        <v>6628.2</v>
      </c>
      <c r="K157" s="21"/>
    </row>
    <row r="158" spans="2:11" ht="110.25" hidden="1">
      <c r="B158" s="8"/>
      <c r="C158" s="12"/>
      <c r="D158" s="12"/>
      <c r="E158" s="12"/>
      <c r="F158" s="12" t="s">
        <v>88</v>
      </c>
      <c r="G158" s="22"/>
      <c r="H158" s="22"/>
      <c r="I158" s="28"/>
      <c r="J158" s="13">
        <f t="shared" si="4"/>
        <v>0</v>
      </c>
      <c r="K158" s="21"/>
    </row>
    <row r="159" spans="2:11" ht="15.75" hidden="1">
      <c r="B159" s="8"/>
      <c r="C159" s="12" t="s">
        <v>89</v>
      </c>
      <c r="D159" s="12"/>
      <c r="E159" s="10" t="s">
        <v>90</v>
      </c>
      <c r="F159" s="10"/>
      <c r="G159" s="22"/>
      <c r="H159" s="22"/>
      <c r="I159" s="28"/>
      <c r="J159" s="13">
        <f t="shared" si="4"/>
        <v>0</v>
      </c>
      <c r="K159" s="21"/>
    </row>
    <row r="160" spans="2:11" ht="15.75" hidden="1">
      <c r="B160" s="8"/>
      <c r="C160" s="12" t="s">
        <v>336</v>
      </c>
      <c r="D160" s="12"/>
      <c r="E160" s="10" t="s">
        <v>91</v>
      </c>
      <c r="F160" s="16"/>
      <c r="G160" s="22"/>
      <c r="H160" s="22"/>
      <c r="I160" s="28"/>
      <c r="J160" s="13">
        <f t="shared" si="4"/>
        <v>0</v>
      </c>
      <c r="K160" s="21"/>
    </row>
    <row r="161" spans="2:11" ht="15.75" hidden="1">
      <c r="B161" s="8"/>
      <c r="C161" s="12"/>
      <c r="D161" s="12"/>
      <c r="E161" s="10"/>
      <c r="F161" s="16"/>
      <c r="G161" s="22"/>
      <c r="H161" s="22"/>
      <c r="I161" s="28"/>
      <c r="J161" s="13">
        <f t="shared" si="4"/>
        <v>0</v>
      </c>
      <c r="K161" s="21"/>
    </row>
    <row r="162" spans="2:11" ht="15.75" hidden="1">
      <c r="B162" s="8"/>
      <c r="C162" s="12"/>
      <c r="D162" s="12"/>
      <c r="E162" s="10"/>
      <c r="F162" s="16"/>
      <c r="G162" s="22"/>
      <c r="H162" s="22"/>
      <c r="I162" s="28"/>
      <c r="J162" s="13">
        <f t="shared" si="4"/>
        <v>0</v>
      </c>
      <c r="K162" s="21"/>
    </row>
    <row r="163" spans="2:11" ht="15.75" hidden="1">
      <c r="B163" s="8"/>
      <c r="C163" s="12"/>
      <c r="D163" s="12"/>
      <c r="E163" s="10"/>
      <c r="F163" s="16"/>
      <c r="G163" s="22"/>
      <c r="H163" s="22"/>
      <c r="I163" s="28"/>
      <c r="J163" s="13">
        <f t="shared" si="4"/>
        <v>0</v>
      </c>
      <c r="K163" s="21"/>
    </row>
    <row r="164" spans="2:11" ht="15.75" hidden="1">
      <c r="B164" s="8"/>
      <c r="C164" s="315" t="s">
        <v>223</v>
      </c>
      <c r="D164" s="315"/>
      <c r="E164" s="315"/>
      <c r="F164" s="315"/>
      <c r="G164" s="22"/>
      <c r="H164" s="22"/>
      <c r="I164" s="28"/>
      <c r="J164" s="13">
        <f t="shared" si="4"/>
        <v>0</v>
      </c>
      <c r="K164" s="21"/>
    </row>
    <row r="165" spans="2:11" ht="15.75">
      <c r="B165" s="8"/>
      <c r="C165" s="311" t="s">
        <v>119</v>
      </c>
      <c r="D165" s="311"/>
      <c r="E165" s="311"/>
      <c r="F165" s="311"/>
      <c r="G165" s="13">
        <f>G17+G22+G26+G33+G37+G47+G70+G97+G102+G108+G148+G153+G157</f>
        <v>9450.7</v>
      </c>
      <c r="H165" s="13"/>
      <c r="I165" s="13">
        <f>I17+I22+I26+I33+I37+I47+I70+I97+I102+I108+I148+I153+I157</f>
        <v>0</v>
      </c>
      <c r="J165" s="13">
        <f>J17+J22+J26+J33+J37+J47+J70+J97+J102+J108+J148+J153+J157</f>
        <v>9450.7</v>
      </c>
      <c r="K165" s="21" t="e">
        <f>SUM(K157+#REF!+#REF!+#REF!+#REF!+K108+K102+K97+K70+K59+K51+#REF!+K47+K33+#REF!+#REF!+#REF!)</f>
        <v>#REF!</v>
      </c>
    </row>
    <row r="166" ht="15.75">
      <c r="G166" s="224"/>
    </row>
    <row r="167" ht="15.75">
      <c r="G167" s="224"/>
    </row>
  </sheetData>
  <mergeCells count="33">
    <mergeCell ref="C153:F153"/>
    <mergeCell ref="C148:F148"/>
    <mergeCell ref="E26:F26"/>
    <mergeCell ref="B7:J7"/>
    <mergeCell ref="B10:B12"/>
    <mergeCell ref="F10:F12"/>
    <mergeCell ref="E10:E12"/>
    <mergeCell ref="E17:F17"/>
    <mergeCell ref="E97:F97"/>
    <mergeCell ref="E63:F63"/>
    <mergeCell ref="F1:J1"/>
    <mergeCell ref="G5:J5"/>
    <mergeCell ref="F2:J4"/>
    <mergeCell ref="C165:F165"/>
    <mergeCell ref="C10:C12"/>
    <mergeCell ref="D10:D12"/>
    <mergeCell ref="C157:F157"/>
    <mergeCell ref="C164:F164"/>
    <mergeCell ref="E108:F108"/>
    <mergeCell ref="E59:F59"/>
    <mergeCell ref="E70:F70"/>
    <mergeCell ref="E102:F102"/>
    <mergeCell ref="E22:F22"/>
    <mergeCell ref="E83:F83"/>
    <mergeCell ref="E33:F33"/>
    <mergeCell ref="E47:F47"/>
    <mergeCell ref="E51:F51"/>
    <mergeCell ref="E37:F37"/>
    <mergeCell ref="K10:K12"/>
    <mergeCell ref="H11:H12"/>
    <mergeCell ref="G10:G12"/>
    <mergeCell ref="I10:I12"/>
    <mergeCell ref="J10:J12"/>
  </mergeCells>
  <printOptions/>
  <pageMargins left="0.17" right="0.17" top="0.17" bottom="0.17" header="0.5" footer="0.5"/>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2016-01-15T10:19:17Z</cp:lastPrinted>
  <dcterms:created xsi:type="dcterms:W3CDTF">2014-01-17T10:52:16Z</dcterms:created>
  <dcterms:modified xsi:type="dcterms:W3CDTF">2016-01-15T11:27:31Z</dcterms:modified>
  <cp:category/>
  <cp:version/>
  <cp:contentType/>
  <cp:contentStatus/>
</cp:coreProperties>
</file>