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705" windowWidth="8430" windowHeight="4695" tabRatio="599" activeTab="2"/>
  </bookViews>
  <sheets>
    <sheet name="Лист1" sheetId="1" r:id="rId1"/>
    <sheet name="Додаток 2" sheetId="2" r:id="rId2"/>
    <sheet name="дод3-1" sheetId="3" r:id="rId3"/>
    <sheet name="Додаток 3" sheetId="4" r:id="rId4"/>
    <sheet name="дод4" sheetId="5" r:id="rId5"/>
    <sheet name="дод8" sheetId="6" r:id="rId6"/>
    <sheet name="дод7" sheetId="7" r:id="rId7"/>
    <sheet name="дод6" sheetId="8" r:id="rId8"/>
  </sheets>
  <definedNames>
    <definedName name="_xlnm.Print_Titles" localSheetId="2">'дод3-1'!$13:$17</definedName>
    <definedName name="_xlnm.Print_Titles" localSheetId="7">'дод6'!$9:$12</definedName>
    <definedName name="_xlnm.Print_Titles" localSheetId="1">'Додаток 2'!$10:$13</definedName>
    <definedName name="_xlnm.Print_Titles" localSheetId="3">'Додаток 3'!$13:$17</definedName>
  </definedNames>
  <calcPr fullCalcOnLoad="1"/>
</workbook>
</file>

<file path=xl/sharedStrings.xml><?xml version="1.0" encoding="utf-8"?>
<sst xmlns="http://schemas.openxmlformats.org/spreadsheetml/2006/main" count="1866" uniqueCount="808">
  <si>
    <t>в тому числі на погашення кредиторської заборгованості, що склалася на 01.01.2014 року</t>
  </si>
  <si>
    <t>в томцу числі за рахунок субвенції з сільських, селищних бюджетів</t>
  </si>
  <si>
    <t>у загальному обсязі -на погашення кредиторської заборгованості, що склалася на 01.01.2014 року</t>
  </si>
  <si>
    <t>в тому числі на погашення кредиторської заборгованості, що склалася на 01.01.2014 року за рахунок субвенції з сільських. селищних бюджетів</t>
  </si>
  <si>
    <t>в тому числі фінансова підтримка КП "Управління капітального будівництва в Олександрівському районі"</t>
  </si>
  <si>
    <t>Компенсаційні виплати на пільговий проїзд автомобільним траспортом окремим категоріям громадян</t>
  </si>
  <si>
    <t>081009</t>
  </si>
  <si>
    <t>Заходи Комплексної програми "Цукровий діабет" та лікування нецукрового діабету</t>
  </si>
  <si>
    <t>Субвенція з державного бюджету місцевим бюджетам на здійснення виплат, визначених Законом України "Про реструктуризацію заборгованості із виплат , передбачених статтею 57 Закону України "Про освіту" педагогічним, науково-педагогічним та іншим категоріям працівників навчальних закладів"</t>
  </si>
  <si>
    <t>Код</t>
  </si>
  <si>
    <t>Періодичні видання (газети та журнали)</t>
  </si>
  <si>
    <t>Відділ культури   райдержадміністрації</t>
  </si>
  <si>
    <t>Управління   соціального  захисту населення   райдержадміністрації</t>
  </si>
  <si>
    <t>Утримання   та навчально- тренувальна робота  дитячо-юнацьких спортивних шкіл (які підпорядковані громадським організаціям фізкультурно-спортивної спрямованості)</t>
  </si>
  <si>
    <t>Фінансова підтримка спортивних споруд, які належать громадським організаціям фізкультурно-спортивної спрямованості</t>
  </si>
  <si>
    <t>Охорона та раціональне використання природних ресурсів</t>
  </si>
  <si>
    <t>Субвенція з місцевого бюджету державному бюджету на виконання програм соціально-економічного та культурного розвитку регіонів</t>
  </si>
  <si>
    <t>Дошкільні заклади освіти</t>
  </si>
  <si>
    <t>Загальноосвітні школи ( в т.ч. школа-дитячий садок, інтернат при школі)</t>
  </si>
  <si>
    <t>Методична робота, інші заходи у сфері народної освіти</t>
  </si>
  <si>
    <t>Групи централізованого  господарського обслуговування</t>
  </si>
  <si>
    <t>фінансова підтримка Олександрівській районній організації ветеранів</t>
  </si>
  <si>
    <t>фінансова підтримка Олександрівській районній організації УСВА</t>
  </si>
  <si>
    <t>Фінансова підтримка громадських організацій інвалідів і ветеранів</t>
  </si>
  <si>
    <t>Інші видатки на соціальний захист ветеранів війни  та праці</t>
  </si>
  <si>
    <t>Фінансове управвління райдержадміністрації</t>
  </si>
  <si>
    <t>в тому числі фінансова підтримка КП Комсервіс</t>
  </si>
  <si>
    <t>в тому числі за рахунок коштів субвенції з обласного бюджету на погашення кредиторської заборгованості, що склалася на 01.01.2014 року по Олександрівській селищній раді</t>
  </si>
  <si>
    <t>від  28 лютого      2014 року № 299</t>
  </si>
  <si>
    <t>від  28 лютого 2014 року № 299</t>
  </si>
  <si>
    <t xml:space="preserve">                                        від  28 лютого   2014 року № 299</t>
  </si>
  <si>
    <t>фінансова підтримка КП Комсервіс</t>
  </si>
  <si>
    <t>120000</t>
  </si>
  <si>
    <t>від      28 лютого   2014 року    № 299</t>
  </si>
  <si>
    <t xml:space="preserve">               Зміни до видатків Олександрівського районного бюджету на 2014 рік за тимчасовою класифікацією видатків та кредитування місцевих бюджетів, визначених у додатку 2 до рішення районної ради від 31 січня 2014 року  №290 "Про районний бюджет на 2014 рік"</t>
  </si>
  <si>
    <t>(у  редакції рішення  районної    ради від  28 лютого 2014 року  №  299 )</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</si>
  <si>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</si>
  <si>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Утримання та навчально-тренувальна робота дитячо-юнацьких спортивних шкіл</t>
  </si>
  <si>
    <t>Територіальні центри і  відділення соціальної  допомоги на дому</t>
  </si>
  <si>
    <t>Музеї і виставки</t>
  </si>
  <si>
    <t>Палаци і будинки культури , клуби та інші заклади клубного типу</t>
  </si>
  <si>
    <t>Фінансове управління райдержадміністрації</t>
  </si>
  <si>
    <t>Кошти, що  передаються із загального фонду бюджету до бюджету розвитку        ( спеціального фонду)</t>
  </si>
  <si>
    <t>на виконання Комплексної програми протидії злочинності в Олександрівському районі  на 2008-2010 роки</t>
  </si>
  <si>
    <t>(тис.грн)</t>
  </si>
  <si>
    <t>090214</t>
  </si>
  <si>
    <t>Компенсацiйнi виплати за пiльговий проїзд окремих  категорiй громадян на залiзничному транспортi</t>
  </si>
  <si>
    <t>Проведення навчально - тренувальних  зборів і змагань</t>
  </si>
  <si>
    <t>Програма зайнятості населення Олександрівського району на період до 2017 року</t>
  </si>
  <si>
    <t>0315100</t>
  </si>
  <si>
    <t>Стипендії для спортсменів Олександрівського району-переможців та призерів чемпіонатів</t>
  </si>
  <si>
    <t>від   28 лютого 2014 року   № 299</t>
  </si>
  <si>
    <t>0317500</t>
  </si>
  <si>
    <t>Інші заходи , пов"язані з економічною діяльністю</t>
  </si>
  <si>
    <t>фінансова підтримка КП "Управління капітального будівництва в Олександрівському районі"</t>
  </si>
  <si>
    <t>0313100</t>
  </si>
  <si>
    <t>Надання соціальних та реабілітаційних послуг громадянам похилого віку , інвалідам, дітям інвалідам в установах соціального обслуговування</t>
  </si>
  <si>
    <t>Виконання заходів районної програми зайнятості населення Олександрівського району на період до 2017 року</t>
  </si>
  <si>
    <t>7618802</t>
  </si>
  <si>
    <t>7500000</t>
  </si>
  <si>
    <t>7510000</t>
  </si>
  <si>
    <t xml:space="preserve">Фінансове управління райдержадміністрації </t>
  </si>
  <si>
    <t>7518800</t>
  </si>
  <si>
    <t>Фінансове управління райдержадміністрації (резервний фонд, трансферти сільським, селищним бюджетам за рахунок трансфертів з державного бюджету)</t>
  </si>
  <si>
    <t>Районна цільова програма "Цукровий діабет" на 2014 рік</t>
  </si>
  <si>
    <t>Районна програма протидії захворюванню на туберкульоз на період до 2016 року</t>
  </si>
  <si>
    <t>Районна програма оздоровлення і відпочинку дітей та підлітків на 2014-2017 роки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</si>
  <si>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</si>
  <si>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1513025</t>
  </si>
  <si>
    <t>Надання пільг багатодітним сім"ям  на придбання твердого палива та скрапленого газу</t>
  </si>
  <si>
    <t>1513026</t>
  </si>
  <si>
    <t>Надання субсидій населенню  для відшкодування витрат на придбання твердого та рідкого пічного побутового палива і скрапленого газу</t>
  </si>
  <si>
    <t>1513030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</si>
  <si>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</si>
  <si>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1513031</t>
  </si>
  <si>
    <t>Додаток 6</t>
  </si>
  <si>
    <t xml:space="preserve"> до рішенням   Олександрівської районної ради</t>
  </si>
  <si>
    <t>від 31 січня  2014року № 290</t>
  </si>
  <si>
    <t xml:space="preserve">Перелік  районних програм по Олександрівському районному бюджету на 2014 рік </t>
  </si>
  <si>
    <t>Програма економічного і соціального розвитку Олександрівського району на 2014рік</t>
  </si>
  <si>
    <t>Програма розвитку земельних відносин в Олександрівському районі на 2007-2015 роки</t>
  </si>
  <si>
    <t>75</t>
  </si>
  <si>
    <t>в тому числі за рахунок субвенції з обласного бюджету</t>
  </si>
  <si>
    <t>Районна програма впровадження профільного навчання на 201-2014 роки</t>
  </si>
  <si>
    <t>Районна програма "Підтримки розвитку територіальних громад та місцевих ініціатив громадських організацій Олександрівського району в 2012-2015 роках</t>
  </si>
  <si>
    <t>Співфінансування мікропроекту, який реалізується у рамках проекту ПРООН "Місцевий розвиток, орієнтований на громаду": "Інноваційні енергоефективні заходи в лікарській амбулаторії с. Красносілля. Термомодернізація (капітальний ремонт) будівлі та системи опалення з встановленням піролізного котла"</t>
  </si>
  <si>
    <t>Зміни до показників  міжбюджетних  трансфертів між Олександрівським районним бюджетом</t>
  </si>
  <si>
    <t>обласним бюджетом  та сільськими, селищними  бюджетами на 2013 рік</t>
  </si>
  <si>
    <t>продовження додатку 4</t>
  </si>
  <si>
    <t>Загальний  фонд</t>
  </si>
  <si>
    <t>всього загальний фонд</t>
  </si>
  <si>
    <t>всього спеціальний фонд</t>
  </si>
  <si>
    <t>Додаткова дотація з державного бюджету на вирівнювання фінансової забезпеченості місцевих бюджетів</t>
  </si>
  <si>
    <t>Субвенція районному бюджету з обласного бюджету ( на реалізацію заходів обласної програми оздоровлення та відпочинку дітей, молоді та сімей з дітьми на 2007-2013 роки)</t>
  </si>
  <si>
    <t xml:space="preserve">Надання інших пiльг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ветеранам працi,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iнвалiдами внаслiдок репресiй або є пенсiонерами      </t>
  </si>
  <si>
    <t>1513033</t>
  </si>
  <si>
    <t xml:space="preserve">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</si>
  <si>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1513034</t>
  </si>
  <si>
    <t>Надання пільг окремим категоріям громадян з послуг зв"язку</t>
  </si>
  <si>
    <t>1513035</t>
  </si>
  <si>
    <t>1513037</t>
  </si>
  <si>
    <t>1513040</t>
  </si>
  <si>
    <t xml:space="preserve">Надання  допомоги сім'ям з дітьми, малозабезпеченим сім'ям, інвалідам з дитинства, дітям-інвалідам та тимчасової державної допомоги дітям </t>
  </si>
  <si>
    <t>1513041</t>
  </si>
  <si>
    <t>Надання допомоги у зв"язку з вагітністю і пологами</t>
  </si>
  <si>
    <t>1513042</t>
  </si>
  <si>
    <t xml:space="preserve">Надання допомоги на догляд за дитиною вiком до трьох рокiв        </t>
  </si>
  <si>
    <t>1513043</t>
  </si>
  <si>
    <t xml:space="preserve">Надання допомоги при народженні дитини </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</si>
  <si>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</si>
  <si>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</si>
  <si>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</si>
  <si>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</si>
  <si>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</si>
  <si>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</si>
  <si>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</si>
  <si>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</si>
  <si>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</si>
  <si>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 xml:space="preserve">Надання державної  соціальної допомоги  малозабезпеченим сім"ям </t>
  </si>
  <si>
    <t>1513049</t>
  </si>
  <si>
    <t>Надання державної соціальної допомоги інвалідам з дитинства та дітям - інвалідам</t>
  </si>
  <si>
    <t>1513180</t>
  </si>
  <si>
    <t>Надання соціальних гарантій інвалідам, фізичним особам, які надають соціальні послуги громадянам похилого віку, інвалідам, дітям -інвалідам, хворим , які не здатні до самообслуговування і потребують сторонньої допомоги</t>
  </si>
  <si>
    <t>1513181</t>
  </si>
  <si>
    <t>Забезпечення соціальними послугами громадян похилого віку , інвалідів, дітей-інвалідів, хворих, які не здатні до самообслуговування і потребують сторонньої допомоги, фізичними особами</t>
  </si>
  <si>
    <t>1513200</t>
  </si>
  <si>
    <t>Соціальний захист ветеранів війни і праці</t>
  </si>
  <si>
    <t>1513201</t>
  </si>
  <si>
    <t>1513202</t>
  </si>
  <si>
    <t>1513400</t>
  </si>
  <si>
    <t>Виконання заходів районної програми соціального захисту ветеранів Ввв і праці, інвалідів, дітей-інвалідів та громадян  похилого віку</t>
  </si>
  <si>
    <t>2400000</t>
  </si>
  <si>
    <t>2410000</t>
  </si>
  <si>
    <t>2414060</t>
  </si>
  <si>
    <t>2414070</t>
  </si>
  <si>
    <t>2414090</t>
  </si>
  <si>
    <t>2414100</t>
  </si>
  <si>
    <t>Школи естетичного виховання дітей</t>
  </si>
  <si>
    <t>2414800</t>
  </si>
  <si>
    <t>Інші культуно-освітні заклади та заходи</t>
  </si>
  <si>
    <t>Утримання інших установ культури</t>
  </si>
  <si>
    <t>7600000</t>
  </si>
  <si>
    <t>7610000</t>
  </si>
  <si>
    <t>7618200</t>
  </si>
  <si>
    <t>250311</t>
  </si>
  <si>
    <t>7618430</t>
  </si>
  <si>
    <t>250354</t>
  </si>
  <si>
    <t>7618010</t>
  </si>
  <si>
    <t>250102</t>
  </si>
  <si>
    <t xml:space="preserve"> видатки споживання</t>
  </si>
  <si>
    <t>видатки розвитку</t>
  </si>
  <si>
    <t>за рахунок субвенцій сільських та селищних бюджетів</t>
  </si>
  <si>
    <t>у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 що потребують працевлаштування в зв"язку із закінченням строку повноважень</t>
  </si>
  <si>
    <t>Лікарні (Родниківка)</t>
  </si>
  <si>
    <t>Територіальні центри  соціального обслуговування (надання соціальних послуг)</t>
  </si>
  <si>
    <t>081002</t>
  </si>
  <si>
    <t>Інші заходи по охороні здоров"я</t>
  </si>
  <si>
    <t>в тому числі за рахунок субвенції з державного бюджету місцевим бюджетам на часткове відшкодування вартості лікарських засобів для лікування осіб з гіпертонічною хворобою</t>
  </si>
  <si>
    <t xml:space="preserve">                Розподіл  видатків Олександрівського районного бюджету на 2013 рік за головними розпорядниками коштів                                                                                                                           </t>
  </si>
  <si>
    <t>в тому числі на погашення кредиторської заборгованості, що склалася на 1.01.2014 року</t>
  </si>
  <si>
    <t xml:space="preserve">                                            рішенням  Олександрівської районної ради</t>
  </si>
  <si>
    <t>130112</t>
  </si>
  <si>
    <t>Код типової відомчої класифікації видатків місцевих бюджетів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</si>
  <si>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</si>
  <si>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</si>
  <si>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</si>
  <si>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</si>
  <si>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у тому числі за рахунок:</t>
  </si>
  <si>
    <t>Із загального обсягу видатків-кошти на погашення заборгованості, що утворилася на 01.01.2012 року</t>
  </si>
  <si>
    <t>коштів районного бюджету</t>
  </si>
  <si>
    <t>субвенцій з сільських, селищних бюджетів</t>
  </si>
  <si>
    <t>субвенцій з обласного бюджету</t>
  </si>
  <si>
    <t>Найменування коду  тимчасової класифікації видатків та кредитування місцевих бюджетів</t>
  </si>
  <si>
    <t>усього</t>
  </si>
  <si>
    <t>з них на умовах співфінансування</t>
  </si>
  <si>
    <t>001</t>
  </si>
  <si>
    <t>Разом по головному розпоряднику коштів районного бюджету</t>
  </si>
  <si>
    <t>капітальні видатки</t>
  </si>
  <si>
    <t>капітальні видатки бюджетних установ</t>
  </si>
  <si>
    <t xml:space="preserve">на проведення капітального ремонту будівлі  моргу </t>
  </si>
  <si>
    <t>на проведення капітального ремонту ліфта районної лікарні</t>
  </si>
  <si>
    <t>капітальні видатки (придбання)</t>
  </si>
  <si>
    <r>
      <t>на співфінансування мікропроекту , який реалізується  у рамках проекту ПРООН "Місцевий розвиток, орієнтований на громаду -II" -"Покращення медичних послуг в амбулаторії загальної практики сімейної медицини с. Цвітне шляхом  капітального ремонту будівлі. (Енергозберігаючі заходи: заміна вікон та дверей, ремонт даху в Цвітненській сільській лікарській амбулаторії сімейної медицини)" (</t>
    </r>
    <r>
      <rPr>
        <i/>
        <sz val="10"/>
        <rFont val="Times New Roman"/>
        <family val="1"/>
      </rPr>
      <t>погашення кредиторської заборгованості за виконані у 2011 році роботи)</t>
    </r>
  </si>
  <si>
    <t>придбання обладнання для фельдшерсько-акушерського пункту селища Лісове (погашення кредиторської заборгованості 2011 року)</t>
  </si>
  <si>
    <t>на реалізацію об"єкту "Реконструкція квартир під фельдшерсько-акушерський пункт  в житловому будинку №207 по вул. Тітова  у селищі Лісовому Олександрівського району Кіровоградської області" (кредиторська заьоргованість за виконані у 2011 році роботи)</t>
  </si>
  <si>
    <t>Періодичні видання (газети, журнали)</t>
  </si>
  <si>
    <t>Відділ освіти районної державної адміністрації</t>
  </si>
  <si>
    <t>Інвестиційні проекти</t>
  </si>
  <si>
    <t>Посилення конструкції приміщення загальноосвітньої школи 1-111 ст., с. Красносілка  Олександрівського району</t>
  </si>
  <si>
    <t>Загальноосвітня школа I-III ст.,смт Елизаветградківка Олександрівського району-будівництво мінікотельні</t>
  </si>
  <si>
    <t>Загальноосвітня школа I-III ст.,с. Цвітне Олександрівського району-будівництво мінікотельні</t>
  </si>
  <si>
    <t>Загальноосвітня школа I-III ст.,с. Стара Осота Олександрівського району-встановлення малометражних котлів для опалення</t>
  </si>
  <si>
    <t>Загальноосвітні школи</t>
  </si>
  <si>
    <t>Співфінансування об"єкту "Енергозберігаючі заходи в Єлизаветградківській загальноосвітній школі I-III ступенів с. Єлизаветградківка" , що реалізується у рамках проекту  ПРООН "Місцевий розвиток орієнтований на громаду"</t>
  </si>
  <si>
    <t>На погашення кредиторської заборгованості, що склалася на 1.01.2011 року</t>
  </si>
  <si>
    <t>Придбання шкільного автобуса</t>
  </si>
  <si>
    <r>
      <t xml:space="preserve">на співфінансування мікропроекту , який реалізується у рамках проекту ПРООН "Місцевий розвиток, орієнтований на громаду -II" -"Енергозберігаючі заходи в загальноосвітній  школі № 2 смт.Олександрівки : капітальний ремонт- заміна вікон на металопластикові" </t>
    </r>
    <r>
      <rPr>
        <i/>
        <sz val="10"/>
        <rFont val="Times New Roman"/>
        <family val="1"/>
      </rPr>
      <t>(погашення кредиторської заборгованості за виконані у 2011 році роботи)</t>
    </r>
  </si>
  <si>
    <t>на співфінансування мікропроекту , який реалізується у рамках проекту ПРООН "Місцевий розвиток, орієнтований на громаду "- "Енергозберігаючі заходи в загальноосвітній  школі смт. Єлизаветградківка. Капітальний ремонт - заміна вікон на металопластикові"</t>
  </si>
  <si>
    <t>Інші культурно-освітні заклади  та заходи</t>
  </si>
  <si>
    <t>на співфінансування мікропроекту , який реалізується у рамках проекту ПРООН "Місцевий розвиток, орієнтований на громаду "-"Енергозберігаючі заходи в загальноосвітній  школі с. Івангород : капітальний ремонт - заміна вікон на металопластикові"</t>
  </si>
  <si>
    <t>в тому числі за рахунок інших додаткових дотацій (з обласного бюджету на покращення надання соціальних послуг найуразливішим верствам населення)</t>
  </si>
  <si>
    <t>в тому числі за рахунок субвенції  на проведення видатків місцевих бюджетів , що враховуються при визначенні обсягу міжбюджетних трансфертів (з обласного бюджету на утримання станцій (відділень) швидкої медичної допомоги)</t>
  </si>
  <si>
    <t>на співфінансування мікропроекту , який реалізується у рамках проекту ПРООН "Місцевий розвиток, орієнтований на громаду "-"Енергозберігаючі заходи в школі села Красносілля"</t>
  </si>
  <si>
    <t>на капітальний ремонт  приміщення Лісівської школи</t>
  </si>
  <si>
    <t>на капітальні ремонти шкіл району</t>
  </si>
  <si>
    <t>капітальні видатки бюджетних установ (придбання)</t>
  </si>
  <si>
    <t>150122</t>
  </si>
  <si>
    <t>050</t>
  </si>
  <si>
    <t>Управління праці та соціального захисту населення райдержадміністрації</t>
  </si>
  <si>
    <t>104</t>
  </si>
  <si>
    <t>Відділ культури і туризму райдержадміністрації</t>
  </si>
  <si>
    <t xml:space="preserve">капітальні видатки бюджетних установ </t>
  </si>
  <si>
    <t>Придбання Шкільного автобуса</t>
  </si>
  <si>
    <t>На проведення експертизи кошторисної документації проекту "Реконструкція кінотеатру під спортивний зал в смт. Олександрівці ", робочий проект реконструкції кінотеатру під спортивний зал</t>
  </si>
  <si>
    <t>Реконструкція загальноосвітньої школи I-III ступенів в с. Красносілка Олександрівського району Кіровоградської області</t>
  </si>
  <si>
    <t>Заміна робочого проекту,узгодження робочої документації реконструкції вугільної котельні Михайлівської ЗОШ</t>
  </si>
  <si>
    <t>Управління праці та соціального захисту населення районної державної адміністрації</t>
  </si>
  <si>
    <t>капітальні трансферти</t>
  </si>
  <si>
    <t>091412</t>
  </si>
  <si>
    <t>Інші видатки на соціальний захист населення</t>
  </si>
  <si>
    <t>капітальні видатки (придбання автомобілів для ветеранів)</t>
  </si>
  <si>
    <t>Відділ культури і туризму районної державної адміністрації</t>
  </si>
  <si>
    <t>Фінансове управління районної державної адміністрації</t>
  </si>
  <si>
    <r>
      <t xml:space="preserve">Субвенція Розуміївському сільському бюджету на виконання заходів сільської програми соціально-економічного розвитку </t>
    </r>
    <r>
      <rPr>
        <i/>
        <sz val="10"/>
        <rFont val="Times New Roman"/>
        <family val="1"/>
      </rPr>
      <t>(погашення кредиторської заборгованості за виконані у 2011 році роботи)</t>
    </r>
  </si>
  <si>
    <t>Субвенція Несватківському  сільському бюджету на виконання заходів сільської програми соціально-економічного розвитку</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</si>
  <si>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</si>
  <si>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</si>
  <si>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Програма розвитку місцевого самоврядування в Олександрівському районі на 2013-2015 роки</t>
  </si>
  <si>
    <t>Програма розвитку туризму в Олександрівському районі на 2009-2015 роки</t>
  </si>
  <si>
    <t>Програма розвитку театрального мистецва в Олекскандрівському районі на період до 2015 року</t>
  </si>
  <si>
    <t>Програма підтримки хореографії та розвитку малого танцювального руху в Олександрівському районі на період до 2015 року</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</si>
  <si>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</si>
  <si>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Субвенція Бовтиському   сільському бюджету на виконання заходів сільської програми соціально-економічного розвитку</t>
  </si>
  <si>
    <t>Субвенція   Веселівському сільському бюджету на виконання заходів сільської програми соціально-екомічного розвитку</t>
  </si>
  <si>
    <t>Субвенція  Олександрівському селищному бюджету на виконання заходів селищної програми соціально-економічного розвитку</t>
  </si>
  <si>
    <r>
      <t xml:space="preserve">Субвенція  Розуміївському сільському бюджету  на реалізацію проекту "Реконструкція вуличного освітлення с. Розумівка" </t>
    </r>
    <r>
      <rPr>
        <i/>
        <sz val="10"/>
        <rFont val="Times New Roman"/>
        <family val="1"/>
      </rPr>
      <t>(погашення кредиторської заборгованості за виконані у 2011 році роботи)</t>
    </r>
  </si>
  <si>
    <t>Субвенція Олександрівському селищному бюджету на виконання заходів селищної "Програми соціального захисту ветеранів Великої Вітчизняної війни і праці, інвалідів, дітей -інвалідів та громадян похилого віку на 2011-2014 роки"</t>
  </si>
  <si>
    <t>Субвенція Олександрівському селищному бюджету  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</si>
  <si>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Субвенція іншим бюджетам на виконання інвестиційних проектів</t>
  </si>
  <si>
    <t xml:space="preserve"> Субвенція обласному бюджету на співфінансування об"єкту "Кінотеатр, смт. Олександрівка (реконструкція під спортивний зал)"</t>
  </si>
  <si>
    <t>Субвенція обласному бюджету на співфінансування об"єкту " Реконструкція загальноосвітньої школи  I-III ступенів в с. Красносілка Олександрівського району"</t>
  </si>
  <si>
    <t>на співфінансування інвестиційного проекту</t>
  </si>
  <si>
    <t>на виконання заходів сільських та селищних програм соціально-економічного розвитку територій</t>
  </si>
  <si>
    <t>Субвенція з районного бюджету 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</si>
  <si>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Разом по бюджету</t>
  </si>
  <si>
    <t>Додаток 8</t>
  </si>
  <si>
    <t>до  рішення  Олександрівської районної ради</t>
  </si>
  <si>
    <t>Назва</t>
  </si>
  <si>
    <t>у т.ч бюджет розвитку</t>
  </si>
  <si>
    <t>Внутрішнє фінансування</t>
  </si>
  <si>
    <t>Фінансування за рахунок зміни залишків коштів місцевих бюджетів</t>
  </si>
  <si>
    <t>На початок року</t>
  </si>
  <si>
    <t>На кінець року</t>
  </si>
  <si>
    <t>залучено залишків</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</si>
  <si>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</si>
  <si>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</si>
  <si>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</si>
  <si>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готівкових коштів</t>
  </si>
  <si>
    <t>На початок періоду</t>
  </si>
  <si>
    <t>На кінець періоду</t>
  </si>
  <si>
    <t>Всього за типом боргового зобов"язання</t>
  </si>
  <si>
    <t>Районна цільова соціальна програма розвитку фізичної культури і спорту в Олександрівському районі на 2012-2016 роки</t>
  </si>
  <si>
    <t>130115</t>
  </si>
  <si>
    <t>Центри "Спорт для всіх" та заходи з фізичної культури</t>
  </si>
  <si>
    <t>Програми і заходи центрів служб для сім"ї, дітей та молоді</t>
  </si>
  <si>
    <t>03</t>
  </si>
  <si>
    <t>01</t>
  </si>
  <si>
    <t>Код  відомчої класифікації видатків</t>
  </si>
  <si>
    <t>10</t>
  </si>
  <si>
    <t>091205</t>
  </si>
  <si>
    <t>Субвенція з державного бюджету місцевим бюджетам на будівництво, реконструкцію , ремонт та утримання вулиць і доріг комунальної власності у населених пунктах</t>
  </si>
  <si>
    <t>15</t>
  </si>
  <si>
    <t>Виплати грошової компенсації фізичним особам, які надають соціальні послуги громадянам похилого віку, інвалідам, дітям-інвалідам, хворим , які не здатні до самообслуговувавння і потребують сторонньої допомоги</t>
  </si>
  <si>
    <t>Фінансове управління райдержадміністрації (резервний фонд)</t>
  </si>
  <si>
    <t xml:space="preserve">Інші видатки </t>
  </si>
  <si>
    <t>Код  відомчої класифікації видатків місцевих бюджетів</t>
  </si>
  <si>
    <t>в тому числі</t>
  </si>
  <si>
    <t>Субвенція державному бюджету на виконання програм соціального і культурного розвитку регіону</t>
  </si>
  <si>
    <t xml:space="preserve">в тому числі: </t>
  </si>
  <si>
    <t xml:space="preserve">Допомога при народженні дитини </t>
  </si>
  <si>
    <t>Усього за програмою</t>
  </si>
  <si>
    <t>Районна комплексна програма профілактики злочинності на 2008-2010 роки</t>
  </si>
  <si>
    <t>Комплексна районна програма запобігання та реагування на надзвичайні ситуації техногенного та природного характеру на 2006-2010 роки і на період до 2015 року</t>
  </si>
  <si>
    <t>Позашкільні  заклади освіти, заходи із позашкільної роботи з дітьми</t>
  </si>
  <si>
    <t>Централізовані бухгалтерії обласних,міських, районних відділів освіти</t>
  </si>
  <si>
    <t>Центри первинної медичної (медико-санітарної) допомоги</t>
  </si>
  <si>
    <t>Програми і заходи центрів соціальних служб для сім"ї, дітей та молоді</t>
  </si>
  <si>
    <t>Утримання апарату  управління громадських фізкультурно-спортивних організацій ( ФСТ "КОЛОС")</t>
  </si>
  <si>
    <t>Утримання апарату  управління громадських фізкультурно-спортивних організацій (ФСТ "КОЛОС")</t>
  </si>
  <si>
    <t>Видатки на запобігання та  ліквідацію надзвичайних ситуацій та наслідків стихійного лиха</t>
  </si>
  <si>
    <t xml:space="preserve">Надання пiльг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на придбання  твердого палива та скрапленого газу                  </t>
  </si>
  <si>
    <t>Надання фінансової підтримки громадським організаціям інвалідів і ветеранів, діяльність яких має соціальну спрямованість</t>
  </si>
  <si>
    <t>Палаци і будинки культури, клуби та інші заклади клубного типу</t>
  </si>
  <si>
    <t>Дотації вирівнювання, що передаються з районних та міських (міст Києва і Севастополя, міст республіканського і обласного значення) бюджетів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</si>
  <si>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</si>
  <si>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Загальноосвітні школи ( на спіфінансування мікропроетків , які реалізуються у рамках проекту ПРООН "Місцевий розвиток орієнтований на громаду")</t>
  </si>
  <si>
    <t>Коплексна програма охорони навколишнього природного середовища у Олександрівському районі на 2008-2010 роки</t>
  </si>
  <si>
    <t xml:space="preserve">Загальноосвітні школи </t>
  </si>
  <si>
    <t>090203</t>
  </si>
  <si>
    <t>090215</t>
  </si>
  <si>
    <t>090216</t>
  </si>
  <si>
    <t xml:space="preserve">за рахунок субвенцій сільських та селищних рад </t>
  </si>
  <si>
    <t>в тому числі:</t>
  </si>
  <si>
    <t>за рахунок субвенцій сільських та селищних рад на проведення оздоровлення дітей, підвезення до шкіл району, утримання груп короткотривалого перебування, ремонт шкіл</t>
  </si>
  <si>
    <t>Районна програма "Репродуктивне здоров"я населення Олександрівського району"(2009-2015 роки)</t>
  </si>
  <si>
    <t>Програма розвитку позашкільних навчальних закладів на 2009-2013 роки</t>
  </si>
  <si>
    <t>Позашкільні заклади освіти, заходи з позашкільної роботи з дітьми</t>
  </si>
  <si>
    <t>Проведення навчально-тренувальних зборів і змагань</t>
  </si>
  <si>
    <t>Зміни до розподілу видатків районного бюджету на 2014 рік за головними розпорядниками коштів у розрізі бюджетних програм, визначених у додатку 3-1 до рішення районної ради від 31 січня 2014 року № 290 "Про районний бюджет на 2014 рік"</t>
  </si>
  <si>
    <t>Утримання та навчально-тренуальна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</si>
  <si>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 (КП ФСТ "Колос")</t>
  </si>
  <si>
    <t>Інші видатки (Фінансова підримка КП Комсеріс)</t>
  </si>
  <si>
    <t>220</t>
  </si>
  <si>
    <t>Фінансове управління</t>
  </si>
  <si>
    <t>250380</t>
  </si>
  <si>
    <t xml:space="preserve">Інші субвенції </t>
  </si>
  <si>
    <t>Районна програма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</si>
  <si>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</si>
  <si>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</si>
  <si>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Загальноосвітні школи (в т.ч. школа-дитячий садок, інтернат при школі), спеціалізовані школи, ліцеї, гімназії, колегіуми</t>
  </si>
  <si>
    <t>на співфінансування мікропроектів , які реалізуються у рамках проекту ПРООН "Місцевий розвиток орієнтований на громаду"</t>
  </si>
  <si>
    <t>Інші заходи,  пов"язані з економічною діяльністю (Фінансова підтримка КП"Олександрівське УКБ")</t>
  </si>
  <si>
    <t>за рахунок субвенції з сільських, селищних бюджетів  на співфінансування мікропроетків , які реалізуються у рамках проекту ПРООН "Місцевий розвиток орієнтований на громаду"</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</si>
  <si>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</si>
  <si>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</si>
  <si>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Правоохорона діяльність та забезпечення безпеки держави</t>
  </si>
  <si>
    <t>Транспорт, дорожне господарство, зв"язок , телекомунікації та інформатика</t>
  </si>
  <si>
    <t>Інші послуги, пов"язані з економічною діяльністю</t>
  </si>
  <si>
    <t>Запобігання та ліквідація  надзвичайних ситуацій та наслідків стихійного лиха</t>
  </si>
  <si>
    <t>Видатки на запобігання , та  ліквідацію надзвичайних ситуацій та наслідків стихійного лиха</t>
  </si>
  <si>
    <t>Видатки не віднесені до основних груп</t>
  </si>
  <si>
    <t>Назва  головного розпорядника коштів</t>
  </si>
  <si>
    <t>080300</t>
  </si>
  <si>
    <t>Поліклініки і амбулаторії</t>
  </si>
  <si>
    <t>080600</t>
  </si>
  <si>
    <t>Фельдшерсько-акушерські пункти</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</si>
  <si>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</si>
  <si>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</si>
  <si>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</si>
  <si>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в тому числі за рахунок додаткової дотації з державного бюджету на вирівнювання фінансової забезпеченості</t>
  </si>
  <si>
    <t>Допомога у зв"язку з вагітністю і пологами</t>
  </si>
  <si>
    <t xml:space="preserve">Допомога на догляд за дитиною вiком до 3 рокiв        </t>
  </si>
  <si>
    <t>Допомога на дітей, над якими встановлено  опіку чи піклування</t>
  </si>
  <si>
    <t>090308</t>
  </si>
  <si>
    <t>Допомога при усиновленні дитини</t>
  </si>
  <si>
    <t>090406</t>
  </si>
  <si>
    <t>Державна соціальна допомога інвалідам з дитинства та дітям - інвалідам</t>
  </si>
  <si>
    <t>090416</t>
  </si>
  <si>
    <t>Інші видатки на соціальний захист ветеранів війни та праці</t>
  </si>
  <si>
    <t xml:space="preserve">Iншi пiльги ветеранам вiйськової служби, ветеранам   органiв внутрiшнiх справ, ветеранам державної   пожежної охорони, ветеранам Державної служби   спецiального зв'язку та захисту iнформацiї України, вдовам (вдiвцям) померлих (загиблих) ветеранiв  вiйськової служби, ветеранiв органiв внутрiшнiх  справ, ветеранiв державної пожежної охорони та ветеранiв Державної служби спецiального зв'язку та  захисту iнформацiї України, особам, звiльненим з  вiйськової служби, якi стали iнвалiдами пiд час проходження вiйськової служби, пенсiонерам з числа  слiдчих прокуратури                                   </t>
  </si>
  <si>
    <t xml:space="preserve">070101 </t>
  </si>
  <si>
    <t>150101</t>
  </si>
  <si>
    <t>Капітальні видатки</t>
  </si>
  <si>
    <t>Капітальні вкладення</t>
  </si>
  <si>
    <t>Всього</t>
  </si>
  <si>
    <t xml:space="preserve"> споживання</t>
  </si>
  <si>
    <t xml:space="preserve"> розвитку</t>
  </si>
  <si>
    <t>14=(3+8)</t>
  </si>
  <si>
    <t>Разом видатки</t>
  </si>
  <si>
    <t>Міжбюджетні трансферти</t>
  </si>
  <si>
    <t>Всього видатків</t>
  </si>
  <si>
    <t>Назва головного розпорядника коштів</t>
  </si>
  <si>
    <t>Найменування програми</t>
  </si>
  <si>
    <t>Сума</t>
  </si>
  <si>
    <t xml:space="preserve">Спеціальний фонд </t>
  </si>
  <si>
    <t>до рішення Олександрівської</t>
  </si>
  <si>
    <t>(тис.грн.)</t>
  </si>
  <si>
    <t>Видатки загального фонду</t>
  </si>
  <si>
    <t>Видатки спеціального фонду</t>
  </si>
  <si>
    <t>з них:</t>
  </si>
  <si>
    <t>Разом</t>
  </si>
  <si>
    <t>Оплата</t>
  </si>
  <si>
    <t>Районна рада</t>
  </si>
  <si>
    <t>010116</t>
  </si>
  <si>
    <t>Органи місцевого самоврядування</t>
  </si>
  <si>
    <t>070201</t>
  </si>
  <si>
    <t>070802</t>
  </si>
  <si>
    <t>070804</t>
  </si>
  <si>
    <t>080101</t>
  </si>
  <si>
    <t>090405</t>
  </si>
  <si>
    <t>091204</t>
  </si>
  <si>
    <t>091209</t>
  </si>
  <si>
    <t>110201</t>
  </si>
  <si>
    <t>Бібліотеки</t>
  </si>
  <si>
    <t>110202</t>
  </si>
  <si>
    <t>110204</t>
  </si>
  <si>
    <t>110205</t>
  </si>
  <si>
    <t>130102</t>
  </si>
  <si>
    <t>130204</t>
  </si>
  <si>
    <t>160600</t>
  </si>
  <si>
    <t>Резервний фонд</t>
  </si>
  <si>
    <t>Інші видатки</t>
  </si>
  <si>
    <t>Додаток 2</t>
  </si>
  <si>
    <t>видатки</t>
  </si>
  <si>
    <t>ком.послуг та енергоносіїв (1160)</t>
  </si>
  <si>
    <t>070000</t>
  </si>
  <si>
    <t>Освіта</t>
  </si>
  <si>
    <t>Охорона здоров"я</t>
  </si>
  <si>
    <t>090000</t>
  </si>
  <si>
    <t>Соціальний захист та соціальне забезпечення</t>
  </si>
  <si>
    <t>Культура і мистецтво</t>
  </si>
  <si>
    <t>130000</t>
  </si>
  <si>
    <t>Фізична культура і спорт</t>
  </si>
  <si>
    <t>060702</t>
  </si>
  <si>
    <t>250404</t>
  </si>
  <si>
    <t>170102</t>
  </si>
  <si>
    <t>091300</t>
  </si>
  <si>
    <t>Оплата  праці</t>
  </si>
  <si>
    <t>120201</t>
  </si>
  <si>
    <t>Періодичні видання</t>
  </si>
  <si>
    <t>Проведення навчально - тренувальних  зборів і змагань.</t>
  </si>
  <si>
    <t>070805</t>
  </si>
  <si>
    <t>110502</t>
  </si>
  <si>
    <t>060000</t>
  </si>
  <si>
    <t>Засоби масової інформації</t>
  </si>
  <si>
    <t>010000</t>
  </si>
  <si>
    <t>Державне управління</t>
  </si>
  <si>
    <t>Лісове господарство і мисливство (Програма "Ліс")</t>
  </si>
  <si>
    <t>090303</t>
  </si>
  <si>
    <t>090304</t>
  </si>
  <si>
    <t>090305</t>
  </si>
  <si>
    <t>090306</t>
  </si>
  <si>
    <t>090412</t>
  </si>
  <si>
    <t>091101</t>
  </si>
  <si>
    <t>160903</t>
  </si>
  <si>
    <t>Програми в галузі сільського господарства</t>
  </si>
  <si>
    <t>210105</t>
  </si>
  <si>
    <t>Загальний фонд</t>
  </si>
  <si>
    <t>Субвенція з державного бюдджету місцевим бюджетам на будівництво, реконструкцію , ремонт та утримання вулиць і доріг комунальної власності у населених пунктах</t>
  </si>
  <si>
    <t>Місцева пожежна охорона</t>
  </si>
  <si>
    <t>Місцева  пожежна охорона</t>
  </si>
  <si>
    <t>170000</t>
  </si>
  <si>
    <t>160000</t>
  </si>
  <si>
    <t>Сільське і лісове господарство</t>
  </si>
  <si>
    <t>210000</t>
  </si>
  <si>
    <t>090201</t>
  </si>
  <si>
    <t>090202</t>
  </si>
  <si>
    <t>090204</t>
  </si>
  <si>
    <t>090205</t>
  </si>
  <si>
    <t>090207</t>
  </si>
  <si>
    <t>090208</t>
  </si>
  <si>
    <t>170302</t>
  </si>
  <si>
    <t>090209</t>
  </si>
  <si>
    <t>091102</t>
  </si>
  <si>
    <t>130107</t>
  </si>
  <si>
    <t>Спеціальний фонд</t>
  </si>
  <si>
    <t>090401</t>
  </si>
  <si>
    <t>091103</t>
  </si>
  <si>
    <t xml:space="preserve">Соціальні програми і заходи державних органів  у справах молоді </t>
  </si>
  <si>
    <t>130205</t>
  </si>
  <si>
    <t>Допомога на дітей одиноким матерям</t>
  </si>
  <si>
    <t xml:space="preserve">Державна  соціальна допомога  малозабезпеченим сім"ям </t>
  </si>
  <si>
    <t xml:space="preserve">Лікарні </t>
  </si>
  <si>
    <t>080000</t>
  </si>
  <si>
    <t>070401</t>
  </si>
  <si>
    <t>Інші субвенції</t>
  </si>
  <si>
    <t>006</t>
  </si>
  <si>
    <t>020</t>
  </si>
  <si>
    <t xml:space="preserve">Інші видатки на соціальний захист населення </t>
  </si>
  <si>
    <t>Відділ освіти райдержадміністрації</t>
  </si>
  <si>
    <t>Районна державна адміністрація</t>
  </si>
  <si>
    <t>Утримання апарату  управління громадських фізкультурно-спортивних організацій (КП ФСТ "КОЛОС")</t>
  </si>
  <si>
    <t>Видатки на запобігання та ліквідацію надзвичайних ситуацій та наслідків стихійного лиха</t>
  </si>
  <si>
    <t>130203</t>
  </si>
  <si>
    <t xml:space="preserve">Фінансова підтримка  громадських організацій  інвалідів і ветеранів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</si>
  <si>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</si>
  <si>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</si>
  <si>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</si>
  <si>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070402</t>
  </si>
  <si>
    <t>Заходи з оздоровлення та відпочинку дітей</t>
  </si>
  <si>
    <t>090210</t>
  </si>
  <si>
    <t>090211</t>
  </si>
  <si>
    <t>090206</t>
  </si>
  <si>
    <t>250344</t>
  </si>
  <si>
    <t>Субвенція з місцевого бюджету державному бюджету на виконання програм соціально-економічного та культурного розвитку регіону</t>
  </si>
  <si>
    <t>у тому числі:</t>
  </si>
  <si>
    <t>на виконання Комплексної програми запобігання та реагування на надзвичайні ситуації техногенного та природного характеру в Олександрівському районі на 2006-2010 роки і на період до 2015 року</t>
  </si>
  <si>
    <t>180410</t>
  </si>
  <si>
    <t>Інші заходи пов"язані з економічною діяльністю</t>
  </si>
  <si>
    <t>180000</t>
  </si>
  <si>
    <t>070807</t>
  </si>
  <si>
    <t>Інші освітні програми</t>
  </si>
  <si>
    <t>Районна цільова програма по реалізації в районі "Національного плану дій щодо реалізації конвенції ООН про права дитини" на період до 2016 року</t>
  </si>
  <si>
    <t>Районна програма боротьби з онкологічними захворюваннями на 2011-2016 роки</t>
  </si>
  <si>
    <t>Сільське і лісове господарство, рибне господарство та мисливство</t>
  </si>
  <si>
    <t>Програми в галузі сільського господарства, лісового господарства, рибальства та мисливства</t>
  </si>
  <si>
    <t>в тому числі на виконання заходів районної програми "Ліси України на 2003-2015 роки"</t>
  </si>
  <si>
    <t>Районна програма "Шкільний автобус" на 2011-2015 роки</t>
  </si>
  <si>
    <t xml:space="preserve">Інші видатки, всього </t>
  </si>
  <si>
    <t xml:space="preserve"> фінансова підтримка (  КП "Комсервіс")</t>
  </si>
  <si>
    <t xml:space="preserve"> загальнообов"язкові видатки районної ради</t>
  </si>
  <si>
    <t>Фельдшерско-акушерські пункти ( на спіфінансування мікропроетків , які реалізуються у рамках проекту ПРООН "Місцевий розвиток орієнтований на громаду")</t>
  </si>
  <si>
    <t>Інші заходи,  пов"язані з економічною діяльністю</t>
  </si>
  <si>
    <t>у тому  числі  :</t>
  </si>
  <si>
    <t xml:space="preserve"> інші видатки (виплати стипендій відмінникам навчання)</t>
  </si>
  <si>
    <t>090302</t>
  </si>
  <si>
    <t>090307</t>
  </si>
  <si>
    <t>Тимчасова державна допомога дітям</t>
  </si>
  <si>
    <t>070303</t>
  </si>
  <si>
    <t>Дитячі будинки (в т.ч. сімейного типу, прийомні сім"ї)</t>
  </si>
  <si>
    <t>091108</t>
  </si>
  <si>
    <t>Субвенція районному бюджету  на проведення видатків місцевих бюджетів , що враховуються при визначенні обсягу міжбюджетних трансфертів (з обласного бюджету на утримання станцій (відділень) швидкої медичної допомоги)</t>
  </si>
  <si>
    <t>Додаткова дотація на покращення надання соціальних послуг найуразливішим верствам населення</t>
  </si>
  <si>
    <t>Субвенція з районного бюджету на виконання заходів сільської програми соціально-економічного розвитку на 2013 рік</t>
  </si>
  <si>
    <t xml:space="preserve"> субвенція з районного бюджету на забезпечення діяльності закладів соціально-культурної сфери району (на оплату праці працівників та нарахування на заробітну плату)</t>
  </si>
  <si>
    <t xml:space="preserve">субвенції районному бюджету </t>
  </si>
  <si>
    <t>Всс районному бюджету з сільських, селищних бюджетів, обласного бюджету</t>
  </si>
  <si>
    <t>Субвенція районному бюджету  для Олександрів-ського загону місцевої пожежної охорони</t>
  </si>
  <si>
    <t>Субвенція районному бюджету на утримання амбулаторій (придбання запчастин для ремонту автомобіля швидкої допомоги)</t>
  </si>
  <si>
    <t>Субвенція районному бюджету з сільського бюджету на утримання загальноосвітніх шкіл (капітальні придбання)</t>
  </si>
  <si>
    <t>Субвенція районному бюджету з сільського бюджету  на утримання ФАПу (капітальні придбання )</t>
  </si>
  <si>
    <t xml:space="preserve">Субвенція районному бюджету на виконання програми соціально-економічного розвитку району на 2013 рік (на надання фінансової підтримки районному стадіону ім. Шишки на проведення капітального ремонту та придбання обладнання і предметів довгострокового користування) </t>
  </si>
  <si>
    <t xml:space="preserve">Субвенція з обласного бюджету на виконання інвестиційних проектів ( по об»єкту: «Будівництво зовнішніх теплових мереж Олександрівської центральної районної лікарні, смт. Олександрівка Кіровоградської області» (погашення кредиторської заборгованості за виконані у 2012 році роботи) </t>
  </si>
  <si>
    <t>Субвенція з обласного бюджету на співфінан-сування мікро-проектів , які реалізуються у рамках проекту ПРООН "Місцевий розвиток орієнтований на громаду"</t>
  </si>
  <si>
    <t>Субвенція з районного бюджету (з урахуванням  субвенції обласного бюджету )на співфінансу-вання мікропроектів, які реалізуються у рамках проекту ПРООН "Місцевий розвиток орієнтований на громаду"</t>
  </si>
  <si>
    <t>Субвенція з  районного бюджету  на виконання заходів комплексної програми охорони навколишнього природного середовища у Олександрівсь-кому районі на 2011-2015 роки</t>
  </si>
  <si>
    <t>Субвенція районному бюджету  на виконання заходів комплексної програми охорони навколишнього природного середовища у Олександрівсь-кому районі на 2011-2015 роки</t>
  </si>
  <si>
    <t>субвенція районному бюджету на забезпечення діяльності закладів соціально-культурної сфери району</t>
  </si>
  <si>
    <t>Субвенція районному бюджету для відділу освіти райдержадмі-ністрації</t>
  </si>
  <si>
    <t>Субвенція районному бюджету для  центральної районної лікарні Олександрів-сього району</t>
  </si>
  <si>
    <t>Субвенція районному бюджету для районного  центру надання первинної (медико-санітарної) допомоги</t>
  </si>
  <si>
    <t>Субвенція районному бюджету на використання товарів і послуг для амбулаторій та ФАПів</t>
  </si>
  <si>
    <t>Субвенція районному бюджету на утримання апарату  управління громадських фізкультурно-спортивних організацій (КП ФСТ "КОЛОС")</t>
  </si>
  <si>
    <t>Субвенція районному бюджету на утримання амбулаторій</t>
  </si>
  <si>
    <t>Субвенція з районного бюджету селищному бюджету на забезпечення діяльності закладів соціально-культурної сфери</t>
  </si>
  <si>
    <t xml:space="preserve"> на забезпечення діяльності закладів соціально-культурної сфери району (на оплату комунальних послуг та  енергоносіїв загальноосвіт-нім навчальним закладам)</t>
  </si>
  <si>
    <t>в тому числі на облаштування внутрішніх туалетів</t>
  </si>
  <si>
    <t>на придбання шкільних меблів (парт, стільців) для загально-освітніх навчальних закладів відповідно до обласної цільової програми на 2011-2015 роки "Шкільна парта"</t>
  </si>
  <si>
    <t>на придбання продуктів харчування</t>
  </si>
  <si>
    <t xml:space="preserve"> на забезпечення діяльності закладів соціально-культурної сфери району (на оплату комунальних послуг та  енергоносіїв)</t>
  </si>
  <si>
    <t>поточні</t>
  </si>
  <si>
    <t>капітальні</t>
  </si>
  <si>
    <t>в тому числі на придбання:</t>
  </si>
  <si>
    <t>на придбання предметів, матеріалів та обладнання, інвентаря  школам, НВК  (вікон, дверей, будматеріалів)</t>
  </si>
  <si>
    <t>на утримання навчально-виховного комплексу , груп короткотривалого перебування дітей дошкільного віку</t>
  </si>
  <si>
    <t xml:space="preserve"> дров</t>
  </si>
  <si>
    <t xml:space="preserve"> меди-каментів</t>
  </si>
  <si>
    <t xml:space="preserve"> буд-матеріалів</t>
  </si>
  <si>
    <t>Соснівська</t>
  </si>
  <si>
    <t>Нсватківська</t>
  </si>
  <si>
    <t>Ясенівська</t>
  </si>
  <si>
    <t>обласний бюджет</t>
  </si>
  <si>
    <t xml:space="preserve"> для Олександрів-ського загону місцевої пожежної охорони (погашення кредиторської заборгованості , що склалася на 01.01.2014 року)</t>
  </si>
  <si>
    <t>на виконання заходів районної програми оздоровлення і відпочинку дітей та підлітків  (оздоровлення в пришкільних таборах)</t>
  </si>
  <si>
    <t>на придбання  товарів і послуг загальноосвітніми закладами (погащення кредиторської заборгованості , яка склалася на 01.01.2014 року)</t>
  </si>
  <si>
    <t>на оплату праці з нарахуваннями водієві шкільного автобуса</t>
  </si>
  <si>
    <t>на придбання предметів та матеріалів районному центру надання первинної (медико-санітарної) допомоги (погашення кредиторської заборгованості , що склалася на 01.01.2014 року)</t>
  </si>
  <si>
    <t>Субвенція районному бюджету  з обласного бюджету на реалізацію заходів програми розвитку земельних відносин в області (погашення кредиторської заборгованості за виконані у 2013 році роботи)</t>
  </si>
  <si>
    <t>в тому числі за рахунок субвенції з обласного бюджету на реалізацію захдів програми розвитку земельних відносин в області(погашення кредиторської заборгованості за виконані у 2013 році роботи)</t>
  </si>
  <si>
    <t>Субвенція з  районного бюджету  на виконання заходів програми розвитку земельних відносин в Олександрівському районі на 2007-2015 роки(погашення кредиторської заборгованості за виконані у 2013 році роботи)</t>
  </si>
  <si>
    <t>Субвенція районному бюджету на виготовлення проектно-кошторисної документації та на співфінансування мікропроекту, який реалізується у рамках проекту ПРООН "Місцевий розвиток, орієнтований на громаду": "Інноваційні енергоефективні заходи в лікарській амбулаторії с. Красносілля. Термомодернізація (капітальний ремонт) будівлі та системи опалення з встановленням піролізного котла" (погашення кредиторської заборгованості за виконані у 2013 році роботи)</t>
  </si>
  <si>
    <t>на виконання заходів програми "Шкільний автобус"та на видатки пов"язані із підвезенням дітей до загальноосвітніх закладів</t>
  </si>
  <si>
    <t>Зміни до показників міжбюджетних трансфертів між Олександрівським районним бюджетом та обласним , сільськими, селищними бюджетами на 2014 рік, визначених у додатку 4 до рішення районної ради від 31 січня 2014 року №290 "Про районний бюджет на 2014 рік"</t>
  </si>
  <si>
    <t xml:space="preserve"> рішенням  Олександрівської районної ради</t>
  </si>
  <si>
    <t>від 28 лютого 2014 року № 299</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</si>
  <si>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</si>
  <si>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Районна програма соціального захисту ветеранів Ввв і праці, інвалідів, дітей-інвалідів та громадян  похилого віку</t>
  </si>
  <si>
    <t>240601</t>
  </si>
  <si>
    <t>240000</t>
  </si>
  <si>
    <t>150000</t>
  </si>
  <si>
    <t>Будівництво</t>
  </si>
  <si>
    <t>Цільові фонди</t>
  </si>
  <si>
    <t>тис.грн.</t>
  </si>
  <si>
    <t>Центральна районна лікарня</t>
  </si>
  <si>
    <t>Районна програма протидії захворювання на туберкульоз 2008-2011 р.р</t>
  </si>
  <si>
    <t>в тому числі за рахунок субвенції з державного бюджету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</si>
  <si>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 що потребують працевлаштування в зв"язку із закінченням строку повноважень</t>
  </si>
  <si>
    <t>080800</t>
  </si>
  <si>
    <t>цільові видатки на модернізацію спортивних майданчиків у загальноосвітніх закладах</t>
  </si>
  <si>
    <t xml:space="preserve"> фінансова підтримка КП "Комсервіс"</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</si>
  <si>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</si>
  <si>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</si>
  <si>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</si>
  <si>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</si>
  <si>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</si>
  <si>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 xml:space="preserve">Пільги окремим категоріям громадян з послуг зв'язку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</si>
  <si>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</si>
  <si>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</si>
  <si>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</si>
  <si>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</si>
  <si>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</si>
  <si>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</si>
  <si>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 xml:space="preserve">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</si>
  <si>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окремих категорій громадян на залізничному транспорті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</si>
  <si>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</si>
  <si>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0312180</t>
  </si>
  <si>
    <t>Первинна медико-санітарна допомога</t>
  </si>
  <si>
    <t>0312800</t>
  </si>
  <si>
    <t>Інші заходи в галузі охорони здоров"я</t>
  </si>
  <si>
    <t>0315010</t>
  </si>
  <si>
    <t>0315011</t>
  </si>
  <si>
    <t>0315020</t>
  </si>
  <si>
    <t>0315023</t>
  </si>
  <si>
    <t>0315025</t>
  </si>
  <si>
    <t>0315030</t>
  </si>
  <si>
    <t>0315033</t>
  </si>
  <si>
    <t>0315060</t>
  </si>
  <si>
    <t>0317810</t>
  </si>
  <si>
    <t xml:space="preserve">Джерела фінансування Олександрівського районного бюджету на 2014 рік </t>
  </si>
  <si>
    <t>Разом видатків видатків на 2014 рік</t>
  </si>
  <si>
    <t>Відділ культури  райдержадміністрації</t>
  </si>
  <si>
    <t>24</t>
  </si>
  <si>
    <t>(додаток 3-1 до рішення районної ради від 21 грудня 2012 року № 185 "Про районний бюджет на 2013 рік"   у форматі програмно-цільового методу)</t>
  </si>
  <si>
    <t>код програмної класифікації видатків та кредитування місцевих бюджетів (КПКВК)</t>
  </si>
  <si>
    <t>Код тимчасової класифікації видатків та кредитування місцевих бюджетів (КТКВК)</t>
  </si>
  <si>
    <t>Найменування програми/підпрограми видатків та кредитування</t>
  </si>
  <si>
    <t>видатки  споживання</t>
  </si>
  <si>
    <t>видатки  розвитку</t>
  </si>
  <si>
    <t>Оплата  праці (код 2110)</t>
  </si>
  <si>
    <t>оплата комунальних послуг та енергоносіїв (код 2270)</t>
  </si>
  <si>
    <t>0100000</t>
  </si>
  <si>
    <t>Олександрівська районна рада</t>
  </si>
  <si>
    <t>0110000</t>
  </si>
  <si>
    <t>0110060</t>
  </si>
  <si>
    <t>0118600</t>
  </si>
  <si>
    <t>Загальнорайонні заходи, що фінансуються районною радою</t>
  </si>
  <si>
    <t>0300000</t>
  </si>
  <si>
    <t>0310000</t>
  </si>
  <si>
    <t>0317010</t>
  </si>
  <si>
    <t>за рахунок субвенції з сільських, селищних бюджетів</t>
  </si>
  <si>
    <t>0312010</t>
  </si>
  <si>
    <t>Багатопрофільна стаціонарна медична допомога населенню</t>
  </si>
  <si>
    <t>0313130</t>
  </si>
  <si>
    <t>Здійснення соціальної роботи з вразливими категоріями населення</t>
  </si>
  <si>
    <t>0313131</t>
  </si>
  <si>
    <t>Центри соціальних  служб для сім"ї, дітей  та молоді</t>
  </si>
  <si>
    <t>0313132</t>
  </si>
  <si>
    <t>Програми і заходи центрів соціальних  служб для сім"ї, дітей та молоді</t>
  </si>
  <si>
    <t>0313140</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</si>
  <si>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</si>
  <si>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</si>
  <si>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</si>
  <si>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</si>
  <si>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0313401</t>
  </si>
  <si>
    <t>Виконання заходів районної програми зайнятості населення Олександрівського району на 2012-2013 роки</t>
  </si>
  <si>
    <t>0313104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</si>
  <si>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</si>
  <si>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0317210</t>
  </si>
  <si>
    <t>Підтримка засобів масової інформації</t>
  </si>
  <si>
    <t>0317212</t>
  </si>
  <si>
    <t xml:space="preserve"> Зміни до переліку об"єктів, видатки на які у 2014 році будуть проводитися за рахунок коштів бюджету розвитку (спеціального фонду), визначених у додатку 7 до рішення районної ради від 31 січня 2014 року  № 290  "Про районний бюджет на 2014 рік" </t>
  </si>
  <si>
    <t>від  31 січня 2014 року  № 290</t>
  </si>
  <si>
    <t xml:space="preserve">            Зміни до     розподілу  видатків Олександрівського районного бюджету на 2014 рік за головними розпорядниками коштів , визначених у додатку 3 до рішення районної ради від 31 січня 2014 року № 290  "Про районний бюджет на 2014 рік"                                                                                                                          </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</si>
  <si>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</si>
  <si>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Проведення навчально-тренувальних  зборів і змагань з олімпійських видів спорту</t>
  </si>
  <si>
    <t>Надання пiльг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інвалiдами внаслiдок репресiй або є пенсiонерами,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</si>
  <si>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</si>
  <si>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субсидій населенню  для відшкодування витрат на  оплату  житлово-комунальних послуг</t>
  </si>
  <si>
    <t>Підтримка періодичних видань (газет та журналів)</t>
  </si>
  <si>
    <t>0317330</t>
  </si>
  <si>
    <t>0318600</t>
  </si>
  <si>
    <t>0318602</t>
  </si>
  <si>
    <t>Фінансова підтримка  КП "Комсервіс"</t>
  </si>
  <si>
    <t>1000000</t>
  </si>
  <si>
    <t>1010000</t>
  </si>
  <si>
    <t>1011020</t>
  </si>
  <si>
    <t>Надання загальної середньої освіти загальноосвітніми навчальними закладами (в т.ч. школою -дитячим садком, інтернатом при школі), спеціалізованими школами, ліцеями, гімназіями, колегіумами</t>
  </si>
  <si>
    <t>1011100</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</si>
  <si>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</si>
  <si>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</si>
  <si>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</si>
  <si>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1011190</t>
  </si>
  <si>
    <t>Централізоване ведення бухгалтерського обліку</t>
  </si>
  <si>
    <t>1011200</t>
  </si>
  <si>
    <t>Здійснення централізованого господарського обслуговування</t>
  </si>
  <si>
    <t>1011260</t>
  </si>
  <si>
    <t>Надання допомоги дітям-сиротам та дітям, позбавленим батьківського піклування, яким виповнюється 18 років</t>
  </si>
  <si>
    <t>Проведення спортивної роботи в регіоні</t>
  </si>
  <si>
    <t>1015020</t>
  </si>
  <si>
    <t>Діяльність закладів фізичної культури і спорту</t>
  </si>
  <si>
    <t>1015022</t>
  </si>
  <si>
    <t>Утримання та навчально-тренувальна робота комунальних дитячо-юнацьких спортивних шкіл</t>
  </si>
  <si>
    <t>1015023</t>
  </si>
  <si>
    <t>Фінансова підтримка дитячо-юнацьких спортивних шкіл фізкультурно-спортивних товариств</t>
  </si>
  <si>
    <t>1015025</t>
  </si>
  <si>
    <t>1015030</t>
  </si>
  <si>
    <t>Фінансова підтримка фізкультурно-спортивного руху</t>
  </si>
  <si>
    <t>1015033</t>
  </si>
  <si>
    <t>Фінансова підтримка на утримання регіональних рад фізкультурно-спортивного товариства "Колос"</t>
  </si>
  <si>
    <t>1015100</t>
  </si>
  <si>
    <t>1015101</t>
  </si>
  <si>
    <t>Стипендії для спортсменів Олександрівського району-переможців та призерів чемпіонатів України</t>
  </si>
  <si>
    <t>1015060</t>
  </si>
  <si>
    <t>Утримання центрів "Спорт для всіх" та проведення заходів з фізичної культури</t>
  </si>
  <si>
    <t>1013140</t>
  </si>
  <si>
    <t>1500000</t>
  </si>
  <si>
    <t>1510000</t>
  </si>
  <si>
    <t>1511070</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</si>
  <si>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</si>
  <si>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</si>
  <si>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</si>
  <si>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</si>
  <si>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1513012</t>
  </si>
  <si>
    <t>1513013</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</si>
  <si>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</si>
  <si>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1513014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</si>
  <si>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</si>
  <si>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</si>
  <si>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Надання пільг багатодітним сім"ям  на житлово-комунальні послуги</t>
  </si>
  <si>
    <t>1513016</t>
  </si>
  <si>
    <t>1513020</t>
  </si>
  <si>
    <t>Надання пільг та субсидій населенню на придбання твердого та рідкого пічного побутового палива і скрапленого газу</t>
  </si>
  <si>
    <t>1513021</t>
  </si>
  <si>
    <t>1513022</t>
  </si>
  <si>
    <t xml:space="preserve">районної ради </t>
  </si>
  <si>
    <t>Найменування доходів згідно із бюджетною класифікацією</t>
  </si>
  <si>
    <t>у т.ч. бюджет розвитку</t>
  </si>
  <si>
    <t>6=(гр.3+гр4)</t>
  </si>
  <si>
    <t>Податкові надходження</t>
  </si>
  <si>
    <t>Податки на доходи, податки на прибуток, податки на збільшення ринкової вартості</t>
  </si>
  <si>
    <t>Податок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</si>
  <si>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</si>
  <si>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</si>
  <si>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</si>
  <si>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</si>
  <si>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Збори за спеціальне використавння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</si>
  <si>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</si>
  <si>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</si>
  <si>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</si>
  <si>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</si>
  <si>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сіб</t>
  </si>
  <si>
    <t>Фіксований податок на доходи фізичних осіб від  зайняття підприємницькою діяльностю</t>
  </si>
  <si>
    <t>Неподаткові надходження</t>
  </si>
  <si>
    <t>Доходи від власності та підприємницької діяльності</t>
  </si>
  <si>
    <t>Частина чистого прибутку (доходу) комунальних унітарних підприємств та їх об"єднань, що вилучається до бюджету</t>
  </si>
  <si>
    <t>Адміністративні збори та платежі, доходи від некомерційної господарської діяльності</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</si>
  <si>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</si>
  <si>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</si>
  <si>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t>
  </si>
  <si>
    <t>Власні надходження бюджетних установ</t>
  </si>
  <si>
    <t>Плата за послуги, що надаються бюджетними установами</t>
  </si>
  <si>
    <t>Плата за оренду майна бюджетних установ</t>
  </si>
  <si>
    <t>Разом доходів</t>
  </si>
  <si>
    <t>Офіційні трансферти</t>
  </si>
  <si>
    <t>Дотація вирівнювання, що одержується з державного бюджету</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</si>
  <si>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</si>
  <si>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 xml:space="preserve">Додаткова дотація з державного бюджету на вирівнювання фінансової забезпеченості </t>
  </si>
  <si>
    <t>Інші додаткові дотації (з обласного бюджету на покращення надання соціальних послуг найуразливішим верствам  населення)</t>
  </si>
  <si>
    <t xml:space="preserve">Субвенції з державного бюджету -  усього,  в тому числі:        </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</si>
  <si>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</si>
  <si>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</si>
  <si>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</si>
  <si>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</si>
  <si>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</si>
  <si>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Субвенція  на проведення видатків місцевих бюджетів , що враховуються при визначенні обсягу міжбюджетних трансфертів (з обласного бюджету на утримання станцій (відділень) швидкої медичної допомоги)</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</si>
  <si>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</si>
  <si>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Кошти, що надходять з інших бюджетів</t>
  </si>
  <si>
    <t>Кошти,що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</si>
  <si>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З іншої частини бюджету</t>
  </si>
  <si>
    <t>Кошти,що передаються із загального фонду бюджету до бюджету розвитку (спеціального фонду)</t>
  </si>
  <si>
    <t>Кошти , передані із загального фонду до бюджету розвитку(спеціального фонду)</t>
  </si>
  <si>
    <t>з бюджетів сільських та селищних рад  на спіфінансування мікропроетків , які реалізуються у рамках проекту ПРООН "Місцевий розвиток орієнтований на громаду"</t>
  </si>
  <si>
    <t>з обласного бюджету на спіфінансування мікропроетків , які реалізуються у рамках проекту ПРООН "Місцевий розвиток орієнтований на громаду"</t>
  </si>
  <si>
    <t>Всього доходів</t>
  </si>
  <si>
    <t>Зміни до доходів Олександрівського районного бюджету на 2014 рік, визначених у додатку 1 до рішення районної ради від 31 січня 2014 року №290 "Про районний бюджет на 2014 рік"</t>
  </si>
  <si>
    <t xml:space="preserve">                             Затверджено</t>
  </si>
  <si>
    <t xml:space="preserve"> рішенням Олександрівської</t>
  </si>
  <si>
    <t>субвенції з сільських, селищних бюджетів</t>
  </si>
  <si>
    <t>субвенції з обласного бюджету</t>
  </si>
  <si>
    <t>(грн.)</t>
  </si>
  <si>
    <t>Код бюд-жету</t>
  </si>
  <si>
    <t>Найменування АТО</t>
  </si>
  <si>
    <t>Дотація вирівнювання</t>
  </si>
  <si>
    <t>Кошти передані до районного бюджету</t>
  </si>
  <si>
    <t>Субвенція районному бюджету для Олександрівського загону місцевої пожежної охорони</t>
  </si>
  <si>
    <t>Субвенція з районного  бюджету на співфінансування мікропроетків , які реалізуються у рамках проекту ПРООН "Місцевий розвиток орієнтований на громаду"</t>
  </si>
  <si>
    <t>Субвенція районному бюджету з сільських та селищних рад для відділу освіти  на придбання плит у школи</t>
  </si>
  <si>
    <t>сума</t>
  </si>
  <si>
    <t>щоденний норматив відрахувань(%)</t>
  </si>
  <si>
    <t>щоденний норматив відрахувань (%)</t>
  </si>
  <si>
    <t>всього</t>
  </si>
  <si>
    <t>на співфінансування мікропроетків , які реалізуються у рамках проекту ПРООН "Місцевий розвиток орієнтований на громаду"</t>
  </si>
  <si>
    <t>на ремонт школи та утримання автобуса</t>
  </si>
  <si>
    <t>на утримання груп короткотривалого перебування учнів</t>
  </si>
  <si>
    <t>на ремонт автобуса</t>
  </si>
  <si>
    <t>на поточні ремонти шкіл</t>
  </si>
  <si>
    <t>Олександрівська</t>
  </si>
  <si>
    <t xml:space="preserve">Єлизаветградківська </t>
  </si>
  <si>
    <t xml:space="preserve">Лісівська </t>
  </si>
  <si>
    <t xml:space="preserve">Бірківська        </t>
  </si>
  <si>
    <t xml:space="preserve">Бовтиська      </t>
  </si>
  <si>
    <t xml:space="preserve">Букварська    </t>
  </si>
  <si>
    <t>Веселівська</t>
  </si>
  <si>
    <t>Вищеверещаківська</t>
  </si>
  <si>
    <t xml:space="preserve">Голиківська   </t>
  </si>
  <si>
    <t>Івангородська</t>
  </si>
  <si>
    <t>Красносілківська</t>
  </si>
  <si>
    <t>Красносільська</t>
  </si>
  <si>
    <t>Михайлівська</t>
  </si>
  <si>
    <t>Несватківська</t>
  </si>
  <si>
    <t>Підлісненська</t>
  </si>
  <si>
    <t>Родниківська</t>
  </si>
  <si>
    <t>Розумівська</t>
  </si>
  <si>
    <t xml:space="preserve">Соснівська   </t>
  </si>
  <si>
    <t>Ставидлянська</t>
  </si>
  <si>
    <t>Староосотська</t>
  </si>
  <si>
    <t xml:space="preserve">Триліська     </t>
  </si>
  <si>
    <t>Цвітненська</t>
  </si>
  <si>
    <t xml:space="preserve">Ясенівська   </t>
  </si>
  <si>
    <t>Разом по бюджетах</t>
  </si>
  <si>
    <t>Районний бюджет</t>
  </si>
  <si>
    <t xml:space="preserve">Всього </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</si>
  <si>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</si>
  <si>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</si>
  <si>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</si>
  <si>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</si>
  <si>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Затверджено</t>
  </si>
  <si>
    <t xml:space="preserve"> рішенням Олександрівської районної ради</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</si>
</sst>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0.0000"/>
    <numFmt numFmtId="180" formatCode="#,##0.00000_р_."/>
  </numFmts>
  <fonts count="31">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sz val="10"/>
      <name val="Times New Roman"/>
      <family val="1"/>
    </font>
    <font>
      <sz val="14"/>
      <name val="Times New Roman"/>
      <family val="1"/>
    </font>
    <font>
      <sz val="12"/>
      <color indexed="10"/>
      <name val="Times New Roman"/>
      <family val="1"/>
    </font>
    <font>
      <b/>
      <sz val="14"/>
      <name val="Times New Roman"/>
      <family val="1"/>
    </font>
    <font>
      <b/>
      <i/>
      <sz val="12"/>
      <name val="Times New Roman"/>
      <family val="1"/>
    </font>
    <font>
      <sz val="11"/>
      <name val="Times New Roman"/>
      <family val="1"/>
    </font>
    <font>
      <i/>
      <sz val="12"/>
      <name val="Times New Roman"/>
      <family val="1"/>
    </font>
    <font>
      <i/>
      <sz val="11"/>
      <name val="Times New Roman"/>
      <family val="1"/>
    </font>
    <font>
      <sz val="9"/>
      <name val="Times New Roman"/>
      <family val="1"/>
    </font>
    <font>
      <sz val="8"/>
      <name val="Arial Cyr"/>
      <family val="0"/>
    </font>
    <font>
      <b/>
      <sz val="10"/>
      <name val="Times New Roman"/>
      <family val="1"/>
    </font>
    <font>
      <i/>
      <sz val="10"/>
      <name val="Times New Roman"/>
      <family val="1"/>
    </font>
    <font>
      <b/>
      <sz val="10"/>
      <color indexed="10"/>
      <name val="Times New Roman"/>
      <family val="1"/>
    </font>
    <font>
      <b/>
      <i/>
      <sz val="14"/>
      <name val="Times New Roman"/>
      <family val="1"/>
    </font>
    <font>
      <i/>
      <sz val="9"/>
      <name val="Times New Roman"/>
      <family val="1"/>
    </font>
    <font>
      <i/>
      <sz val="14"/>
      <name val="Times New Roman"/>
      <family val="1"/>
    </font>
    <font>
      <sz val="13"/>
      <name val="Times New Roman"/>
      <family val="1"/>
    </font>
    <font>
      <sz val="12"/>
      <color indexed="12"/>
      <name val="Times New Roman"/>
      <family val="1"/>
    </font>
    <font>
      <i/>
      <sz val="12"/>
      <color indexed="10"/>
      <name val="Times New Roman"/>
      <family val="1"/>
    </font>
    <font>
      <b/>
      <sz val="11"/>
      <name val="Times New Roman"/>
      <family val="1"/>
    </font>
    <font>
      <sz val="13.5"/>
      <name val="Times New Roman"/>
      <family val="1"/>
    </font>
    <font>
      <i/>
      <sz val="13.5"/>
      <name val="Times New Roman"/>
      <family val="1"/>
    </font>
    <font>
      <b/>
      <sz val="12"/>
      <color indexed="12"/>
      <name val="Times New Roman"/>
      <family val="1"/>
    </font>
  </fonts>
  <fills count="3">
    <fill>
      <patternFill/>
    </fill>
    <fill>
      <patternFill patternType="gray125"/>
    </fill>
    <fill>
      <patternFill patternType="solid">
        <fgColor indexed="10"/>
        <bgColor indexed="64"/>
      </patternFill>
    </fill>
  </fills>
  <borders count="31">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medium"/>
    </border>
    <border>
      <left>
        <color indexed="63"/>
      </left>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96">
    <xf numFmtId="0" fontId="0" fillId="0" borderId="0" xfId="0" applyAlignment="1">
      <alignment/>
    </xf>
    <xf numFmtId="0" fontId="6" fillId="0" borderId="0" xfId="0" applyFont="1" applyAlignment="1">
      <alignment/>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lignment horizontal="left"/>
    </xf>
    <xf numFmtId="0" fontId="6" fillId="0" borderId="3" xfId="0" applyFont="1" applyBorder="1" applyAlignment="1">
      <alignment horizontal="center" vertical="center" wrapText="1"/>
    </xf>
    <xf numFmtId="0" fontId="6" fillId="0" borderId="1" xfId="0" applyFont="1" applyBorder="1" applyAlignment="1">
      <alignment/>
    </xf>
    <xf numFmtId="0" fontId="6" fillId="0" borderId="1" xfId="0" applyFont="1" applyBorder="1" applyAlignment="1">
      <alignment wrapText="1"/>
    </xf>
    <xf numFmtId="0" fontId="6" fillId="0" borderId="1" xfId="0" applyFont="1" applyBorder="1" applyAlignment="1">
      <alignment horizontal="left" vertical="center" wrapText="1"/>
    </xf>
    <xf numFmtId="0" fontId="12"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0" xfId="0" applyFont="1" applyAlignment="1">
      <alignment horizontal="center" vertical="center"/>
    </xf>
    <xf numFmtId="173" fontId="6" fillId="0" borderId="3" xfId="0" applyNumberFormat="1" applyFont="1" applyBorder="1" applyAlignment="1">
      <alignment horizontal="center" vertical="center" wrapText="1"/>
    </xf>
    <xf numFmtId="173" fontId="6" fillId="0" borderId="1" xfId="0" applyNumberFormat="1" applyFont="1" applyBorder="1" applyAlignment="1">
      <alignment horizontal="center" vertical="center"/>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173" fontId="6"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6" fillId="0" borderId="0" xfId="0" applyFont="1" applyAlignment="1">
      <alignment wrapText="1"/>
    </xf>
    <xf numFmtId="0" fontId="6" fillId="0" borderId="0" xfId="0" applyFont="1" applyAlignment="1">
      <alignment horizont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left" vertical="center" wrapText="1"/>
    </xf>
    <xf numFmtId="0" fontId="9" fillId="0" borderId="0" xfId="0" applyFont="1" applyAlignment="1">
      <alignment/>
    </xf>
    <xf numFmtId="0" fontId="6" fillId="0" borderId="3" xfId="0" applyFont="1" applyBorder="1" applyAlignment="1">
      <alignment horizontal="center" wrapText="1"/>
    </xf>
    <xf numFmtId="173" fontId="9"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173" fontId="9"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1" xfId="0" applyFont="1" applyBorder="1" applyAlignment="1">
      <alignment horizontal="left" vertical="justify" wrapText="1"/>
    </xf>
    <xf numFmtId="0" fontId="6" fillId="0" borderId="1" xfId="0" applyFont="1" applyBorder="1" applyAlignment="1">
      <alignment horizontal="center" vertical="justify" wrapText="1"/>
    </xf>
    <xf numFmtId="1" fontId="6" fillId="0" borderId="1"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172" fontId="6" fillId="0" borderId="1" xfId="0" applyNumberFormat="1" applyFont="1" applyBorder="1" applyAlignment="1">
      <alignment horizontal="center" vertical="center"/>
    </xf>
    <xf numFmtId="2" fontId="6" fillId="0" borderId="1" xfId="0" applyNumberFormat="1" applyFont="1" applyBorder="1" applyAlignment="1">
      <alignment wrapText="1"/>
    </xf>
    <xf numFmtId="2" fontId="6" fillId="0" borderId="6" xfId="0" applyNumberFormat="1" applyFont="1" applyBorder="1" applyAlignment="1">
      <alignment wrapText="1"/>
    </xf>
    <xf numFmtId="0" fontId="6" fillId="0" borderId="6" xfId="0" applyFont="1" applyBorder="1" applyAlignment="1">
      <alignment wrapText="1"/>
    </xf>
    <xf numFmtId="173" fontId="6" fillId="0" borderId="0" xfId="0" applyNumberFormat="1" applyFont="1" applyAlignment="1">
      <alignment horizontal="center" vertical="center"/>
    </xf>
    <xf numFmtId="2" fontId="6" fillId="0" borderId="6"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6" fillId="0" borderId="0" xfId="0" applyFont="1" applyBorder="1" applyAlignment="1">
      <alignment horizontal="center" vertical="center"/>
    </xf>
    <xf numFmtId="0" fontId="16" fillId="0" borderId="1"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Alignment="1">
      <alignment horizontal="center" vertical="center" wrapText="1"/>
    </xf>
    <xf numFmtId="49"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173" fontId="12" fillId="0" borderId="1" xfId="0" applyNumberFormat="1" applyFont="1" applyBorder="1" applyAlignment="1">
      <alignment horizontal="center" vertical="center" wrapText="1"/>
    </xf>
    <xf numFmtId="173" fontId="12" fillId="0" borderId="1" xfId="0" applyNumberFormat="1" applyFont="1" applyBorder="1" applyAlignment="1">
      <alignment horizontal="center" vertical="center"/>
    </xf>
    <xf numFmtId="173" fontId="14" fillId="0" borderId="1" xfId="0" applyNumberFormat="1" applyFont="1" applyBorder="1" applyAlignment="1">
      <alignment horizontal="center" vertical="center"/>
    </xf>
    <xf numFmtId="173" fontId="12" fillId="0" borderId="0" xfId="0" applyNumberFormat="1" applyFont="1" applyAlignment="1">
      <alignment horizontal="center" vertical="center" wrapText="1"/>
    </xf>
    <xf numFmtId="49" fontId="8" fillId="0" borderId="1" xfId="0" applyNumberFormat="1" applyFont="1" applyBorder="1" applyAlignment="1">
      <alignment horizontal="center" vertical="center" wrapText="1"/>
    </xf>
    <xf numFmtId="173" fontId="8" fillId="0" borderId="1" xfId="0" applyNumberFormat="1" applyFont="1" applyBorder="1" applyAlignment="1">
      <alignment horizontal="center" vertical="center" wrapText="1"/>
    </xf>
    <xf numFmtId="173" fontId="8" fillId="0" borderId="1" xfId="0" applyNumberFormat="1" applyFont="1" applyBorder="1" applyAlignment="1">
      <alignment horizontal="center" vertical="center"/>
    </xf>
    <xf numFmtId="173" fontId="8" fillId="0" borderId="0" xfId="0" applyNumberFormat="1" applyFont="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49" fontId="8" fillId="0" borderId="3" xfId="0" applyNumberFormat="1" applyFont="1" applyBorder="1" applyAlignment="1">
      <alignment horizontal="center" vertical="center" wrapText="1"/>
    </xf>
    <xf numFmtId="0" fontId="8" fillId="0" borderId="1" xfId="0" applyFont="1" applyBorder="1" applyAlignment="1">
      <alignment horizontal="left" vertical="center" wrapText="1"/>
    </xf>
    <xf numFmtId="0" fontId="20"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vertical="center" wrapText="1"/>
    </xf>
    <xf numFmtId="11" fontId="8" fillId="0" borderId="1" xfId="0" applyNumberFormat="1" applyFont="1" applyBorder="1" applyAlignment="1">
      <alignment vertical="center" wrapText="1"/>
    </xf>
    <xf numFmtId="0" fontId="8" fillId="0" borderId="2" xfId="0" applyFont="1" applyBorder="1" applyAlignment="1">
      <alignment vertical="center" wrapText="1"/>
    </xf>
    <xf numFmtId="0" fontId="8" fillId="0" borderId="2"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1" fontId="6" fillId="0" borderId="1" xfId="0" applyNumberFormat="1" applyFont="1" applyBorder="1" applyAlignment="1">
      <alignment horizontal="center" vertical="center" wrapText="1"/>
    </xf>
    <xf numFmtId="0" fontId="6" fillId="0" borderId="2" xfId="0" applyFont="1" applyBorder="1" applyAlignment="1">
      <alignment horizontal="left" vertical="center" wrapText="1"/>
    </xf>
    <xf numFmtId="0" fontId="9" fillId="0" borderId="1" xfId="0" applyFont="1" applyBorder="1" applyAlignment="1">
      <alignment horizontal="center" vertical="center"/>
    </xf>
    <xf numFmtId="0" fontId="21" fillId="0" borderId="1" xfId="0" applyFont="1" applyBorder="1" applyAlignment="1">
      <alignment horizontal="center" vertical="center"/>
    </xf>
    <xf numFmtId="0" fontId="12" fillId="0" borderId="1" xfId="0" applyFont="1" applyBorder="1" applyAlignment="1">
      <alignment horizontal="center" vertical="center"/>
    </xf>
    <xf numFmtId="0" fontId="6" fillId="0" borderId="0" xfId="0" applyFont="1" applyAlignment="1">
      <alignment horizontal="right"/>
    </xf>
    <xf numFmtId="0" fontId="6" fillId="0" borderId="1" xfId="0" applyFont="1" applyFill="1" applyBorder="1" applyAlignment="1">
      <alignment wrapText="1"/>
    </xf>
    <xf numFmtId="0" fontId="15" fillId="0" borderId="1" xfId="0" applyFont="1" applyBorder="1" applyAlignment="1">
      <alignment horizontal="left" vertical="center" wrapText="1"/>
    </xf>
    <xf numFmtId="0" fontId="14"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pplyAlignment="1">
      <alignment horizontal="justify" vertical="center" wrapText="1"/>
    </xf>
    <xf numFmtId="0" fontId="6" fillId="0" borderId="1" xfId="0" applyFont="1" applyBorder="1" applyAlignment="1">
      <alignment horizontal="left" wrapText="1"/>
    </xf>
    <xf numFmtId="0" fontId="13" fillId="0" borderId="1" xfId="0" applyFont="1" applyBorder="1" applyAlignment="1">
      <alignment vertical="center" wrapText="1"/>
    </xf>
    <xf numFmtId="0" fontId="13" fillId="0" borderId="1" xfId="0" applyFont="1" applyBorder="1" applyAlignment="1">
      <alignment horizontal="justify" vertical="center" wrapText="1"/>
    </xf>
    <xf numFmtId="0" fontId="6" fillId="0" borderId="1" xfId="0" applyFont="1" applyBorder="1" applyAlignment="1">
      <alignment horizontal="justify"/>
    </xf>
    <xf numFmtId="173" fontId="9" fillId="0" borderId="0" xfId="0" applyNumberFormat="1" applyFont="1" applyAlignment="1">
      <alignment horizontal="center" vertical="center"/>
    </xf>
    <xf numFmtId="173" fontId="11" fillId="0" borderId="1" xfId="0" applyNumberFormat="1" applyFont="1" applyBorder="1" applyAlignment="1">
      <alignment horizontal="center" vertical="center"/>
    </xf>
    <xf numFmtId="173" fontId="21" fillId="0" borderId="1" xfId="0" applyNumberFormat="1" applyFont="1" applyBorder="1" applyAlignment="1">
      <alignment horizontal="center" vertical="center"/>
    </xf>
    <xf numFmtId="173" fontId="21" fillId="0" borderId="4" xfId="0" applyNumberFormat="1" applyFont="1" applyBorder="1" applyAlignment="1">
      <alignment horizontal="center" vertical="center"/>
    </xf>
    <xf numFmtId="173" fontId="21" fillId="0" borderId="1" xfId="0" applyNumberFormat="1" applyFont="1" applyBorder="1" applyAlignment="1">
      <alignment horizontal="center" vertical="center" wrapText="1"/>
    </xf>
    <xf numFmtId="173" fontId="23" fillId="0" borderId="1" xfId="0" applyNumberFormat="1" applyFont="1" applyBorder="1" applyAlignment="1">
      <alignment horizontal="center" vertical="center"/>
    </xf>
    <xf numFmtId="173" fontId="9" fillId="0" borderId="2" xfId="0" applyNumberFormat="1" applyFont="1" applyBorder="1" applyAlignment="1">
      <alignment horizontal="center" vertical="center" wrapText="1"/>
    </xf>
    <xf numFmtId="173" fontId="9" fillId="0" borderId="2" xfId="0" applyNumberFormat="1" applyFont="1" applyBorder="1" applyAlignment="1">
      <alignment horizontal="center" vertical="center"/>
    </xf>
    <xf numFmtId="0" fontId="9" fillId="0" borderId="0" xfId="0" applyFont="1" applyAlignment="1">
      <alignment horizontal="center" vertical="center"/>
    </xf>
    <xf numFmtId="173" fontId="11" fillId="0" borderId="2" xfId="0" applyNumberFormat="1" applyFont="1" applyBorder="1" applyAlignment="1">
      <alignment horizontal="center" vertical="center"/>
    </xf>
    <xf numFmtId="49" fontId="6" fillId="0" borderId="6"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0" xfId="0" applyFont="1" applyFill="1" applyAlignment="1">
      <alignment horizontal="left"/>
    </xf>
    <xf numFmtId="0" fontId="6" fillId="0" borderId="3" xfId="0" applyFont="1" applyFill="1" applyBorder="1" applyAlignment="1">
      <alignment horizontal="center" vertical="center" wrapText="1"/>
    </xf>
    <xf numFmtId="0" fontId="14" fillId="0" borderId="5" xfId="0" applyFont="1" applyBorder="1" applyAlignment="1">
      <alignment horizontal="left" vertical="center" wrapText="1"/>
    </xf>
    <xf numFmtId="49" fontId="6" fillId="0" borderId="7" xfId="0" applyNumberFormat="1" applyFont="1" applyBorder="1" applyAlignment="1">
      <alignment horizontal="center" vertical="center" wrapText="1"/>
    </xf>
    <xf numFmtId="0" fontId="6" fillId="0" borderId="3" xfId="0" applyFont="1" applyBorder="1" applyAlignment="1">
      <alignment horizontal="left" vertical="center" wrapText="1"/>
    </xf>
    <xf numFmtId="1" fontId="6" fillId="0" borderId="6" xfId="0" applyNumberFormat="1" applyFont="1" applyBorder="1" applyAlignment="1">
      <alignment horizontal="center" vertical="center" wrapText="1"/>
    </xf>
    <xf numFmtId="1" fontId="6" fillId="0" borderId="1"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49" fontId="14" fillId="0" borderId="1" xfId="0" applyNumberFormat="1" applyFont="1" applyBorder="1" applyAlignment="1">
      <alignment horizontal="center" vertical="center" wrapText="1"/>
    </xf>
    <xf numFmtId="49" fontId="14" fillId="0" borderId="1" xfId="0" applyNumberFormat="1" applyFont="1" applyBorder="1" applyAlignment="1">
      <alignment horizontal="center" vertical="center"/>
    </xf>
    <xf numFmtId="49" fontId="14" fillId="0" borderId="6" xfId="0" applyNumberFormat="1" applyFont="1" applyBorder="1" applyAlignment="1">
      <alignment horizontal="center" vertical="center" wrapText="1"/>
    </xf>
    <xf numFmtId="49" fontId="14" fillId="0" borderId="1" xfId="0" applyNumberFormat="1" applyFont="1" applyBorder="1" applyAlignment="1">
      <alignment horizontal="left" vertical="center" wrapText="1"/>
    </xf>
    <xf numFmtId="49" fontId="6" fillId="0" borderId="6" xfId="0" applyNumberFormat="1" applyFont="1" applyBorder="1" applyAlignment="1">
      <alignment horizontal="center" vertical="center"/>
    </xf>
    <xf numFmtId="0" fontId="6" fillId="0" borderId="1" xfId="0" applyFont="1" applyFill="1" applyBorder="1" applyAlignment="1">
      <alignment horizontal="left" vertical="center" wrapText="1"/>
    </xf>
    <xf numFmtId="0" fontId="6" fillId="0" borderId="0" xfId="0" applyFont="1" applyFill="1" applyAlignment="1">
      <alignment wrapText="1"/>
    </xf>
    <xf numFmtId="0" fontId="6" fillId="0" borderId="8"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0" xfId="0" applyFont="1" applyFill="1" applyAlignment="1">
      <alignment/>
    </xf>
    <xf numFmtId="0" fontId="14" fillId="0" borderId="0" xfId="0" applyFont="1" applyFill="1" applyAlignment="1">
      <alignment/>
    </xf>
    <xf numFmtId="0" fontId="7" fillId="0" borderId="0" xfId="0" applyFont="1" applyFill="1" applyAlignment="1">
      <alignment/>
    </xf>
    <xf numFmtId="0" fontId="7" fillId="0" borderId="0" xfId="0" applyFont="1" applyFill="1" applyAlignment="1">
      <alignment horizontal="centerContinuous" vertical="center" wrapText="1"/>
    </xf>
    <xf numFmtId="0" fontId="7" fillId="0" borderId="0" xfId="0" applyFont="1" applyFill="1" applyAlignment="1">
      <alignment horizontal="centerContinuous"/>
    </xf>
    <xf numFmtId="0" fontId="6" fillId="0" borderId="0" xfId="0" applyFont="1" applyFill="1" applyAlignment="1">
      <alignment horizontal="centerContinuous"/>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 xfId="0" applyFont="1" applyFill="1" applyBorder="1" applyAlignment="1">
      <alignment vertical="center" wrapText="1"/>
    </xf>
    <xf numFmtId="0" fontId="7" fillId="0" borderId="8"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9" xfId="0" applyFont="1" applyFill="1" applyBorder="1" applyAlignment="1">
      <alignment vertical="center" wrapText="1"/>
    </xf>
    <xf numFmtId="0" fontId="7" fillId="0" borderId="11" xfId="0" applyFont="1" applyFill="1" applyBorder="1" applyAlignment="1">
      <alignment horizontal="center" vertical="center"/>
    </xf>
    <xf numFmtId="0" fontId="6" fillId="0" borderId="1" xfId="0" applyFont="1" applyFill="1" applyBorder="1" applyAlignment="1">
      <alignment horizontal="center"/>
    </xf>
    <xf numFmtId="0" fontId="6" fillId="0" borderId="1" xfId="0" applyFont="1" applyFill="1" applyBorder="1" applyAlignment="1">
      <alignment horizontal="center" wrapText="1"/>
    </xf>
    <xf numFmtId="0" fontId="7" fillId="0" borderId="0" xfId="0" applyFont="1" applyFill="1" applyAlignment="1">
      <alignment horizontal="center"/>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49" fontId="6" fillId="0" borderId="3" xfId="0" applyNumberFormat="1" applyFont="1" applyFill="1" applyBorder="1" applyAlignment="1">
      <alignment horizontal="center" vertical="center" wrapText="1"/>
    </xf>
    <xf numFmtId="0" fontId="6" fillId="0" borderId="3"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1" fontId="7"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justify" wrapText="1"/>
    </xf>
    <xf numFmtId="1" fontId="6" fillId="0" borderId="1"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5"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justify" vertical="center" wrapText="1"/>
    </xf>
    <xf numFmtId="1"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left" wrapText="1"/>
    </xf>
    <xf numFmtId="0" fontId="6" fillId="0" borderId="0" xfId="0" applyFont="1" applyFill="1" applyBorder="1" applyAlignment="1">
      <alignment/>
    </xf>
    <xf numFmtId="0" fontId="12" fillId="0"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0" xfId="0" applyFont="1" applyFill="1" applyAlignment="1">
      <alignment horizontal="justify"/>
    </xf>
    <xf numFmtId="0" fontId="6" fillId="0" borderId="4" xfId="0" applyFont="1" applyFill="1" applyBorder="1" applyAlignment="1">
      <alignment horizontal="left" vertical="center" wrapText="1"/>
    </xf>
    <xf numFmtId="0" fontId="6" fillId="0" borderId="5" xfId="0" applyFont="1" applyFill="1" applyBorder="1" applyAlignment="1">
      <alignment horizontal="justify"/>
    </xf>
    <xf numFmtId="0" fontId="10" fillId="0" borderId="1" xfId="0" applyFont="1" applyFill="1" applyBorder="1" applyAlignment="1">
      <alignment horizontal="left" vertical="center" wrapText="1"/>
    </xf>
    <xf numFmtId="0" fontId="6" fillId="0" borderId="1" xfId="0" applyFont="1" applyFill="1" applyBorder="1" applyAlignment="1">
      <alignment horizontal="justify"/>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9" fillId="0" borderId="0" xfId="0" applyFont="1" applyFill="1" applyAlignment="1">
      <alignment/>
    </xf>
    <xf numFmtId="0" fontId="11" fillId="0" borderId="0" xfId="0" applyFont="1" applyFill="1" applyAlignment="1">
      <alignment horizontal="centerContinuous" vertical="center" wrapText="1"/>
    </xf>
    <xf numFmtId="0" fontId="9" fillId="0" borderId="0" xfId="0" applyFont="1" applyFill="1" applyAlignment="1">
      <alignment horizontal="centerContinuous"/>
    </xf>
    <xf numFmtId="0" fontId="6" fillId="0" borderId="4" xfId="0" applyFont="1" applyFill="1" applyBorder="1" applyAlignment="1">
      <alignment horizontal="centerContinuous"/>
    </xf>
    <xf numFmtId="0" fontId="6" fillId="0" borderId="6" xfId="0" applyFont="1" applyFill="1" applyBorder="1" applyAlignment="1">
      <alignment horizontal="centerContinuous"/>
    </xf>
    <xf numFmtId="0" fontId="6" fillId="0" borderId="12" xfId="0" applyFont="1" applyFill="1" applyBorder="1" applyAlignment="1">
      <alignment horizontal="center" vertical="center"/>
    </xf>
    <xf numFmtId="0" fontId="1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wrapText="1"/>
    </xf>
    <xf numFmtId="49" fontId="6"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left" vertical="justify" wrapText="1"/>
    </xf>
    <xf numFmtId="0" fontId="13" fillId="0" borderId="3" xfId="0" applyFont="1" applyFill="1" applyBorder="1" applyAlignment="1">
      <alignment horizontal="center" vertical="center" wrapText="1"/>
    </xf>
    <xf numFmtId="0" fontId="14" fillId="0" borderId="8" xfId="0" applyFont="1" applyFill="1" applyBorder="1" applyAlignment="1">
      <alignment horizontal="left" vertical="center" wrapText="1"/>
    </xf>
    <xf numFmtId="0" fontId="6" fillId="0" borderId="1" xfId="0" applyFont="1" applyBorder="1" applyAlignment="1">
      <alignment horizont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6" fillId="0" borderId="1" xfId="0" applyFont="1" applyFill="1" applyBorder="1" applyAlignment="1">
      <alignment horizontal="justify"/>
    </xf>
    <xf numFmtId="0" fontId="9" fillId="0" borderId="0" xfId="0" applyFont="1" applyAlignment="1">
      <alignment horizontal="left"/>
    </xf>
    <xf numFmtId="0" fontId="6" fillId="0" borderId="13" xfId="0" applyFont="1" applyBorder="1" applyAlignment="1">
      <alignment horizontal="center" vertical="center" wrapText="1"/>
    </xf>
    <xf numFmtId="49" fontId="6" fillId="0" borderId="6" xfId="0" applyNumberFormat="1" applyFont="1" applyFill="1" applyBorder="1" applyAlignment="1">
      <alignment horizontal="center" vertical="center" wrapText="1"/>
    </xf>
    <xf numFmtId="49" fontId="14" fillId="0" borderId="7" xfId="0" applyNumberFormat="1" applyFont="1" applyBorder="1" applyAlignment="1">
      <alignment horizontal="center" vertical="center" wrapText="1"/>
    </xf>
    <xf numFmtId="49" fontId="25" fillId="0" borderId="1" xfId="0" applyNumberFormat="1" applyFont="1" applyBorder="1" applyAlignment="1">
      <alignment horizontal="center" vertical="center"/>
    </xf>
    <xf numFmtId="0" fontId="6" fillId="0" borderId="8" xfId="0" applyFont="1" applyBorder="1" applyAlignment="1">
      <alignment horizontal="left" vertical="center" wrapText="1"/>
    </xf>
    <xf numFmtId="1" fontId="6" fillId="0"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14" fillId="0" borderId="6" xfId="0" applyFont="1" applyBorder="1" applyAlignment="1">
      <alignment horizontal="center" vertical="center" wrapText="1"/>
    </xf>
    <xf numFmtId="0" fontId="6" fillId="0" borderId="0" xfId="0" applyFont="1" applyAlignment="1">
      <alignment horizontal="justify"/>
    </xf>
    <xf numFmtId="0" fontId="10" fillId="0" borderId="1" xfId="0" applyFont="1" applyBorder="1" applyAlignment="1">
      <alignment horizontal="left" vertical="center" wrapText="1"/>
    </xf>
    <xf numFmtId="0" fontId="6" fillId="0" borderId="0" xfId="0" applyFont="1" applyAlignment="1">
      <alignment horizontal="center" vertical="center" wrapText="1"/>
    </xf>
    <xf numFmtId="0" fontId="26" fillId="0" borderId="1" xfId="0" applyFont="1" applyBorder="1" applyAlignment="1">
      <alignment horizontal="left" vertical="center" wrapText="1"/>
    </xf>
    <xf numFmtId="178" fontId="7" fillId="0" borderId="1" xfId="0" applyNumberFormat="1" applyFont="1" applyFill="1" applyBorder="1" applyAlignment="1">
      <alignment horizontal="center"/>
    </xf>
    <xf numFmtId="178" fontId="6" fillId="0" borderId="0" xfId="0" applyNumberFormat="1" applyFont="1" applyFill="1" applyAlignment="1">
      <alignment/>
    </xf>
    <xf numFmtId="178" fontId="6" fillId="0" borderId="1" xfId="0" applyNumberFormat="1" applyFont="1" applyFill="1" applyBorder="1" applyAlignment="1">
      <alignment horizontal="center"/>
    </xf>
    <xf numFmtId="178" fontId="6" fillId="0" borderId="3" xfId="0" applyNumberFormat="1" applyFont="1" applyFill="1" applyBorder="1" applyAlignment="1">
      <alignment horizontal="center"/>
    </xf>
    <xf numFmtId="178" fontId="6" fillId="0" borderId="3" xfId="0" applyNumberFormat="1" applyFont="1" applyFill="1" applyBorder="1" applyAlignment="1">
      <alignment horizontal="center" wrapText="1"/>
    </xf>
    <xf numFmtId="178" fontId="6" fillId="0" borderId="1" xfId="0" applyNumberFormat="1" applyFont="1" applyFill="1" applyBorder="1" applyAlignment="1">
      <alignment horizontal="center" wrapText="1"/>
    </xf>
    <xf numFmtId="178" fontId="14" fillId="0" borderId="1" xfId="0" applyNumberFormat="1" applyFont="1" applyFill="1" applyBorder="1" applyAlignment="1">
      <alignment horizontal="center"/>
    </xf>
    <xf numFmtId="178" fontId="14" fillId="0" borderId="1" xfId="0" applyNumberFormat="1" applyFont="1" applyFill="1" applyBorder="1" applyAlignment="1">
      <alignment horizontal="center"/>
    </xf>
    <xf numFmtId="178" fontId="6" fillId="0" borderId="1" xfId="0" applyNumberFormat="1" applyFont="1" applyFill="1" applyBorder="1" applyAlignment="1">
      <alignment horizontal="center" wrapText="1"/>
    </xf>
    <xf numFmtId="178" fontId="6" fillId="0" borderId="1" xfId="0" applyNumberFormat="1" applyFont="1" applyFill="1" applyBorder="1" applyAlignment="1">
      <alignment horizontal="center"/>
    </xf>
    <xf numFmtId="178" fontId="15" fillId="0" borderId="1" xfId="0" applyNumberFormat="1" applyFont="1" applyFill="1" applyBorder="1" applyAlignment="1">
      <alignment horizontal="center" wrapText="1"/>
    </xf>
    <xf numFmtId="178" fontId="15" fillId="0" borderId="1" xfId="0" applyNumberFormat="1" applyFont="1" applyFill="1" applyBorder="1" applyAlignment="1">
      <alignment horizontal="center"/>
    </xf>
    <xf numFmtId="178" fontId="10" fillId="0" borderId="1" xfId="0" applyNumberFormat="1" applyFont="1" applyFill="1" applyBorder="1" applyAlignment="1">
      <alignment horizontal="center"/>
    </xf>
    <xf numFmtId="178" fontId="13" fillId="0" borderId="1" xfId="0" applyNumberFormat="1" applyFont="1" applyFill="1" applyBorder="1" applyAlignment="1">
      <alignment horizontal="center"/>
    </xf>
    <xf numFmtId="178" fontId="7" fillId="0" borderId="0" xfId="0" applyNumberFormat="1" applyFont="1" applyFill="1" applyAlignment="1">
      <alignment horizontal="center"/>
    </xf>
    <xf numFmtId="178" fontId="9" fillId="0" borderId="1" xfId="0" applyNumberFormat="1" applyFont="1" applyFill="1" applyBorder="1" applyAlignment="1">
      <alignment horizontal="center"/>
    </xf>
    <xf numFmtId="178" fontId="6" fillId="0" borderId="0" xfId="0" applyNumberFormat="1" applyFont="1" applyFill="1" applyBorder="1" applyAlignment="1">
      <alignment/>
    </xf>
    <xf numFmtId="178" fontId="6" fillId="0" borderId="0" xfId="0" applyNumberFormat="1" applyFont="1" applyFill="1" applyBorder="1" applyAlignment="1">
      <alignment horizontal="center" wrapText="1"/>
    </xf>
    <xf numFmtId="178" fontId="6" fillId="0" borderId="2" xfId="0" applyNumberFormat="1" applyFont="1" applyFill="1" applyBorder="1" applyAlignment="1">
      <alignment horizontal="center"/>
    </xf>
    <xf numFmtId="178" fontId="6" fillId="2" borderId="1" xfId="0" applyNumberFormat="1" applyFont="1" applyFill="1" applyBorder="1" applyAlignment="1">
      <alignment horizontal="center"/>
    </xf>
    <xf numFmtId="178" fontId="7" fillId="0" borderId="1" xfId="0" applyNumberFormat="1" applyFont="1" applyFill="1" applyBorder="1" applyAlignment="1">
      <alignment horizontal="center" wrapText="1"/>
    </xf>
    <xf numFmtId="178" fontId="14" fillId="0" borderId="1" xfId="0" applyNumberFormat="1" applyFont="1" applyFill="1" applyBorder="1" applyAlignment="1">
      <alignment horizontal="center" wrapText="1"/>
    </xf>
    <xf numFmtId="178" fontId="16" fillId="0" borderId="1" xfId="0" applyNumberFormat="1" applyFont="1" applyFill="1" applyBorder="1" applyAlignment="1">
      <alignment horizontal="center"/>
    </xf>
    <xf numFmtId="178" fontId="16" fillId="0" borderId="1" xfId="0" applyNumberFormat="1" applyFont="1" applyFill="1" applyBorder="1" applyAlignment="1">
      <alignment horizontal="center" wrapText="1"/>
    </xf>
    <xf numFmtId="178" fontId="10" fillId="0" borderId="1" xfId="0" applyNumberFormat="1" applyFont="1" applyFill="1" applyBorder="1" applyAlignment="1">
      <alignment horizontal="center" wrapText="1"/>
    </xf>
    <xf numFmtId="178" fontId="7" fillId="0" borderId="1" xfId="0" applyNumberFormat="1" applyFont="1" applyFill="1" applyBorder="1" applyAlignment="1">
      <alignment horizontal="center"/>
    </xf>
    <xf numFmtId="178" fontId="7" fillId="0" borderId="1" xfId="0" applyNumberFormat="1" applyFont="1" applyFill="1" applyBorder="1" applyAlignment="1">
      <alignment horizontal="center" wrapText="1"/>
    </xf>
    <xf numFmtId="178" fontId="22" fillId="0" borderId="1" xfId="0" applyNumberFormat="1" applyFont="1" applyFill="1" applyBorder="1" applyAlignment="1">
      <alignment horizontal="center"/>
    </xf>
    <xf numFmtId="178" fontId="6" fillId="0" borderId="2" xfId="0" applyNumberFormat="1" applyFont="1" applyFill="1" applyBorder="1" applyAlignment="1">
      <alignment horizontal="center" wrapText="1"/>
    </xf>
    <xf numFmtId="173" fontId="12" fillId="0" borderId="4" xfId="0" applyNumberFormat="1" applyFont="1" applyBorder="1" applyAlignment="1">
      <alignment horizontal="center" vertical="center" wrapText="1"/>
    </xf>
    <xf numFmtId="173" fontId="8" fillId="0" borderId="4" xfId="0" applyNumberFormat="1" applyFont="1" applyBorder="1" applyAlignment="1">
      <alignment horizontal="center" vertical="center" wrapText="1"/>
    </xf>
    <xf numFmtId="173" fontId="21" fillId="0" borderId="4" xfId="0" applyNumberFormat="1" applyFont="1" applyBorder="1" applyAlignment="1">
      <alignment horizontal="center" vertical="center" wrapText="1"/>
    </xf>
    <xf numFmtId="173" fontId="9" fillId="0" borderId="4" xfId="0" applyNumberFormat="1" applyFont="1" applyBorder="1" applyAlignment="1">
      <alignment horizontal="center" vertical="center"/>
    </xf>
    <xf numFmtId="173" fontId="9" fillId="0" borderId="4" xfId="0" applyNumberFormat="1" applyFont="1" applyBorder="1" applyAlignment="1">
      <alignment horizontal="center" vertical="center" wrapText="1"/>
    </xf>
    <xf numFmtId="178" fontId="9" fillId="0" borderId="1" xfId="0" applyNumberFormat="1" applyFont="1" applyBorder="1" applyAlignment="1">
      <alignment horizontal="center" vertical="center" wrapText="1"/>
    </xf>
    <xf numFmtId="178" fontId="9" fillId="0" borderId="2" xfId="0" applyNumberFormat="1" applyFont="1" applyBorder="1" applyAlignment="1">
      <alignment horizontal="center" vertical="center" wrapText="1"/>
    </xf>
    <xf numFmtId="178" fontId="9" fillId="0" borderId="2" xfId="0" applyNumberFormat="1" applyFont="1" applyBorder="1" applyAlignment="1">
      <alignment horizontal="center" vertical="center"/>
    </xf>
    <xf numFmtId="178" fontId="9" fillId="0" borderId="0" xfId="0" applyNumberFormat="1" applyFont="1" applyAlignment="1">
      <alignment horizontal="center" vertical="center"/>
    </xf>
    <xf numFmtId="178" fontId="11" fillId="0" borderId="1" xfId="0" applyNumberFormat="1" applyFont="1" applyBorder="1" applyAlignment="1">
      <alignment horizontal="center" vertical="center" wrapText="1"/>
    </xf>
    <xf numFmtId="178" fontId="6" fillId="0" borderId="1" xfId="0" applyNumberFormat="1" applyFont="1" applyBorder="1" applyAlignment="1">
      <alignment horizontal="center" vertical="center"/>
    </xf>
    <xf numFmtId="178" fontId="6" fillId="0" borderId="1" xfId="0" applyNumberFormat="1" applyFont="1" applyBorder="1" applyAlignment="1">
      <alignment/>
    </xf>
    <xf numFmtId="0" fontId="14" fillId="0" borderId="1" xfId="0" applyFont="1" applyBorder="1" applyAlignment="1">
      <alignment/>
    </xf>
    <xf numFmtId="0" fontId="14" fillId="0" borderId="1" xfId="0" applyFont="1" applyBorder="1" applyAlignment="1">
      <alignment horizontal="center" vertical="center"/>
    </xf>
    <xf numFmtId="173" fontId="23" fillId="0" borderId="1" xfId="0" applyNumberFormat="1" applyFont="1" applyBorder="1" applyAlignment="1">
      <alignment horizontal="center" vertical="center" wrapText="1"/>
    </xf>
    <xf numFmtId="178" fontId="23" fillId="0" borderId="1" xfId="0" applyNumberFormat="1" applyFont="1" applyBorder="1" applyAlignment="1">
      <alignment horizontal="center" vertical="center" wrapText="1"/>
    </xf>
    <xf numFmtId="178" fontId="23" fillId="0" borderId="2" xfId="0" applyNumberFormat="1" applyFont="1" applyBorder="1" applyAlignment="1">
      <alignment horizontal="center" vertical="center"/>
    </xf>
    <xf numFmtId="178" fontId="21" fillId="0" borderId="1" xfId="0" applyNumberFormat="1" applyFont="1" applyBorder="1" applyAlignment="1">
      <alignment horizontal="center" vertical="center" wrapText="1"/>
    </xf>
    <xf numFmtId="49" fontId="12" fillId="0" borderId="1"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178" fontId="7" fillId="0" borderId="2" xfId="0" applyNumberFormat="1" applyFont="1" applyFill="1" applyBorder="1" applyAlignment="1">
      <alignment horizontal="center"/>
    </xf>
    <xf numFmtId="178" fontId="14" fillId="0" borderId="1" xfId="0" applyNumberFormat="1" applyFont="1" applyFill="1" applyBorder="1" applyAlignment="1">
      <alignment/>
    </xf>
    <xf numFmtId="178" fontId="6" fillId="0" borderId="1" xfId="0" applyNumberFormat="1" applyFont="1" applyBorder="1" applyAlignment="1">
      <alignment wrapText="1"/>
    </xf>
    <xf numFmtId="178" fontId="6" fillId="0" borderId="1" xfId="0" applyNumberFormat="1" applyFont="1" applyBorder="1" applyAlignment="1">
      <alignment horizontal="center"/>
    </xf>
    <xf numFmtId="178" fontId="6" fillId="0" borderId="3" xfId="0" applyNumberFormat="1" applyFont="1" applyBorder="1" applyAlignment="1">
      <alignment horizontal="center"/>
    </xf>
    <xf numFmtId="178" fontId="6" fillId="0" borderId="3" xfId="0" applyNumberFormat="1" applyFont="1" applyBorder="1" applyAlignment="1">
      <alignment horizontal="center" wrapText="1"/>
    </xf>
    <xf numFmtId="178" fontId="6" fillId="0" borderId="1" xfId="0" applyNumberFormat="1" applyFont="1" applyBorder="1" applyAlignment="1">
      <alignment horizontal="center" wrapText="1"/>
    </xf>
    <xf numFmtId="178" fontId="14" fillId="0" borderId="1" xfId="0" applyNumberFormat="1" applyFont="1" applyBorder="1" applyAlignment="1">
      <alignment horizontal="center"/>
    </xf>
    <xf numFmtId="178" fontId="10" fillId="0" borderId="1" xfId="0" applyNumberFormat="1" applyFont="1" applyBorder="1" applyAlignment="1">
      <alignment horizontal="center"/>
    </xf>
    <xf numFmtId="178" fontId="15" fillId="0" borderId="1" xfId="0" applyNumberFormat="1" applyFont="1" applyBorder="1" applyAlignment="1">
      <alignment horizontal="center"/>
    </xf>
    <xf numFmtId="178" fontId="9" fillId="0" borderId="1" xfId="0" applyNumberFormat="1" applyFont="1" applyBorder="1" applyAlignment="1">
      <alignment horizontal="center"/>
    </xf>
    <xf numFmtId="178" fontId="6" fillId="0" borderId="2" xfId="0" applyNumberFormat="1" applyFont="1" applyBorder="1" applyAlignment="1">
      <alignment horizontal="center"/>
    </xf>
    <xf numFmtId="0" fontId="8" fillId="0" borderId="0" xfId="0" applyFont="1" applyFill="1" applyAlignment="1">
      <alignment/>
    </xf>
    <xf numFmtId="0" fontId="13" fillId="0" borderId="0" xfId="0" applyFont="1" applyFill="1" applyAlignment="1">
      <alignment horizontal="left"/>
    </xf>
    <xf numFmtId="0" fontId="19" fillId="0" borderId="0" xfId="0" applyFont="1" applyFill="1" applyAlignment="1">
      <alignment/>
    </xf>
    <xf numFmtId="0" fontId="6" fillId="0" borderId="4" xfId="0" applyFont="1" applyFill="1" applyBorder="1" applyAlignment="1">
      <alignment horizontal="center" vertical="center" wrapText="1"/>
    </xf>
    <xf numFmtId="173" fontId="6" fillId="0" borderId="1" xfId="0" applyNumberFormat="1" applyFont="1" applyFill="1" applyBorder="1" applyAlignment="1">
      <alignment horizontal="center" vertical="center" wrapText="1"/>
    </xf>
    <xf numFmtId="172" fontId="6" fillId="0" borderId="1" xfId="0" applyNumberFormat="1" applyFont="1" applyFill="1" applyBorder="1" applyAlignment="1">
      <alignment horizontal="center" vertical="center" wrapText="1"/>
    </xf>
    <xf numFmtId="0" fontId="8" fillId="0" borderId="0" xfId="0" applyFont="1" applyFill="1" applyBorder="1" applyAlignment="1">
      <alignment/>
    </xf>
    <xf numFmtId="0" fontId="6" fillId="0" borderId="4" xfId="0" applyFont="1" applyFill="1" applyBorder="1" applyAlignment="1">
      <alignment horizontal="left" vertical="center" wrapText="1"/>
    </xf>
    <xf numFmtId="172" fontId="8" fillId="0" borderId="0" xfId="0" applyNumberFormat="1" applyFont="1" applyFill="1" applyBorder="1" applyAlignment="1">
      <alignment horizontal="center" wrapText="1"/>
    </xf>
    <xf numFmtId="173" fontId="14" fillId="0" borderId="1"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4" xfId="0" applyFont="1" applyFill="1" applyBorder="1" applyAlignment="1">
      <alignment horizontal="justify" vertical="center" wrapText="1"/>
    </xf>
    <xf numFmtId="0" fontId="6" fillId="0" borderId="4" xfId="0" applyNumberFormat="1" applyFont="1" applyFill="1" applyBorder="1" applyAlignment="1">
      <alignment horizontal="justify" vertical="center" wrapText="1"/>
    </xf>
    <xf numFmtId="0" fontId="6" fillId="0" borderId="4" xfId="0" applyFont="1" applyFill="1" applyBorder="1" applyAlignment="1">
      <alignment horizontal="justify" vertical="top"/>
    </xf>
    <xf numFmtId="0" fontId="6" fillId="0" borderId="4" xfId="0" applyNumberFormat="1" applyFont="1" applyFill="1" applyBorder="1" applyAlignment="1">
      <alignment horizontal="justify"/>
    </xf>
    <xf numFmtId="0" fontId="6" fillId="0" borderId="3" xfId="0" applyFont="1" applyFill="1" applyBorder="1" applyAlignment="1">
      <alignment horizontal="center" vertical="center" wrapText="1"/>
    </xf>
    <xf numFmtId="0" fontId="6" fillId="0" borderId="8" xfId="0" applyFont="1" applyFill="1" applyBorder="1" applyAlignment="1">
      <alignment horizontal="justify"/>
    </xf>
    <xf numFmtId="0" fontId="6" fillId="0" borderId="5" xfId="0" applyFont="1" applyFill="1" applyBorder="1" applyAlignment="1">
      <alignment horizontal="left" vertical="center" wrapText="1"/>
    </xf>
    <xf numFmtId="0" fontId="6" fillId="0" borderId="1" xfId="0" applyFont="1" applyFill="1" applyBorder="1" applyAlignment="1">
      <alignment/>
    </xf>
    <xf numFmtId="0" fontId="6" fillId="0" borderId="0" xfId="0" applyFont="1" applyFill="1" applyAlignment="1">
      <alignment/>
    </xf>
    <xf numFmtId="0" fontId="8" fillId="0" borderId="0" xfId="0" applyFont="1" applyFill="1" applyAlignment="1">
      <alignment horizontal="center" vertical="center" wrapText="1"/>
    </xf>
    <xf numFmtId="0" fontId="28" fillId="0" borderId="2" xfId="0" applyFont="1" applyBorder="1" applyAlignment="1">
      <alignment horizontal="center" vertical="center" wrapText="1"/>
    </xf>
    <xf numFmtId="178" fontId="6" fillId="0" borderId="1" xfId="0" applyNumberFormat="1" applyFont="1" applyFill="1" applyBorder="1" applyAlignment="1">
      <alignment horizontal="center" vertical="center" wrapText="1"/>
    </xf>
    <xf numFmtId="178" fontId="6" fillId="0" borderId="3"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xf>
    <xf numFmtId="178" fontId="6" fillId="0" borderId="3" xfId="0" applyNumberFormat="1" applyFont="1" applyBorder="1" applyAlignment="1">
      <alignment horizontal="center" vertical="center" wrapText="1"/>
    </xf>
    <xf numFmtId="178" fontId="14" fillId="0" borderId="3" xfId="0" applyNumberFormat="1" applyFont="1" applyFill="1" applyBorder="1" applyAlignment="1">
      <alignment horizontal="center"/>
    </xf>
    <xf numFmtId="178" fontId="14" fillId="0" borderId="3" xfId="0" applyNumberFormat="1" applyFont="1" applyFill="1" applyBorder="1" applyAlignment="1">
      <alignment horizontal="center" wrapText="1"/>
    </xf>
    <xf numFmtId="178" fontId="14" fillId="0" borderId="1" xfId="0" applyNumberFormat="1" applyFont="1" applyFill="1" applyBorder="1" applyAlignment="1">
      <alignment horizontal="center" wrapText="1"/>
    </xf>
    <xf numFmtId="0" fontId="6" fillId="0" borderId="0" xfId="0" applyFont="1" applyFill="1" applyAlignment="1">
      <alignment horizontal="left"/>
    </xf>
    <xf numFmtId="0" fontId="6" fillId="0" borderId="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9" fillId="0" borderId="1" xfId="0" applyFont="1" applyBorder="1" applyAlignment="1">
      <alignment horizontal="center"/>
    </xf>
    <xf numFmtId="0" fontId="28" fillId="0" borderId="1" xfId="0" applyFont="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center" wrapText="1"/>
    </xf>
    <xf numFmtId="0" fontId="9" fillId="0" borderId="0" xfId="0" applyFont="1" applyBorder="1" applyAlignment="1">
      <alignment horizontal="center" vertical="center" wrapText="1"/>
    </xf>
    <xf numFmtId="0" fontId="9" fillId="0" borderId="0" xfId="0" applyFont="1" applyAlignment="1">
      <alignment horizontal="center"/>
    </xf>
    <xf numFmtId="0" fontId="15"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178" fontId="14" fillId="0" borderId="2" xfId="0" applyNumberFormat="1" applyFont="1" applyFill="1" applyBorder="1" applyAlignment="1">
      <alignment horizontal="center"/>
    </xf>
    <xf numFmtId="178" fontId="7" fillId="0" borderId="2" xfId="0" applyNumberFormat="1" applyFont="1" applyFill="1" applyBorder="1" applyAlignment="1">
      <alignment horizontal="center"/>
    </xf>
    <xf numFmtId="178" fontId="14" fillId="0" borderId="2" xfId="0" applyNumberFormat="1" applyFont="1" applyFill="1" applyBorder="1" applyAlignment="1">
      <alignment horizontal="center" wrapText="1"/>
    </xf>
    <xf numFmtId="178" fontId="6" fillId="0" borderId="2" xfId="0" applyNumberFormat="1" applyFont="1" applyFill="1" applyBorder="1" applyAlignment="1">
      <alignment horizontal="center"/>
    </xf>
    <xf numFmtId="178" fontId="7" fillId="0" borderId="2" xfId="0" applyNumberFormat="1" applyFont="1" applyFill="1" applyBorder="1" applyAlignment="1">
      <alignment horizontal="center" wrapText="1"/>
    </xf>
    <xf numFmtId="0" fontId="7" fillId="0" borderId="2" xfId="0" applyFont="1" applyFill="1" applyBorder="1" applyAlignment="1">
      <alignment horizontal="center" vertical="center" wrapText="1"/>
    </xf>
    <xf numFmtId="178" fontId="12" fillId="0" borderId="1" xfId="0" applyNumberFormat="1" applyFont="1" applyFill="1" applyBorder="1" applyAlignment="1">
      <alignment horizontal="center"/>
    </xf>
    <xf numFmtId="0" fontId="27" fillId="0" borderId="1" xfId="0" applyFont="1" applyFill="1" applyBorder="1" applyAlignment="1">
      <alignment horizontal="left" vertical="center" wrapText="1"/>
    </xf>
    <xf numFmtId="0" fontId="14" fillId="0" borderId="1" xfId="0" applyFont="1" applyFill="1" applyBorder="1" applyAlignment="1">
      <alignment horizontal="left" vertical="justify" wrapText="1"/>
    </xf>
    <xf numFmtId="1" fontId="14" fillId="0" borderId="1" xfId="0" applyNumberFormat="1" applyFont="1" applyFill="1" applyBorder="1" applyAlignment="1">
      <alignment horizontal="left" vertical="justify" wrapText="1"/>
    </xf>
    <xf numFmtId="178" fontId="14" fillId="0" borderId="2" xfId="0" applyNumberFormat="1" applyFont="1" applyFill="1" applyBorder="1" applyAlignment="1">
      <alignment horizontal="center"/>
    </xf>
    <xf numFmtId="178" fontId="7" fillId="0" borderId="3" xfId="0" applyNumberFormat="1" applyFont="1" applyFill="1" applyBorder="1" applyAlignment="1">
      <alignment horizontal="center" wrapText="1"/>
    </xf>
    <xf numFmtId="178" fontId="7" fillId="0" borderId="1" xfId="0" applyNumberFormat="1" applyFont="1" applyBorder="1" applyAlignment="1">
      <alignment horizontal="center"/>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left"/>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80" fontId="6" fillId="0" borderId="1" xfId="0" applyNumberFormat="1" applyFont="1" applyBorder="1" applyAlignment="1">
      <alignment horizontal="center" vertical="center"/>
    </xf>
    <xf numFmtId="180" fontId="6" fillId="0" borderId="1" xfId="0" applyNumberFormat="1" applyFont="1" applyBorder="1" applyAlignment="1">
      <alignment horizontal="center" vertical="center" wrapText="1"/>
    </xf>
    <xf numFmtId="180" fontId="6" fillId="0" borderId="0" xfId="0" applyNumberFormat="1" applyFont="1" applyAlignment="1">
      <alignment horizontal="center" vertical="center"/>
    </xf>
    <xf numFmtId="180" fontId="6" fillId="0" borderId="4" xfId="0" applyNumberFormat="1" applyFont="1" applyBorder="1" applyAlignment="1">
      <alignment horizontal="center" vertical="center"/>
    </xf>
    <xf numFmtId="180" fontId="6" fillId="0" borderId="1" xfId="0" applyNumberFormat="1" applyFont="1" applyBorder="1" applyAlignment="1">
      <alignment/>
    </xf>
    <xf numFmtId="0" fontId="6" fillId="0" borderId="3" xfId="0" applyFont="1" applyFill="1" applyBorder="1" applyAlignment="1">
      <alignment horizontal="left" vertical="center" wrapText="1"/>
    </xf>
    <xf numFmtId="180" fontId="14" fillId="0" borderId="1" xfId="0" applyNumberFormat="1" applyFont="1" applyBorder="1" applyAlignment="1">
      <alignment horizontal="center" vertical="center"/>
    </xf>
    <xf numFmtId="0" fontId="9" fillId="0" borderId="0" xfId="0" applyFont="1" applyAlignment="1">
      <alignment horizontal="right"/>
    </xf>
    <xf numFmtId="0" fontId="9" fillId="0" borderId="0" xfId="0" applyFont="1" applyAlignment="1">
      <alignment horizontal="right" wrapText="1"/>
    </xf>
    <xf numFmtId="0" fontId="9" fillId="0" borderId="0" xfId="0" applyFont="1" applyAlignment="1">
      <alignment horizontal="center" vertical="top" wrapText="1"/>
    </xf>
    <xf numFmtId="0" fontId="9" fillId="0" borderId="0" xfId="0" applyFont="1" applyBorder="1" applyAlignment="1">
      <alignment/>
    </xf>
    <xf numFmtId="0" fontId="9" fillId="0" borderId="1"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1" xfId="0" applyFont="1" applyBorder="1" applyAlignment="1">
      <alignment/>
    </xf>
    <xf numFmtId="0" fontId="9" fillId="0" borderId="1" xfId="0" applyFont="1" applyBorder="1" applyAlignment="1">
      <alignment horizontal="center"/>
    </xf>
    <xf numFmtId="0" fontId="9" fillId="0" borderId="1" xfId="0" applyFont="1" applyBorder="1" applyAlignment="1">
      <alignment vertical="center"/>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1" xfId="0" applyFont="1" applyBorder="1" applyAlignment="1">
      <alignment horizontal="center" vertical="center"/>
    </xf>
    <xf numFmtId="0" fontId="9" fillId="0" borderId="0" xfId="0" applyFont="1" applyBorder="1" applyAlignment="1">
      <alignment horizontal="center" vertical="center"/>
    </xf>
    <xf numFmtId="0" fontId="28" fillId="0" borderId="5" xfId="0" applyFont="1" applyBorder="1" applyAlignment="1">
      <alignment horizontal="center" vertical="center" wrapText="1"/>
    </xf>
    <xf numFmtId="0" fontId="29" fillId="0" borderId="1"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2" xfId="0" applyFont="1" applyBorder="1" applyAlignment="1">
      <alignment horizontal="center" vertical="center"/>
    </xf>
    <xf numFmtId="0" fontId="28" fillId="0" borderId="7" xfId="0" applyFont="1" applyBorder="1" applyAlignment="1">
      <alignment horizontal="center" vertical="center" wrapText="1"/>
    </xf>
    <xf numFmtId="0" fontId="9" fillId="0" borderId="1" xfId="0" applyFont="1" applyBorder="1" applyAlignment="1">
      <alignment vertical="center" wrapText="1"/>
    </xf>
    <xf numFmtId="0" fontId="28" fillId="0" borderId="3" xfId="0" applyFont="1" applyBorder="1" applyAlignment="1">
      <alignment horizontal="center" vertical="center" wrapText="1"/>
    </xf>
    <xf numFmtId="0" fontId="29" fillId="0" borderId="1" xfId="0" applyFont="1" applyBorder="1" applyAlignment="1">
      <alignment horizontal="center" vertical="center" textRotation="90" wrapText="1"/>
    </xf>
    <xf numFmtId="0" fontId="28" fillId="0" borderId="0" xfId="0" applyFont="1" applyBorder="1" applyAlignment="1">
      <alignment horizontal="center" vertical="center" wrapText="1"/>
    </xf>
    <xf numFmtId="0" fontId="28" fillId="0" borderId="1" xfId="0" applyFont="1" applyBorder="1" applyAlignment="1">
      <alignment vertical="center" wrapText="1"/>
    </xf>
    <xf numFmtId="0" fontId="29"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6" fillId="0" borderId="22" xfId="0" applyFont="1" applyFill="1" applyBorder="1" applyAlignment="1">
      <alignment/>
    </xf>
    <xf numFmtId="0" fontId="6" fillId="0" borderId="23" xfId="0" applyFont="1" applyFill="1" applyBorder="1" applyAlignment="1">
      <alignment/>
    </xf>
    <xf numFmtId="0" fontId="6" fillId="0" borderId="1" xfId="0" applyFont="1" applyFill="1" applyBorder="1" applyAlignment="1">
      <alignment horizontal="center" vertical="center"/>
    </xf>
    <xf numFmtId="0" fontId="9" fillId="0" borderId="0" xfId="0" applyFont="1" applyFill="1" applyAlignment="1">
      <alignment horizontal="left"/>
    </xf>
    <xf numFmtId="0" fontId="6" fillId="0" borderId="24" xfId="0" applyFont="1" applyFill="1" applyBorder="1" applyAlignment="1">
      <alignment horizontal="center" vertical="center" wrapText="1"/>
    </xf>
    <xf numFmtId="0" fontId="9" fillId="0" borderId="3" xfId="0" applyFont="1" applyBorder="1" applyAlignment="1">
      <alignment vertical="center" wrapText="1"/>
    </xf>
    <xf numFmtId="173" fontId="9" fillId="0" borderId="3" xfId="0" applyNumberFormat="1" applyFont="1" applyBorder="1" applyAlignment="1">
      <alignment horizontal="center" vertical="center" wrapText="1"/>
    </xf>
    <xf numFmtId="173" fontId="9" fillId="0" borderId="3" xfId="0" applyNumberFormat="1" applyFont="1" applyBorder="1" applyAlignment="1">
      <alignment horizontal="center" vertical="center"/>
    </xf>
    <xf numFmtId="0" fontId="9" fillId="0" borderId="3" xfId="0" applyFont="1" applyBorder="1" applyAlignment="1">
      <alignment horizontal="center" vertical="center" wrapText="1"/>
    </xf>
    <xf numFmtId="0" fontId="23" fillId="0" borderId="3" xfId="0" applyFont="1" applyBorder="1" applyAlignment="1">
      <alignment horizontal="center" vertical="center" wrapText="1"/>
    </xf>
    <xf numFmtId="178" fontId="9" fillId="0" borderId="1" xfId="0" applyNumberFormat="1" applyFont="1" applyBorder="1" applyAlignment="1">
      <alignment horizontal="center" vertical="center"/>
    </xf>
    <xf numFmtId="0" fontId="9" fillId="0" borderId="3" xfId="0" applyFont="1" applyBorder="1" applyAlignment="1">
      <alignment horizontal="center" vertical="center"/>
    </xf>
    <xf numFmtId="173" fontId="23" fillId="0" borderId="3" xfId="0" applyNumberFormat="1" applyFont="1" applyBorder="1" applyAlignment="1">
      <alignment horizontal="center" vertical="center"/>
    </xf>
    <xf numFmtId="0" fontId="6" fillId="0" borderId="1" xfId="0" applyFont="1" applyBorder="1" applyAlignment="1">
      <alignment horizontal="left" vertical="center"/>
    </xf>
    <xf numFmtId="173" fontId="9" fillId="0" borderId="1" xfId="0" applyNumberFormat="1" applyFont="1" applyBorder="1" applyAlignment="1">
      <alignment/>
    </xf>
    <xf numFmtId="2" fontId="9" fillId="0" borderId="1" xfId="0" applyNumberFormat="1" applyFont="1" applyBorder="1" applyAlignment="1">
      <alignment horizontal="center" vertical="center"/>
    </xf>
    <xf numFmtId="173" fontId="23" fillId="0" borderId="1" xfId="0" applyNumberFormat="1" applyFont="1" applyBorder="1" applyAlignment="1">
      <alignment/>
    </xf>
    <xf numFmtId="173" fontId="9" fillId="0" borderId="0" xfId="0" applyNumberFormat="1" applyFont="1" applyAlignment="1">
      <alignment/>
    </xf>
    <xf numFmtId="173" fontId="23" fillId="0" borderId="0" xfId="0" applyNumberFormat="1" applyFont="1" applyAlignment="1">
      <alignment/>
    </xf>
    <xf numFmtId="0" fontId="9" fillId="0" borderId="0" xfId="0" applyFont="1" applyAlignment="1">
      <alignment wrapText="1"/>
    </xf>
    <xf numFmtId="178" fontId="9" fillId="0" borderId="3" xfId="0" applyNumberFormat="1" applyFont="1" applyBorder="1" applyAlignment="1">
      <alignment horizontal="center" vertical="center" wrapText="1"/>
    </xf>
    <xf numFmtId="178" fontId="23" fillId="0" borderId="3" xfId="0" applyNumberFormat="1" applyFont="1" applyBorder="1" applyAlignment="1">
      <alignment horizontal="center" vertical="center" wrapText="1"/>
    </xf>
    <xf numFmtId="178" fontId="23" fillId="0" borderId="1" xfId="0" applyNumberFormat="1" applyFont="1" applyBorder="1" applyAlignment="1">
      <alignment horizontal="center" vertical="center"/>
    </xf>
    <xf numFmtId="178" fontId="9" fillId="0" borderId="1" xfId="0" applyNumberFormat="1" applyFont="1" applyBorder="1" applyAlignment="1">
      <alignment/>
    </xf>
    <xf numFmtId="178" fontId="9" fillId="0" borderId="0" xfId="0" applyNumberFormat="1" applyFont="1" applyAlignment="1">
      <alignment/>
    </xf>
    <xf numFmtId="0" fontId="9" fillId="0" borderId="5" xfId="0" applyFont="1" applyBorder="1" applyAlignment="1">
      <alignment horizontal="center"/>
    </xf>
    <xf numFmtId="0" fontId="6" fillId="0" borderId="1" xfId="0"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0" fontId="9" fillId="0" borderId="0" xfId="0" applyFont="1" applyFill="1" applyAlignment="1">
      <alignment horizontal="center" wrapText="1"/>
    </xf>
    <xf numFmtId="0" fontId="6" fillId="0" borderId="1" xfId="0" applyFont="1" applyFill="1" applyBorder="1" applyAlignment="1">
      <alignment horizontal="center"/>
    </xf>
    <xf numFmtId="0" fontId="9" fillId="0" borderId="0" xfId="0" applyFont="1" applyFill="1" applyAlignment="1">
      <alignment horizontal="left"/>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28" fillId="0" borderId="3" xfId="0" applyFont="1" applyBorder="1" applyAlignment="1">
      <alignment horizontal="center" vertical="center" wrapText="1"/>
    </xf>
    <xf numFmtId="0" fontId="28" fillId="0" borderId="1" xfId="0" applyFont="1" applyBorder="1" applyAlignment="1">
      <alignment horizontal="center" vertical="center"/>
    </xf>
    <xf numFmtId="0" fontId="28" fillId="0" borderId="9"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29" fillId="0" borderId="1" xfId="0" applyFont="1" applyBorder="1" applyAlignment="1">
      <alignment horizontal="center" vertical="center" wrapText="1"/>
    </xf>
    <xf numFmtId="0" fontId="9" fillId="0" borderId="0" xfId="0" applyFont="1" applyAlignment="1">
      <alignment horizontal="center" vertical="top" wrapText="1"/>
    </xf>
    <xf numFmtId="0" fontId="9" fillId="0" borderId="1" xfId="0" applyFont="1" applyBorder="1" applyAlignment="1">
      <alignment horizontal="center" vertical="center" wrapText="1"/>
    </xf>
    <xf numFmtId="0" fontId="9" fillId="0" borderId="0" xfId="0" applyFont="1" applyAlignment="1">
      <alignment horizontal="left"/>
    </xf>
    <xf numFmtId="0" fontId="6" fillId="0" borderId="1" xfId="0" applyFont="1" applyBorder="1" applyAlignment="1">
      <alignment horizontal="center"/>
    </xf>
    <xf numFmtId="0" fontId="6" fillId="0" borderId="1" xfId="0" applyFont="1" applyBorder="1" applyAlignment="1">
      <alignment horizontal="center" wrapText="1"/>
    </xf>
    <xf numFmtId="0" fontId="6" fillId="0" borderId="0" xfId="0" applyFont="1" applyAlignment="1">
      <alignment horizontal="center"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9" fillId="0" borderId="0" xfId="0" applyFont="1" applyAlignment="1">
      <alignment horizontal="right" vertical="center"/>
    </xf>
    <xf numFmtId="0" fontId="9" fillId="0" borderId="0" xfId="0" applyFont="1" applyBorder="1" applyAlignment="1">
      <alignment horizontal="center" vertical="center" wrapText="1"/>
    </xf>
    <xf numFmtId="0" fontId="16" fillId="0" borderId="1" xfId="0"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xf>
    <xf numFmtId="0" fontId="6" fillId="0" borderId="4" xfId="0" applyFont="1" applyBorder="1" applyAlignment="1">
      <alignment horizontal="center" vertical="justify" wrapText="1"/>
    </xf>
    <xf numFmtId="0" fontId="6" fillId="0" borderId="6" xfId="0" applyFont="1" applyBorder="1" applyAlignment="1">
      <alignment horizontal="center" vertical="justify" wrapText="1"/>
    </xf>
    <xf numFmtId="49" fontId="6" fillId="0" borderId="2"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49" fontId="30" fillId="0" borderId="1" xfId="0" applyNumberFormat="1" applyFont="1" applyBorder="1" applyAlignment="1">
      <alignment horizontal="center" vertical="center"/>
    </xf>
    <xf numFmtId="0" fontId="7" fillId="0" borderId="1" xfId="0" applyFont="1" applyBorder="1" applyAlignment="1">
      <alignment horizontal="left" vertical="center" wrapText="1"/>
    </xf>
    <xf numFmtId="178" fontId="14" fillId="0" borderId="1" xfId="0" applyNumberFormat="1" applyFont="1" applyBorder="1" applyAlignment="1">
      <alignment/>
    </xf>
    <xf numFmtId="1" fontId="6" fillId="0" borderId="6" xfId="0" applyNumberFormat="1" applyFont="1" applyFill="1" applyBorder="1" applyAlignment="1">
      <alignment horizontal="center" vertical="center" wrapText="1"/>
    </xf>
    <xf numFmtId="2" fontId="14" fillId="0" borderId="1" xfId="0" applyNumberFormat="1" applyFont="1" applyBorder="1" applyAlignment="1">
      <alignment wrapText="1"/>
    </xf>
    <xf numFmtId="0" fontId="14" fillId="0" borderId="0" xfId="0" applyFont="1" applyAlignment="1">
      <alignment/>
    </xf>
    <xf numFmtId="0" fontId="6" fillId="0" borderId="0" xfId="0" applyFont="1" applyAlignment="1">
      <alignment horizontal="centerContinuous" vertical="center" wrapText="1"/>
    </xf>
    <xf numFmtId="0" fontId="6" fillId="0" borderId="0" xfId="0" applyFont="1" applyAlignment="1">
      <alignment horizontal="centerContinuous"/>
    </xf>
    <xf numFmtId="0" fontId="9" fillId="2" borderId="0" xfId="0" applyFont="1" applyFill="1" applyAlignment="1">
      <alignment horizontal="center"/>
    </xf>
    <xf numFmtId="0" fontId="6" fillId="0" borderId="13"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25" fillId="0" borderId="1" xfId="0" applyFont="1" applyBorder="1" applyAlignment="1">
      <alignment horizontal="center" vertical="center"/>
    </xf>
    <xf numFmtId="0" fontId="6" fillId="0" borderId="30" xfId="0" applyFont="1" applyBorder="1" applyAlignment="1">
      <alignment horizontal="center" vertical="center" wrapText="1"/>
    </xf>
    <xf numFmtId="0" fontId="6" fillId="0" borderId="27" xfId="0" applyFont="1" applyBorder="1" applyAlignment="1">
      <alignment horizontal="center" vertical="center" wrapText="1"/>
    </xf>
    <xf numFmtId="0" fontId="25" fillId="0" borderId="1" xfId="0" applyFont="1" applyBorder="1" applyAlignment="1">
      <alignment/>
    </xf>
    <xf numFmtId="0" fontId="6" fillId="0" borderId="7" xfId="0" applyFont="1" applyBorder="1" applyAlignment="1">
      <alignment horizontal="center" vertical="center" wrapText="1"/>
    </xf>
    <xf numFmtId="0" fontId="6" fillId="0" borderId="3" xfId="0" applyFont="1" applyBorder="1" applyAlignment="1">
      <alignment vertical="center" wrapText="1"/>
    </xf>
    <xf numFmtId="0" fontId="6" fillId="0" borderId="8" xfId="0" applyFont="1" applyBorder="1" applyAlignment="1">
      <alignment horizontal="center" vertical="center"/>
    </xf>
    <xf numFmtId="0" fontId="6" fillId="0" borderId="10" xfId="0" applyFont="1" applyBorder="1" applyAlignment="1">
      <alignment horizontal="center" vertical="center" wrapText="1"/>
    </xf>
    <xf numFmtId="0" fontId="6" fillId="0" borderId="9" xfId="0" applyFont="1" applyBorder="1" applyAlignment="1">
      <alignment vertical="center" wrapText="1"/>
    </xf>
    <xf numFmtId="0" fontId="6" fillId="0" borderId="11" xfId="0" applyFont="1" applyBorder="1" applyAlignment="1">
      <alignment horizontal="center" vertical="center"/>
    </xf>
    <xf numFmtId="0" fontId="25" fillId="0" borderId="1" xfId="0" applyFont="1" applyBorder="1" applyAlignment="1">
      <alignment horizontal="center"/>
    </xf>
    <xf numFmtId="0" fontId="6" fillId="0" borderId="0" xfId="0" applyFont="1" applyBorder="1" applyAlignment="1">
      <alignment/>
    </xf>
    <xf numFmtId="173" fontId="6" fillId="0" borderId="0" xfId="0" applyNumberFormat="1" applyFont="1" applyBorder="1" applyAlignment="1">
      <alignment horizont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I77"/>
  <sheetViews>
    <sheetView workbookViewId="0" topLeftCell="A1">
      <selection activeCell="C6" sqref="C6"/>
    </sheetView>
  </sheetViews>
  <sheetFormatPr defaultColWidth="9.00390625" defaultRowHeight="12.75"/>
  <cols>
    <col min="1" max="1" width="12.00390625" style="275" customWidth="1"/>
    <col min="2" max="2" width="80.375" style="275" customWidth="1"/>
    <col min="3" max="3" width="17.125" style="275" customWidth="1"/>
    <col min="4" max="4" width="15.75390625" style="275" customWidth="1"/>
    <col min="5" max="5" width="13.375" style="275" customWidth="1"/>
    <col min="6" max="6" width="20.625" style="275" customWidth="1"/>
    <col min="7" max="16384" width="9.125" style="275" customWidth="1"/>
  </cols>
  <sheetData>
    <row r="2" spans="3:6" ht="18.75">
      <c r="C2" s="412" t="s">
        <v>755</v>
      </c>
      <c r="D2" s="412"/>
      <c r="E2" s="412"/>
      <c r="F2" s="412"/>
    </row>
    <row r="3" spans="3:6" ht="18.75">
      <c r="C3" s="412" t="s">
        <v>756</v>
      </c>
      <c r="D3" s="412"/>
      <c r="E3" s="412"/>
      <c r="F3" s="412"/>
    </row>
    <row r="4" spans="3:6" ht="18.75">
      <c r="C4" s="412" t="s">
        <v>704</v>
      </c>
      <c r="D4" s="412"/>
      <c r="E4" s="412"/>
      <c r="F4" s="412"/>
    </row>
    <row r="5" spans="3:6" ht="18.75">
      <c r="C5" s="412" t="s">
        <v>29</v>
      </c>
      <c r="D5" s="412"/>
      <c r="E5" s="412"/>
      <c r="F5" s="412"/>
    </row>
    <row r="6" spans="3:6" ht="15">
      <c r="C6" s="276"/>
      <c r="D6" s="276"/>
      <c r="E6" s="276"/>
      <c r="F6" s="276"/>
    </row>
    <row r="7" spans="1:6" ht="46.5" customHeight="1">
      <c r="A7" s="410" t="s">
        <v>754</v>
      </c>
      <c r="B7" s="410"/>
      <c r="C7" s="410"/>
      <c r="D7" s="410"/>
      <c r="E7" s="410"/>
      <c r="F7" s="410"/>
    </row>
    <row r="8" spans="3:6" ht="12.75">
      <c r="C8" s="277"/>
      <c r="D8" s="277"/>
      <c r="E8" s="275" t="s">
        <v>366</v>
      </c>
      <c r="F8" s="277"/>
    </row>
    <row r="9" spans="1:6" ht="15.75">
      <c r="A9" s="408" t="s">
        <v>9</v>
      </c>
      <c r="B9" s="408" t="s">
        <v>705</v>
      </c>
      <c r="C9" s="408" t="s">
        <v>427</v>
      </c>
      <c r="D9" s="411" t="s">
        <v>445</v>
      </c>
      <c r="E9" s="411"/>
      <c r="F9" s="408" t="s">
        <v>370</v>
      </c>
    </row>
    <row r="10" spans="1:6" ht="46.5" customHeight="1">
      <c r="A10" s="408"/>
      <c r="B10" s="408"/>
      <c r="C10" s="408"/>
      <c r="D10" s="71" t="s">
        <v>370</v>
      </c>
      <c r="E10" s="71" t="s">
        <v>706</v>
      </c>
      <c r="F10" s="408"/>
    </row>
    <row r="11" spans="1:6" ht="14.25" customHeight="1">
      <c r="A11" s="71">
        <v>1</v>
      </c>
      <c r="B11" s="71">
        <v>2</v>
      </c>
      <c r="C11" s="71">
        <v>3</v>
      </c>
      <c r="D11" s="71">
        <v>4</v>
      </c>
      <c r="E11" s="71">
        <v>5</v>
      </c>
      <c r="F11" s="71" t="s">
        <v>707</v>
      </c>
    </row>
    <row r="12" spans="1:9" ht="15.75" customHeight="1" hidden="1">
      <c r="A12" s="71">
        <v>1000000</v>
      </c>
      <c r="B12" s="278" t="s">
        <v>708</v>
      </c>
      <c r="C12" s="279"/>
      <c r="D12" s="279"/>
      <c r="E12" s="280"/>
      <c r="F12" s="279"/>
      <c r="G12" s="281"/>
      <c r="H12" s="281"/>
      <c r="I12" s="281"/>
    </row>
    <row r="13" spans="1:9" ht="33.75" customHeight="1" hidden="1">
      <c r="A13" s="71">
        <v>11000000</v>
      </c>
      <c r="B13" s="282" t="s">
        <v>709</v>
      </c>
      <c r="C13" s="279"/>
      <c r="D13" s="279"/>
      <c r="E13" s="280"/>
      <c r="F13" s="279"/>
      <c r="G13" s="281"/>
      <c r="H13" s="283"/>
      <c r="I13" s="281"/>
    </row>
    <row r="14" spans="1:9" ht="30.75" customHeight="1" hidden="1">
      <c r="A14" s="71">
        <v>11010000</v>
      </c>
      <c r="B14" s="282" t="s">
        <v>710</v>
      </c>
      <c r="C14" s="279"/>
      <c r="D14" s="279"/>
      <c r="E14" s="280"/>
      <c r="F14" s="279"/>
      <c r="G14" s="281"/>
      <c r="H14" s="281"/>
      <c r="I14" s="281"/>
    </row>
    <row r="15" spans="1:6" ht="39.75" customHeight="1" hidden="1">
      <c r="A15" s="71">
        <v>11010100</v>
      </c>
      <c r="B15" s="282" t="s">
        <v>711</v>
      </c>
      <c r="C15" s="279"/>
      <c r="D15" s="279"/>
      <c r="E15" s="280"/>
      <c r="F15" s="279"/>
    </row>
    <row r="16" spans="1:6" ht="54.75" customHeight="1" hidden="1">
      <c r="A16" s="71">
        <v>11010200</v>
      </c>
      <c r="B16" s="282" t="s">
        <v>712</v>
      </c>
      <c r="C16" s="279"/>
      <c r="D16" s="279"/>
      <c r="E16" s="280"/>
      <c r="F16" s="279"/>
    </row>
    <row r="17" spans="1:6" ht="41.25" customHeight="1" hidden="1">
      <c r="A17" s="71">
        <v>11010400</v>
      </c>
      <c r="B17" s="282" t="s">
        <v>713</v>
      </c>
      <c r="C17" s="279"/>
      <c r="D17" s="279"/>
      <c r="E17" s="280"/>
      <c r="F17" s="279"/>
    </row>
    <row r="18" spans="1:6" ht="38.25" customHeight="1" hidden="1">
      <c r="A18" s="71">
        <v>11010500</v>
      </c>
      <c r="B18" s="282" t="s">
        <v>714</v>
      </c>
      <c r="C18" s="279"/>
      <c r="D18" s="279"/>
      <c r="E18" s="280"/>
      <c r="F18" s="279"/>
    </row>
    <row r="19" spans="1:6" ht="15.75" hidden="1">
      <c r="A19" s="71">
        <v>13000000</v>
      </c>
      <c r="B19" s="282" t="s">
        <v>715</v>
      </c>
      <c r="C19" s="279"/>
      <c r="D19" s="279"/>
      <c r="E19" s="280"/>
      <c r="F19" s="279"/>
    </row>
    <row r="20" spans="1:6" ht="15.75" hidden="1">
      <c r="A20" s="71">
        <v>13050000</v>
      </c>
      <c r="B20" s="282" t="s">
        <v>716</v>
      </c>
      <c r="C20" s="279"/>
      <c r="D20" s="279"/>
      <c r="E20" s="280"/>
      <c r="F20" s="279"/>
    </row>
    <row r="21" spans="1:6" ht="15.75" hidden="1">
      <c r="A21" s="71">
        <v>13050100</v>
      </c>
      <c r="B21" s="282" t="s">
        <v>717</v>
      </c>
      <c r="C21" s="279"/>
      <c r="D21" s="279"/>
      <c r="E21" s="280"/>
      <c r="F21" s="279"/>
    </row>
    <row r="22" spans="1:6" ht="15.75" hidden="1">
      <c r="A22" s="71">
        <v>13050200</v>
      </c>
      <c r="B22" s="282" t="s">
        <v>718</v>
      </c>
      <c r="C22" s="279"/>
      <c r="D22" s="279"/>
      <c r="E22" s="280"/>
      <c r="F22" s="279"/>
    </row>
    <row r="23" spans="1:6" ht="15.75" hidden="1">
      <c r="A23" s="71">
        <v>13050300</v>
      </c>
      <c r="B23" s="282" t="s">
        <v>719</v>
      </c>
      <c r="C23" s="279"/>
      <c r="D23" s="279"/>
      <c r="E23" s="280"/>
      <c r="F23" s="279"/>
    </row>
    <row r="24" spans="1:6" ht="15.75" hidden="1">
      <c r="A24" s="71">
        <v>13050500</v>
      </c>
      <c r="B24" s="282" t="s">
        <v>720</v>
      </c>
      <c r="C24" s="279"/>
      <c r="D24" s="279"/>
      <c r="E24" s="280"/>
      <c r="F24" s="279"/>
    </row>
    <row r="25" spans="1:6" ht="15.75" hidden="1">
      <c r="A25" s="71"/>
      <c r="B25" s="282"/>
      <c r="C25" s="279"/>
      <c r="D25" s="279"/>
      <c r="E25" s="280"/>
      <c r="F25" s="279"/>
    </row>
    <row r="26" spans="1:6" ht="31.5" hidden="1">
      <c r="A26" s="71">
        <v>11011600</v>
      </c>
      <c r="B26" s="282" t="s">
        <v>721</v>
      </c>
      <c r="C26" s="279"/>
      <c r="D26" s="279"/>
      <c r="E26" s="280"/>
      <c r="F26" s="279"/>
    </row>
    <row r="27" spans="1:6" ht="15.75" hidden="1">
      <c r="A27" s="71">
        <v>20000000</v>
      </c>
      <c r="B27" s="278" t="s">
        <v>722</v>
      </c>
      <c r="C27" s="279"/>
      <c r="D27" s="279"/>
      <c r="E27" s="280"/>
      <c r="F27" s="279"/>
    </row>
    <row r="28" spans="1:6" ht="19.5" customHeight="1" hidden="1">
      <c r="A28" s="71">
        <v>21000000</v>
      </c>
      <c r="B28" s="278" t="s">
        <v>723</v>
      </c>
      <c r="C28" s="279"/>
      <c r="D28" s="279"/>
      <c r="E28" s="280"/>
      <c r="F28" s="279"/>
    </row>
    <row r="29" spans="1:6" ht="43.5" customHeight="1" hidden="1">
      <c r="A29" s="115">
        <v>21010300</v>
      </c>
      <c r="B29" s="282" t="s">
        <v>724</v>
      </c>
      <c r="C29" s="279"/>
      <c r="D29" s="279"/>
      <c r="E29" s="280"/>
      <c r="F29" s="279"/>
    </row>
    <row r="30" spans="1:6" ht="43.5" customHeight="1" hidden="1">
      <c r="A30" s="115">
        <v>22000000</v>
      </c>
      <c r="B30" s="278" t="s">
        <v>725</v>
      </c>
      <c r="C30" s="279"/>
      <c r="D30" s="279"/>
      <c r="E30" s="280"/>
      <c r="F30" s="279"/>
    </row>
    <row r="31" spans="1:6" ht="43.5" customHeight="1" hidden="1">
      <c r="A31" s="115">
        <v>22080400</v>
      </c>
      <c r="B31" s="282" t="s">
        <v>726</v>
      </c>
      <c r="C31" s="279"/>
      <c r="D31" s="279"/>
      <c r="E31" s="280"/>
      <c r="F31" s="279"/>
    </row>
    <row r="32" spans="1:6" ht="26.25" customHeight="1" hidden="1">
      <c r="A32" s="115">
        <v>24000000</v>
      </c>
      <c r="B32" s="278" t="s">
        <v>727</v>
      </c>
      <c r="C32" s="279"/>
      <c r="D32" s="279"/>
      <c r="E32" s="280"/>
      <c r="F32" s="279"/>
    </row>
    <row r="33" spans="1:6" ht="27" customHeight="1" hidden="1">
      <c r="A33" s="115">
        <v>24060000</v>
      </c>
      <c r="B33" s="282" t="s">
        <v>728</v>
      </c>
      <c r="C33" s="279"/>
      <c r="D33" s="279"/>
      <c r="E33" s="280"/>
      <c r="F33" s="279"/>
    </row>
    <row r="34" spans="1:6" ht="21.75" customHeight="1" hidden="1">
      <c r="A34" s="115">
        <v>24060300</v>
      </c>
      <c r="B34" s="282" t="s">
        <v>728</v>
      </c>
      <c r="C34" s="279"/>
      <c r="D34" s="279"/>
      <c r="E34" s="280"/>
      <c r="F34" s="279"/>
    </row>
    <row r="35" spans="1:6" ht="15.75" hidden="1">
      <c r="A35" s="71">
        <v>25000000</v>
      </c>
      <c r="B35" s="278" t="s">
        <v>729</v>
      </c>
      <c r="C35" s="279"/>
      <c r="D35" s="279"/>
      <c r="E35" s="280"/>
      <c r="F35" s="279"/>
    </row>
    <row r="36" spans="1:6" ht="15.75" hidden="1">
      <c r="A36" s="71">
        <v>25010100</v>
      </c>
      <c r="B36" s="282" t="s">
        <v>730</v>
      </c>
      <c r="C36" s="284"/>
      <c r="D36" s="284"/>
      <c r="E36" s="280"/>
      <c r="F36" s="279"/>
    </row>
    <row r="37" spans="1:6" ht="15.75" hidden="1">
      <c r="A37" s="71">
        <v>25010300</v>
      </c>
      <c r="B37" s="282" t="s">
        <v>731</v>
      </c>
      <c r="C37" s="284"/>
      <c r="D37" s="284"/>
      <c r="E37" s="280"/>
      <c r="F37" s="279"/>
    </row>
    <row r="38" spans="1:6" ht="17.25" customHeight="1" hidden="1">
      <c r="A38" s="71"/>
      <c r="B38" s="282" t="s">
        <v>732</v>
      </c>
      <c r="C38" s="279"/>
      <c r="D38" s="279"/>
      <c r="E38" s="279"/>
      <c r="F38" s="279"/>
    </row>
    <row r="39" spans="1:6" ht="18.75" customHeight="1">
      <c r="A39" s="71">
        <v>40000000</v>
      </c>
      <c r="B39" s="278" t="s">
        <v>733</v>
      </c>
      <c r="C39" s="297">
        <f>SUM(C40+C44+C60+C62)</f>
        <v>163.29186</v>
      </c>
      <c r="D39" s="297">
        <f>SUM(D40+D44+D60+D62)</f>
        <v>45.596</v>
      </c>
      <c r="E39" s="297">
        <f>SUM(E40+E44+E60+E62)</f>
        <v>4.223</v>
      </c>
      <c r="F39" s="297">
        <f aca="true" t="shared" si="0" ref="F39:F75">SUM(C39+D39)</f>
        <v>208.88786000000002</v>
      </c>
    </row>
    <row r="40" spans="1:6" ht="26.25" customHeight="1" hidden="1">
      <c r="A40" s="71">
        <v>41020100</v>
      </c>
      <c r="B40" s="282" t="s">
        <v>734</v>
      </c>
      <c r="C40" s="297"/>
      <c r="D40" s="297"/>
      <c r="E40" s="297"/>
      <c r="F40" s="297">
        <f t="shared" si="0"/>
        <v>0</v>
      </c>
    </row>
    <row r="41" spans="1:6" ht="56.25" customHeight="1" hidden="1">
      <c r="A41" s="71">
        <v>41020600</v>
      </c>
      <c r="B41" s="282" t="s">
        <v>735</v>
      </c>
      <c r="C41" s="297"/>
      <c r="D41" s="297"/>
      <c r="E41" s="297"/>
      <c r="F41" s="297">
        <f t="shared" si="0"/>
        <v>0</v>
      </c>
    </row>
    <row r="42" spans="1:6" ht="37.5" customHeight="1" hidden="1">
      <c r="A42" s="71">
        <v>41020600</v>
      </c>
      <c r="B42" s="282" t="s">
        <v>736</v>
      </c>
      <c r="C42" s="297"/>
      <c r="D42" s="297"/>
      <c r="E42" s="297"/>
      <c r="F42" s="297">
        <v>300</v>
      </c>
    </row>
    <row r="43" spans="1:6" ht="37.5" customHeight="1" hidden="1">
      <c r="A43" s="71">
        <v>41020900</v>
      </c>
      <c r="B43" s="282" t="s">
        <v>737</v>
      </c>
      <c r="C43" s="297"/>
      <c r="D43" s="297"/>
      <c r="E43" s="297"/>
      <c r="F43" s="297">
        <f t="shared" si="0"/>
        <v>0</v>
      </c>
    </row>
    <row r="44" spans="1:6" ht="15.75" hidden="1">
      <c r="A44" s="71">
        <v>41030000</v>
      </c>
      <c r="B44" s="282" t="s">
        <v>738</v>
      </c>
      <c r="C44" s="297"/>
      <c r="D44" s="297"/>
      <c r="E44" s="297"/>
      <c r="F44" s="297">
        <f t="shared" si="0"/>
        <v>0</v>
      </c>
    </row>
    <row r="45" spans="1:6" ht="15.75" hidden="1">
      <c r="A45" s="71"/>
      <c r="B45" s="115"/>
      <c r="C45" s="297"/>
      <c r="D45" s="297"/>
      <c r="E45" s="297"/>
      <c r="F45" s="297"/>
    </row>
    <row r="46" spans="1:6" ht="57.75" customHeight="1" hidden="1">
      <c r="A46" s="285">
        <v>41030600</v>
      </c>
      <c r="B46" s="116" t="s">
        <v>739</v>
      </c>
      <c r="C46" s="298"/>
      <c r="D46" s="298"/>
      <c r="E46" s="297"/>
      <c r="F46" s="297">
        <f t="shared" si="0"/>
        <v>0</v>
      </c>
    </row>
    <row r="47" spans="1:6" ht="84" customHeight="1" hidden="1">
      <c r="A47" s="408">
        <v>41030800</v>
      </c>
      <c r="B47" s="286" t="s">
        <v>740</v>
      </c>
      <c r="C47" s="409"/>
      <c r="D47" s="409"/>
      <c r="E47" s="409"/>
      <c r="F47" s="297">
        <f t="shared" si="0"/>
        <v>0</v>
      </c>
    </row>
    <row r="48" spans="1:6" ht="174.75" customHeight="1" hidden="1">
      <c r="A48" s="408"/>
      <c r="B48" s="286"/>
      <c r="C48" s="409"/>
      <c r="D48" s="409"/>
      <c r="E48" s="409"/>
      <c r="F48" s="297">
        <f t="shared" si="0"/>
        <v>0</v>
      </c>
    </row>
    <row r="49" spans="1:6" ht="0.75" customHeight="1" hidden="1">
      <c r="A49" s="408"/>
      <c r="B49" s="287"/>
      <c r="C49" s="409"/>
      <c r="D49" s="409"/>
      <c r="E49" s="409"/>
      <c r="F49" s="297">
        <f t="shared" si="0"/>
        <v>0</v>
      </c>
    </row>
    <row r="50" spans="1:6" ht="55.5" customHeight="1" hidden="1">
      <c r="A50" s="408">
        <v>41031000</v>
      </c>
      <c r="B50" s="288" t="s">
        <v>741</v>
      </c>
      <c r="C50" s="409"/>
      <c r="D50" s="409"/>
      <c r="E50" s="409"/>
      <c r="F50" s="297">
        <f t="shared" si="0"/>
        <v>0</v>
      </c>
    </row>
    <row r="51" spans="1:6" ht="0.75" customHeight="1" hidden="1">
      <c r="A51" s="408"/>
      <c r="B51" s="289"/>
      <c r="C51" s="409"/>
      <c r="D51" s="409"/>
      <c r="E51" s="409"/>
      <c r="F51" s="297">
        <f t="shared" si="0"/>
        <v>0</v>
      </c>
    </row>
    <row r="52" spans="1:6" ht="165" customHeight="1" hidden="1">
      <c r="A52" s="408">
        <v>41030900</v>
      </c>
      <c r="B52" s="116" t="s">
        <v>742</v>
      </c>
      <c r="C52" s="409"/>
      <c r="D52" s="409"/>
      <c r="E52" s="409"/>
      <c r="F52" s="297">
        <f t="shared" si="0"/>
        <v>0</v>
      </c>
    </row>
    <row r="53" spans="1:6" ht="42.75" customHeight="1" hidden="1">
      <c r="A53" s="408"/>
      <c r="B53" s="289"/>
      <c r="C53" s="409"/>
      <c r="D53" s="409"/>
      <c r="E53" s="409"/>
      <c r="F53" s="297">
        <f t="shared" si="0"/>
        <v>0</v>
      </c>
    </row>
    <row r="54" spans="1:6" ht="98.25" customHeight="1" hidden="1">
      <c r="A54" s="290">
        <v>41032300</v>
      </c>
      <c r="B54" s="291" t="s">
        <v>8</v>
      </c>
      <c r="C54" s="297"/>
      <c r="D54" s="297"/>
      <c r="E54" s="297"/>
      <c r="F54" s="297">
        <f t="shared" si="0"/>
        <v>0</v>
      </c>
    </row>
    <row r="55" spans="1:6" ht="98.25" customHeight="1" hidden="1">
      <c r="A55" s="290"/>
      <c r="B55" s="291"/>
      <c r="C55" s="297"/>
      <c r="D55" s="297"/>
      <c r="E55" s="297"/>
      <c r="F55" s="297"/>
    </row>
    <row r="56" spans="1:6" ht="89.25" customHeight="1" hidden="1">
      <c r="A56" s="71">
        <v>41035800</v>
      </c>
      <c r="B56" s="282" t="s">
        <v>743</v>
      </c>
      <c r="C56" s="297"/>
      <c r="D56" s="299"/>
      <c r="E56" s="299"/>
      <c r="F56" s="297">
        <f t="shared" si="0"/>
        <v>0</v>
      </c>
    </row>
    <row r="57" spans="1:6" ht="60" customHeight="1" hidden="1">
      <c r="A57" s="71">
        <v>41034400</v>
      </c>
      <c r="B57" s="282" t="s">
        <v>270</v>
      </c>
      <c r="C57" s="297"/>
      <c r="D57" s="299"/>
      <c r="E57" s="299"/>
      <c r="F57" s="297">
        <f t="shared" si="0"/>
        <v>0</v>
      </c>
    </row>
    <row r="58" spans="1:6" ht="50.25" customHeight="1" hidden="1">
      <c r="A58" s="290">
        <v>41035200</v>
      </c>
      <c r="B58" s="117" t="s">
        <v>744</v>
      </c>
      <c r="C58" s="297"/>
      <c r="D58" s="299"/>
      <c r="E58" s="299"/>
      <c r="F58" s="297">
        <f t="shared" si="0"/>
        <v>0</v>
      </c>
    </row>
    <row r="59" spans="1:6" ht="50.25" customHeight="1" hidden="1">
      <c r="A59" s="290">
        <v>41034800</v>
      </c>
      <c r="B59" s="117" t="s">
        <v>745</v>
      </c>
      <c r="C59" s="297"/>
      <c r="D59" s="299"/>
      <c r="E59" s="299"/>
      <c r="F59" s="297"/>
    </row>
    <row r="60" spans="1:6" ht="15.75" hidden="1">
      <c r="A60" s="71">
        <v>41010000</v>
      </c>
      <c r="B60" s="282" t="s">
        <v>746</v>
      </c>
      <c r="C60" s="297"/>
      <c r="D60" s="297"/>
      <c r="E60" s="297"/>
      <c r="F60" s="297">
        <f>SUM(C60+D60)</f>
        <v>0</v>
      </c>
    </row>
    <row r="61" spans="1:6" ht="49.5" customHeight="1" hidden="1">
      <c r="A61" s="71">
        <v>41010600</v>
      </c>
      <c r="B61" s="282" t="s">
        <v>747</v>
      </c>
      <c r="C61" s="297"/>
      <c r="D61" s="297"/>
      <c r="E61" s="297"/>
      <c r="F61" s="297">
        <f t="shared" si="0"/>
        <v>0</v>
      </c>
    </row>
    <row r="62" spans="1:6" ht="18.75" customHeight="1">
      <c r="A62" s="71">
        <v>41035000</v>
      </c>
      <c r="B62" s="292" t="s">
        <v>455</v>
      </c>
      <c r="C62" s="297">
        <f>SUM(C73:C74)</f>
        <v>163.29186</v>
      </c>
      <c r="D62" s="297">
        <f>SUM(D73:D74)</f>
        <v>45.596</v>
      </c>
      <c r="E62" s="297">
        <f>SUM(E73:E74)</f>
        <v>4.223</v>
      </c>
      <c r="F62" s="297">
        <f t="shared" si="0"/>
        <v>208.88786000000002</v>
      </c>
    </row>
    <row r="63" spans="1:6" ht="12.75" customHeight="1" hidden="1">
      <c r="A63" s="71">
        <v>41035000</v>
      </c>
      <c r="B63" s="292" t="s">
        <v>455</v>
      </c>
      <c r="C63" s="297"/>
      <c r="D63" s="297"/>
      <c r="E63" s="297"/>
      <c r="F63" s="297">
        <f t="shared" si="0"/>
        <v>0</v>
      </c>
    </row>
    <row r="64" spans="1:6" ht="0.75" customHeight="1" hidden="1">
      <c r="A64" s="293"/>
      <c r="B64" s="294"/>
      <c r="C64" s="299"/>
      <c r="D64" s="299"/>
      <c r="E64" s="299"/>
      <c r="F64" s="297">
        <f t="shared" si="0"/>
        <v>0</v>
      </c>
    </row>
    <row r="65" spans="1:6" ht="0.75" customHeight="1" hidden="1">
      <c r="A65" s="71">
        <v>43000000</v>
      </c>
      <c r="B65" s="292" t="s">
        <v>748</v>
      </c>
      <c r="C65" s="297"/>
      <c r="D65" s="297"/>
      <c r="E65" s="297"/>
      <c r="F65" s="297">
        <f t="shared" si="0"/>
        <v>0</v>
      </c>
    </row>
    <row r="66" spans="1:6" ht="31.5" customHeight="1" hidden="1">
      <c r="A66" s="71">
        <v>43010000</v>
      </c>
      <c r="B66" s="292" t="s">
        <v>749</v>
      </c>
      <c r="C66" s="297"/>
      <c r="D66" s="297"/>
      <c r="E66" s="297"/>
      <c r="F66" s="297">
        <f t="shared" si="0"/>
        <v>0</v>
      </c>
    </row>
    <row r="67" spans="1:6" ht="32.25" customHeight="1" hidden="1">
      <c r="A67" s="71">
        <v>43010000</v>
      </c>
      <c r="B67" s="292" t="s">
        <v>750</v>
      </c>
      <c r="C67" s="297"/>
      <c r="D67" s="297"/>
      <c r="E67" s="297"/>
      <c r="F67" s="297">
        <f t="shared" si="0"/>
        <v>0</v>
      </c>
    </row>
    <row r="68" spans="1:6" ht="13.5" customHeight="1" hidden="1">
      <c r="A68" s="71"/>
      <c r="B68" s="292" t="s">
        <v>302</v>
      </c>
      <c r="C68" s="297"/>
      <c r="D68" s="297"/>
      <c r="E68" s="297"/>
      <c r="F68" s="297"/>
    </row>
    <row r="69" spans="1:6" ht="55.5" customHeight="1" hidden="1">
      <c r="A69" s="71"/>
      <c r="B69" s="292" t="s">
        <v>751</v>
      </c>
      <c r="C69" s="297"/>
      <c r="D69" s="297"/>
      <c r="E69" s="297"/>
      <c r="F69" s="297">
        <f t="shared" si="0"/>
        <v>0</v>
      </c>
    </row>
    <row r="70" spans="1:6" ht="48.75" customHeight="1" hidden="1">
      <c r="A70" s="71"/>
      <c r="B70" s="292" t="s">
        <v>752</v>
      </c>
      <c r="C70" s="297"/>
      <c r="D70" s="297"/>
      <c r="E70" s="297"/>
      <c r="F70" s="297">
        <f t="shared" si="0"/>
        <v>0</v>
      </c>
    </row>
    <row r="71" spans="1:6" ht="19.5" customHeight="1" hidden="1">
      <c r="A71" s="71"/>
      <c r="B71" s="292"/>
      <c r="C71" s="297"/>
      <c r="D71" s="297"/>
      <c r="E71" s="297"/>
      <c r="F71" s="297"/>
    </row>
    <row r="72" spans="1:6" ht="19.5" customHeight="1">
      <c r="A72" s="71"/>
      <c r="B72" s="292" t="s">
        <v>276</v>
      </c>
      <c r="C72" s="297"/>
      <c r="D72" s="297"/>
      <c r="E72" s="297"/>
      <c r="F72" s="297">
        <f t="shared" si="0"/>
        <v>0</v>
      </c>
    </row>
    <row r="73" spans="1:6" ht="19.5" customHeight="1">
      <c r="A73" s="71"/>
      <c r="B73" s="292" t="s">
        <v>757</v>
      </c>
      <c r="C73" s="297">
        <v>163.29186</v>
      </c>
      <c r="D73" s="297">
        <v>4.223</v>
      </c>
      <c r="E73" s="297">
        <v>4.223</v>
      </c>
      <c r="F73" s="297">
        <f t="shared" si="0"/>
        <v>167.51486000000003</v>
      </c>
    </row>
    <row r="74" spans="1:6" ht="19.5" customHeight="1">
      <c r="A74" s="71"/>
      <c r="B74" s="292" t="s">
        <v>758</v>
      </c>
      <c r="C74" s="297"/>
      <c r="D74" s="297">
        <v>41.373</v>
      </c>
      <c r="E74" s="297"/>
      <c r="F74" s="297">
        <f t="shared" si="0"/>
        <v>41.373</v>
      </c>
    </row>
    <row r="75" spans="1:6" ht="21.75" customHeight="1">
      <c r="A75" s="293"/>
      <c r="B75" s="282" t="s">
        <v>753</v>
      </c>
      <c r="C75" s="297">
        <f>SUM(C39+C38)</f>
        <v>163.29186</v>
      </c>
      <c r="D75" s="297">
        <f>SUM(D39+D38)</f>
        <v>45.596</v>
      </c>
      <c r="E75" s="297">
        <f>SUM(E39+E38)</f>
        <v>4.223</v>
      </c>
      <c r="F75" s="297">
        <f t="shared" si="0"/>
        <v>208.88786000000002</v>
      </c>
    </row>
    <row r="76" ht="12.75">
      <c r="B76" s="295"/>
    </row>
    <row r="77" ht="12.75">
      <c r="B77" s="295"/>
    </row>
  </sheetData>
  <mergeCells count="22">
    <mergeCell ref="C2:F2"/>
    <mergeCell ref="C3:F3"/>
    <mergeCell ref="C4:F4"/>
    <mergeCell ref="C5:F5"/>
    <mergeCell ref="A7:F7"/>
    <mergeCell ref="A9:A10"/>
    <mergeCell ref="B9:B10"/>
    <mergeCell ref="C9:C10"/>
    <mergeCell ref="D9:E9"/>
    <mergeCell ref="F9:F10"/>
    <mergeCell ref="A47:A49"/>
    <mergeCell ref="C47:C49"/>
    <mergeCell ref="D47:D49"/>
    <mergeCell ref="E47:E49"/>
    <mergeCell ref="A50:A51"/>
    <mergeCell ref="C50:C51"/>
    <mergeCell ref="D50:D51"/>
    <mergeCell ref="E50:E51"/>
    <mergeCell ref="A52:A53"/>
    <mergeCell ref="C52:C53"/>
    <mergeCell ref="D52:D53"/>
    <mergeCell ref="E52:E53"/>
  </mergeCells>
  <printOptions/>
  <pageMargins left="0.75" right="0.75" top="1" bottom="1" header="0.5" footer="0.5"/>
  <pageSetup fitToHeight="1"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2:Q225"/>
  <sheetViews>
    <sheetView zoomScale="75" zoomScaleNormal="75" workbookViewId="0" topLeftCell="A4">
      <pane xSplit="1" ySplit="11" topLeftCell="B145" activePane="bottomRight" state="frozen"/>
      <selection pane="topLeft" activeCell="A4" sqref="A4"/>
      <selection pane="topRight" activeCell="B4" sqref="B4"/>
      <selection pane="bottomLeft" activeCell="A15" sqref="A15"/>
      <selection pane="bottomRight" activeCell="A9" sqref="A9"/>
    </sheetView>
  </sheetViews>
  <sheetFormatPr defaultColWidth="9.00390625" defaultRowHeight="12.75"/>
  <cols>
    <col min="1" max="1" width="10.625" style="119" customWidth="1"/>
    <col min="2" max="2" width="108.375" style="119" customWidth="1"/>
    <col min="3" max="3" width="13.875" style="119" customWidth="1"/>
    <col min="4" max="4" width="12.25390625" style="119" hidden="1" customWidth="1"/>
    <col min="5" max="5" width="12.375" style="119" customWidth="1"/>
    <col min="6" max="6" width="13.625" style="119" customWidth="1"/>
    <col min="7" max="7" width="10.75390625" style="119" hidden="1" customWidth="1"/>
    <col min="8" max="8" width="11.875" style="119" customWidth="1"/>
    <col min="9" max="9" width="12.625" style="119" customWidth="1"/>
    <col min="10" max="10" width="10.25390625" style="119" customWidth="1"/>
    <col min="11" max="11" width="9.375" style="119" hidden="1" customWidth="1"/>
    <col min="12" max="12" width="13.375" style="119" hidden="1" customWidth="1"/>
    <col min="13" max="13" width="12.875" style="119" customWidth="1"/>
    <col min="14" max="15" width="11.875" style="119" customWidth="1"/>
    <col min="16" max="17" width="15.125" style="119" customWidth="1"/>
    <col min="18" max="16384" width="9.125" style="119" customWidth="1"/>
  </cols>
  <sheetData>
    <row r="1" ht="15.75" hidden="1"/>
    <row r="2" ht="15.75" hidden="1">
      <c r="K2" s="119" t="s">
        <v>392</v>
      </c>
    </row>
    <row r="3" spans="10:15" ht="15.75" hidden="1">
      <c r="J3" s="120"/>
      <c r="K3" s="120" t="s">
        <v>365</v>
      </c>
      <c r="L3" s="120"/>
      <c r="M3" s="120"/>
      <c r="N3" s="120"/>
      <c r="O3" s="120"/>
    </row>
    <row r="4" spans="9:16" ht="18.75">
      <c r="I4" s="385" t="s">
        <v>806</v>
      </c>
      <c r="J4" s="385"/>
      <c r="K4" s="385"/>
      <c r="L4" s="385"/>
      <c r="M4" s="385"/>
      <c r="N4" s="385"/>
      <c r="O4" s="385"/>
      <c r="P4" s="385"/>
    </row>
    <row r="5" spans="9:16" ht="18.75">
      <c r="I5" s="172" t="s">
        <v>807</v>
      </c>
      <c r="J5" s="172"/>
      <c r="K5" s="172"/>
      <c r="L5" s="172"/>
      <c r="M5" s="172"/>
      <c r="N5" s="172"/>
      <c r="O5" s="172"/>
      <c r="P5" s="172"/>
    </row>
    <row r="6" spans="9:16" ht="18.75">
      <c r="I6" s="385" t="s">
        <v>33</v>
      </c>
      <c r="J6" s="385"/>
      <c r="K6" s="385"/>
      <c r="L6" s="385"/>
      <c r="M6" s="385"/>
      <c r="N6" s="385"/>
      <c r="O6" s="385"/>
      <c r="P6" s="385"/>
    </row>
    <row r="7" spans="10:15" ht="15.75" hidden="1">
      <c r="J7" s="120"/>
      <c r="K7" s="120"/>
      <c r="L7" s="120"/>
      <c r="M7" s="120"/>
      <c r="N7" s="120"/>
      <c r="O7" s="120"/>
    </row>
    <row r="8" spans="1:13" ht="38.25" customHeight="1">
      <c r="A8" s="173" t="s">
        <v>34</v>
      </c>
      <c r="B8" s="174"/>
      <c r="C8" s="174"/>
      <c r="D8" s="174"/>
      <c r="E8" s="174"/>
      <c r="F8" s="174"/>
      <c r="G8" s="174"/>
      <c r="H8" s="174"/>
      <c r="I8" s="174"/>
      <c r="J8" s="124"/>
      <c r="K8" s="124"/>
      <c r="L8" s="124"/>
      <c r="M8" s="124"/>
    </row>
    <row r="9" spans="12:14" ht="16.5" thickBot="1">
      <c r="L9" s="121" t="s">
        <v>366</v>
      </c>
      <c r="N9" s="119" t="s">
        <v>562</v>
      </c>
    </row>
    <row r="10" spans="1:17" ht="26.25" customHeight="1">
      <c r="A10" s="413" t="s">
        <v>323</v>
      </c>
      <c r="B10" s="416" t="s">
        <v>324</v>
      </c>
      <c r="C10" s="386" t="s">
        <v>367</v>
      </c>
      <c r="D10" s="353"/>
      <c r="E10" s="353"/>
      <c r="F10" s="353"/>
      <c r="G10" s="354"/>
      <c r="H10" s="355" t="s">
        <v>368</v>
      </c>
      <c r="I10" s="356"/>
      <c r="J10" s="356"/>
      <c r="K10" s="356"/>
      <c r="L10" s="356"/>
      <c r="M10" s="356"/>
      <c r="N10" s="356"/>
      <c r="O10" s="356"/>
      <c r="P10" s="357"/>
      <c r="Q10" s="381" t="s">
        <v>370</v>
      </c>
    </row>
    <row r="11" spans="1:17" ht="12.75" customHeight="1">
      <c r="A11" s="414"/>
      <c r="B11" s="417"/>
      <c r="C11" s="378" t="s">
        <v>354</v>
      </c>
      <c r="D11" s="378" t="s">
        <v>355</v>
      </c>
      <c r="E11" s="175" t="s">
        <v>369</v>
      </c>
      <c r="F11" s="176"/>
      <c r="G11" s="378" t="s">
        <v>356</v>
      </c>
      <c r="H11" s="378" t="s">
        <v>354</v>
      </c>
      <c r="I11" s="378" t="s">
        <v>149</v>
      </c>
      <c r="J11" s="384" t="s">
        <v>369</v>
      </c>
      <c r="K11" s="384"/>
      <c r="L11" s="384"/>
      <c r="M11" s="384"/>
      <c r="N11" s="378" t="s">
        <v>150</v>
      </c>
      <c r="O11" s="358" t="s">
        <v>336</v>
      </c>
      <c r="P11" s="359"/>
      <c r="Q11" s="382"/>
    </row>
    <row r="12" spans="1:17" ht="51" customHeight="1">
      <c r="A12" s="414"/>
      <c r="B12" s="417"/>
      <c r="C12" s="379"/>
      <c r="D12" s="379"/>
      <c r="E12" s="378" t="s">
        <v>608</v>
      </c>
      <c r="F12" s="378" t="s">
        <v>609</v>
      </c>
      <c r="G12" s="379"/>
      <c r="H12" s="379"/>
      <c r="I12" s="379"/>
      <c r="J12" s="378" t="s">
        <v>608</v>
      </c>
      <c r="K12" s="129" t="s">
        <v>371</v>
      </c>
      <c r="L12" s="129" t="s">
        <v>393</v>
      </c>
      <c r="M12" s="378" t="s">
        <v>609</v>
      </c>
      <c r="N12" s="379"/>
      <c r="O12" s="379" t="s">
        <v>337</v>
      </c>
      <c r="P12" s="100" t="s">
        <v>336</v>
      </c>
      <c r="Q12" s="382"/>
    </row>
    <row r="13" spans="1:17" ht="102" customHeight="1" thickBot="1">
      <c r="A13" s="415"/>
      <c r="B13" s="418"/>
      <c r="C13" s="380"/>
      <c r="D13" s="380"/>
      <c r="E13" s="380"/>
      <c r="F13" s="380"/>
      <c r="G13" s="380"/>
      <c r="H13" s="380"/>
      <c r="I13" s="380"/>
      <c r="J13" s="380"/>
      <c r="K13" s="169" t="s">
        <v>394</v>
      </c>
      <c r="L13" s="177">
        <v>2000</v>
      </c>
      <c r="M13" s="380"/>
      <c r="N13" s="380"/>
      <c r="O13" s="380"/>
      <c r="P13" s="178" t="s">
        <v>338</v>
      </c>
      <c r="Q13" s="383"/>
    </row>
    <row r="14" spans="1:17" s="171" customFormat="1" ht="10.5" customHeight="1" hidden="1">
      <c r="A14" s="103">
        <v>1</v>
      </c>
      <c r="B14" s="103">
        <v>2</v>
      </c>
      <c r="C14" s="103">
        <v>3</v>
      </c>
      <c r="D14" s="103">
        <v>4</v>
      </c>
      <c r="E14" s="103">
        <v>5</v>
      </c>
      <c r="F14" s="103">
        <v>6</v>
      </c>
      <c r="G14" s="103">
        <v>7</v>
      </c>
      <c r="H14" s="103">
        <v>8</v>
      </c>
      <c r="I14" s="103">
        <v>9</v>
      </c>
      <c r="J14" s="103">
        <v>10</v>
      </c>
      <c r="K14" s="103"/>
      <c r="L14" s="103"/>
      <c r="M14" s="103">
        <v>11</v>
      </c>
      <c r="N14" s="103">
        <v>12</v>
      </c>
      <c r="O14" s="103"/>
      <c r="P14" s="103">
        <v>13</v>
      </c>
      <c r="Q14" s="103" t="s">
        <v>357</v>
      </c>
    </row>
    <row r="15" spans="1:17" ht="15.75">
      <c r="A15" s="155" t="s">
        <v>415</v>
      </c>
      <c r="B15" s="179" t="s">
        <v>416</v>
      </c>
      <c r="C15" s="234">
        <f>C16</f>
        <v>5.71518</v>
      </c>
      <c r="D15" s="234"/>
      <c r="E15" s="234">
        <f>E16</f>
        <v>0</v>
      </c>
      <c r="F15" s="234">
        <f>F16</f>
        <v>0</v>
      </c>
      <c r="G15" s="234"/>
      <c r="H15" s="234">
        <f aca="true" t="shared" si="0" ref="H15:P15">H16</f>
        <v>4.5</v>
      </c>
      <c r="I15" s="234">
        <f t="shared" si="0"/>
        <v>0</v>
      </c>
      <c r="J15" s="234">
        <f t="shared" si="0"/>
        <v>0</v>
      </c>
      <c r="K15" s="234">
        <f t="shared" si="0"/>
        <v>0</v>
      </c>
      <c r="L15" s="234">
        <f t="shared" si="0"/>
        <v>0</v>
      </c>
      <c r="M15" s="234">
        <f t="shared" si="0"/>
        <v>0</v>
      </c>
      <c r="N15" s="234">
        <f t="shared" si="0"/>
        <v>4.5</v>
      </c>
      <c r="O15" s="234">
        <f t="shared" si="0"/>
        <v>4.5</v>
      </c>
      <c r="P15" s="234">
        <f t="shared" si="0"/>
        <v>0</v>
      </c>
      <c r="Q15" s="214">
        <f aca="true" t="shared" si="1" ref="Q15:Q78">H15+C15</f>
        <v>10.21518</v>
      </c>
    </row>
    <row r="16" spans="1:17" ht="15.75">
      <c r="A16" s="140" t="s">
        <v>373</v>
      </c>
      <c r="B16" s="118" t="s">
        <v>374</v>
      </c>
      <c r="C16" s="216">
        <v>5.71518</v>
      </c>
      <c r="D16" s="216"/>
      <c r="E16" s="216"/>
      <c r="F16" s="216"/>
      <c r="G16" s="216"/>
      <c r="H16" s="219">
        <v>4.5</v>
      </c>
      <c r="I16" s="219"/>
      <c r="J16" s="219"/>
      <c r="K16" s="219"/>
      <c r="L16" s="219"/>
      <c r="M16" s="219"/>
      <c r="N16" s="219">
        <v>4.5</v>
      </c>
      <c r="O16" s="219">
        <v>4.5</v>
      </c>
      <c r="P16" s="219"/>
      <c r="Q16" s="214">
        <f t="shared" si="1"/>
        <v>10.21518</v>
      </c>
    </row>
    <row r="17" spans="1:17" ht="15.75" hidden="1">
      <c r="A17" s="142"/>
      <c r="B17" s="118"/>
      <c r="C17" s="219"/>
      <c r="D17" s="219"/>
      <c r="E17" s="219"/>
      <c r="F17" s="219"/>
      <c r="G17" s="219"/>
      <c r="H17" s="219"/>
      <c r="I17" s="219"/>
      <c r="J17" s="219"/>
      <c r="K17" s="219"/>
      <c r="L17" s="219"/>
      <c r="M17" s="219"/>
      <c r="N17" s="219"/>
      <c r="O17" s="219"/>
      <c r="P17" s="219"/>
      <c r="Q17" s="214">
        <f t="shared" si="1"/>
        <v>0</v>
      </c>
    </row>
    <row r="18" spans="1:17" ht="36" hidden="1">
      <c r="A18" s="142"/>
      <c r="B18" s="180" t="s">
        <v>152</v>
      </c>
      <c r="C18" s="235"/>
      <c r="D18" s="235"/>
      <c r="E18" s="235"/>
      <c r="F18" s="235"/>
      <c r="G18" s="235"/>
      <c r="H18" s="219"/>
      <c r="I18" s="219"/>
      <c r="J18" s="219"/>
      <c r="K18" s="219"/>
      <c r="L18" s="219"/>
      <c r="M18" s="219"/>
      <c r="N18" s="219"/>
      <c r="O18" s="219"/>
      <c r="P18" s="219"/>
      <c r="Q18" s="214">
        <f t="shared" si="1"/>
        <v>0</v>
      </c>
    </row>
    <row r="19" spans="1:17" ht="15.75">
      <c r="A19" s="142"/>
      <c r="B19" s="199" t="s">
        <v>0</v>
      </c>
      <c r="C19" s="221">
        <v>5.71518</v>
      </c>
      <c r="D19" s="221"/>
      <c r="E19" s="221"/>
      <c r="F19" s="221"/>
      <c r="G19" s="221"/>
      <c r="H19" s="301">
        <v>4.5</v>
      </c>
      <c r="I19" s="301"/>
      <c r="J19" s="302"/>
      <c r="K19" s="302"/>
      <c r="L19" s="301">
        <v>4.5</v>
      </c>
      <c r="M19" s="301"/>
      <c r="N19" s="303">
        <v>4.5</v>
      </c>
      <c r="O19" s="303">
        <v>4.5</v>
      </c>
      <c r="P19" s="219"/>
      <c r="Q19" s="214">
        <f t="shared" si="1"/>
        <v>10.21518</v>
      </c>
    </row>
    <row r="20" spans="1:17" ht="15.75">
      <c r="A20" s="155" t="s">
        <v>413</v>
      </c>
      <c r="B20" s="179" t="s">
        <v>325</v>
      </c>
      <c r="C20" s="234">
        <f>C21</f>
        <v>0.25092</v>
      </c>
      <c r="D20" s="234"/>
      <c r="E20" s="234">
        <f>E21</f>
        <v>0</v>
      </c>
      <c r="F20" s="234">
        <f>F21</f>
        <v>0</v>
      </c>
      <c r="G20" s="234"/>
      <c r="H20" s="234">
        <f aca="true" t="shared" si="2" ref="H20:P20">H21</f>
        <v>0</v>
      </c>
      <c r="I20" s="234">
        <f t="shared" si="2"/>
        <v>0</v>
      </c>
      <c r="J20" s="234">
        <f t="shared" si="2"/>
        <v>0</v>
      </c>
      <c r="K20" s="234">
        <f t="shared" si="2"/>
        <v>0</v>
      </c>
      <c r="L20" s="234">
        <f t="shared" si="2"/>
        <v>0</v>
      </c>
      <c r="M20" s="234">
        <f t="shared" si="2"/>
        <v>0</v>
      </c>
      <c r="N20" s="234">
        <f t="shared" si="2"/>
        <v>0</v>
      </c>
      <c r="O20" s="234">
        <f t="shared" si="2"/>
        <v>0</v>
      </c>
      <c r="P20" s="234">
        <f t="shared" si="2"/>
        <v>0</v>
      </c>
      <c r="Q20" s="214">
        <f t="shared" si="1"/>
        <v>0.25092</v>
      </c>
    </row>
    <row r="21" spans="1:17" ht="15.75">
      <c r="A21" s="142" t="s">
        <v>403</v>
      </c>
      <c r="B21" s="118" t="s">
        <v>429</v>
      </c>
      <c r="C21" s="216">
        <v>0.25092</v>
      </c>
      <c r="D21" s="216"/>
      <c r="E21" s="216"/>
      <c r="F21" s="216"/>
      <c r="G21" s="219"/>
      <c r="H21" s="219"/>
      <c r="I21" s="219"/>
      <c r="J21" s="219"/>
      <c r="K21" s="219"/>
      <c r="L21" s="219"/>
      <c r="M21" s="219"/>
      <c r="N21" s="219"/>
      <c r="O21" s="219"/>
      <c r="P21" s="219"/>
      <c r="Q21" s="214">
        <f t="shared" si="1"/>
        <v>0.25092</v>
      </c>
    </row>
    <row r="22" spans="1:17" ht="15.75">
      <c r="A22" s="142"/>
      <c r="B22" s="181" t="s">
        <v>151</v>
      </c>
      <c r="C22" s="221">
        <v>0.25092</v>
      </c>
      <c r="D22" s="221"/>
      <c r="E22" s="221"/>
      <c r="F22" s="221"/>
      <c r="G22" s="224"/>
      <c r="H22" s="224"/>
      <c r="I22" s="224"/>
      <c r="J22" s="224"/>
      <c r="K22" s="224"/>
      <c r="L22" s="224"/>
      <c r="M22" s="224"/>
      <c r="N22" s="224"/>
      <c r="O22" s="224"/>
      <c r="P22" s="224"/>
      <c r="Q22" s="214">
        <f t="shared" si="1"/>
        <v>0.25092</v>
      </c>
    </row>
    <row r="23" spans="1:17" ht="15.75">
      <c r="A23" s="142"/>
      <c r="B23" s="181" t="s">
        <v>2</v>
      </c>
      <c r="C23" s="221">
        <v>0.25092</v>
      </c>
      <c r="D23" s="221"/>
      <c r="E23" s="221"/>
      <c r="F23" s="221"/>
      <c r="G23" s="224"/>
      <c r="H23" s="224"/>
      <c r="I23" s="224"/>
      <c r="J23" s="224"/>
      <c r="K23" s="224"/>
      <c r="L23" s="224"/>
      <c r="M23" s="224"/>
      <c r="N23" s="224"/>
      <c r="O23" s="224"/>
      <c r="P23" s="224"/>
      <c r="Q23" s="214">
        <f t="shared" si="1"/>
        <v>0.25092</v>
      </c>
    </row>
    <row r="24" spans="1:17" ht="31.5">
      <c r="A24" s="142"/>
      <c r="B24" s="199" t="s">
        <v>3</v>
      </c>
      <c r="C24" s="221">
        <v>0.25092</v>
      </c>
      <c r="D24" s="221"/>
      <c r="E24" s="221"/>
      <c r="F24" s="221"/>
      <c r="G24" s="224"/>
      <c r="H24" s="224"/>
      <c r="I24" s="224"/>
      <c r="J24" s="224"/>
      <c r="K24" s="224"/>
      <c r="L24" s="224"/>
      <c r="M24" s="224"/>
      <c r="N24" s="224"/>
      <c r="O24" s="224"/>
      <c r="P24" s="224"/>
      <c r="Q24" s="214">
        <f t="shared" si="1"/>
        <v>0.25092</v>
      </c>
    </row>
    <row r="25" spans="1:17" ht="15.75">
      <c r="A25" s="142" t="s">
        <v>395</v>
      </c>
      <c r="B25" s="179" t="s">
        <v>396</v>
      </c>
      <c r="C25" s="234">
        <f>SUM(C26+C33+C37+C38+C39+C40+C41+C42)</f>
        <v>316.48924</v>
      </c>
      <c r="D25" s="214"/>
      <c r="E25" s="214">
        <f>SUM(E26+E33+E37+E38+E39+E40+E41+E42)</f>
        <v>28.864</v>
      </c>
      <c r="F25" s="214">
        <f>SUM(F26+F33+F37+F38+F39+F40+F41+F42)</f>
        <v>0</v>
      </c>
      <c r="G25" s="214"/>
      <c r="H25" s="214">
        <f>SUM(H26+H33+H37+H38+H39+H40+H41+H42)</f>
        <v>19.91</v>
      </c>
      <c r="I25" s="214">
        <f aca="true" t="shared" si="3" ref="I25:P25">SUM(I26+I33+I37+I38+I39+I40+I41+I42)</f>
        <v>0</v>
      </c>
      <c r="J25" s="214">
        <f t="shared" si="3"/>
        <v>0</v>
      </c>
      <c r="K25" s="214">
        <f t="shared" si="3"/>
        <v>0</v>
      </c>
      <c r="L25" s="214">
        <f t="shared" si="3"/>
        <v>0</v>
      </c>
      <c r="M25" s="214">
        <f t="shared" si="3"/>
        <v>0</v>
      </c>
      <c r="N25" s="214">
        <f t="shared" si="3"/>
        <v>19.91</v>
      </c>
      <c r="O25" s="214">
        <f t="shared" si="3"/>
        <v>19.91</v>
      </c>
      <c r="P25" s="214">
        <f t="shared" si="3"/>
        <v>0</v>
      </c>
      <c r="Q25" s="214">
        <f t="shared" si="1"/>
        <v>336.39924</v>
      </c>
    </row>
    <row r="26" spans="1:17" ht="37.5" customHeight="1">
      <c r="A26" s="142" t="s">
        <v>375</v>
      </c>
      <c r="B26" s="118" t="s">
        <v>319</v>
      </c>
      <c r="C26" s="222">
        <v>315.67296</v>
      </c>
      <c r="D26" s="216"/>
      <c r="E26" s="223">
        <v>28.864</v>
      </c>
      <c r="F26" s="216"/>
      <c r="G26" s="216"/>
      <c r="H26" s="216">
        <v>19.91</v>
      </c>
      <c r="I26" s="216"/>
      <c r="J26" s="214"/>
      <c r="K26" s="214"/>
      <c r="L26" s="214"/>
      <c r="M26" s="214"/>
      <c r="N26" s="222">
        <v>19.91</v>
      </c>
      <c r="O26" s="222">
        <v>19.91</v>
      </c>
      <c r="P26" s="222"/>
      <c r="Q26" s="214">
        <f t="shared" si="1"/>
        <v>335.58296</v>
      </c>
    </row>
    <row r="27" spans="1:17" ht="15.75">
      <c r="A27" s="142"/>
      <c r="B27" s="118" t="s">
        <v>276</v>
      </c>
      <c r="C27" s="216"/>
      <c r="D27" s="216"/>
      <c r="E27" s="216"/>
      <c r="F27" s="216"/>
      <c r="G27" s="216"/>
      <c r="H27" s="214"/>
      <c r="I27" s="214"/>
      <c r="J27" s="214"/>
      <c r="K27" s="214"/>
      <c r="L27" s="214"/>
      <c r="M27" s="214"/>
      <c r="N27" s="234"/>
      <c r="O27" s="234"/>
      <c r="P27" s="234"/>
      <c r="Q27" s="214">
        <f t="shared" si="1"/>
        <v>0</v>
      </c>
    </row>
    <row r="28" spans="1:17" ht="15.75">
      <c r="A28" s="142"/>
      <c r="B28" s="181" t="s">
        <v>151</v>
      </c>
      <c r="C28" s="221">
        <v>160.19094</v>
      </c>
      <c r="D28" s="221"/>
      <c r="E28" s="221">
        <v>19.326</v>
      </c>
      <c r="F28" s="236"/>
      <c r="G28" s="236"/>
      <c r="H28" s="236"/>
      <c r="I28" s="236"/>
      <c r="J28" s="236"/>
      <c r="K28" s="236"/>
      <c r="L28" s="236"/>
      <c r="M28" s="236"/>
      <c r="N28" s="237"/>
      <c r="O28" s="234"/>
      <c r="P28" s="234"/>
      <c r="Q28" s="214">
        <f t="shared" si="1"/>
        <v>160.19094</v>
      </c>
    </row>
    <row r="29" spans="1:17" ht="31.5" hidden="1">
      <c r="A29" s="142"/>
      <c r="B29" s="143" t="s">
        <v>303</v>
      </c>
      <c r="C29" s="225"/>
      <c r="D29" s="225"/>
      <c r="E29" s="225"/>
      <c r="F29" s="220"/>
      <c r="G29" s="220"/>
      <c r="H29" s="214"/>
      <c r="I29" s="214"/>
      <c r="J29" s="214"/>
      <c r="K29" s="214"/>
      <c r="L29" s="214"/>
      <c r="M29" s="214"/>
      <c r="N29" s="234"/>
      <c r="O29" s="234"/>
      <c r="P29" s="234"/>
      <c r="Q29" s="214">
        <f t="shared" si="1"/>
        <v>0</v>
      </c>
    </row>
    <row r="30" spans="1:17" ht="31.5" hidden="1">
      <c r="A30" s="142"/>
      <c r="B30" s="151" t="s">
        <v>320</v>
      </c>
      <c r="C30" s="225"/>
      <c r="D30" s="225"/>
      <c r="E30" s="225"/>
      <c r="F30" s="220"/>
      <c r="G30" s="220"/>
      <c r="H30" s="214"/>
      <c r="I30" s="214"/>
      <c r="J30" s="214"/>
      <c r="K30" s="214"/>
      <c r="L30" s="214"/>
      <c r="M30" s="214"/>
      <c r="N30" s="234"/>
      <c r="O30" s="234"/>
      <c r="P30" s="234"/>
      <c r="Q30" s="214">
        <f t="shared" si="1"/>
        <v>0</v>
      </c>
    </row>
    <row r="31" spans="1:17" ht="31.5" hidden="1">
      <c r="A31" s="142"/>
      <c r="B31" s="151" t="s">
        <v>320</v>
      </c>
      <c r="C31" s="225"/>
      <c r="D31" s="225"/>
      <c r="E31" s="225"/>
      <c r="F31" s="220"/>
      <c r="G31" s="220"/>
      <c r="H31" s="214"/>
      <c r="I31" s="214"/>
      <c r="J31" s="214"/>
      <c r="K31" s="214"/>
      <c r="L31" s="214"/>
      <c r="M31" s="214"/>
      <c r="N31" s="234"/>
      <c r="O31" s="234"/>
      <c r="P31" s="234"/>
      <c r="Q31" s="214">
        <f t="shared" si="1"/>
        <v>0</v>
      </c>
    </row>
    <row r="32" spans="1:17" ht="15.75">
      <c r="A32" s="142"/>
      <c r="B32" s="181" t="s">
        <v>2</v>
      </c>
      <c r="C32" s="221">
        <v>211.84088</v>
      </c>
      <c r="D32" s="225"/>
      <c r="E32" s="225"/>
      <c r="F32" s="220"/>
      <c r="G32" s="220"/>
      <c r="H32" s="221">
        <v>19.91</v>
      </c>
      <c r="I32" s="221"/>
      <c r="J32" s="324"/>
      <c r="K32" s="324"/>
      <c r="L32" s="324"/>
      <c r="M32" s="324"/>
      <c r="N32" s="303">
        <v>19.91</v>
      </c>
      <c r="O32" s="303">
        <v>19.91</v>
      </c>
      <c r="P32" s="234"/>
      <c r="Q32" s="214">
        <f t="shared" si="1"/>
        <v>231.75088</v>
      </c>
    </row>
    <row r="33" spans="1:17" ht="15.75" hidden="1">
      <c r="A33" s="142" t="s">
        <v>498</v>
      </c>
      <c r="B33" s="118" t="s">
        <v>499</v>
      </c>
      <c r="C33" s="216"/>
      <c r="D33" s="216"/>
      <c r="E33" s="214"/>
      <c r="F33" s="214"/>
      <c r="G33" s="214"/>
      <c r="H33" s="214"/>
      <c r="I33" s="214"/>
      <c r="J33" s="214"/>
      <c r="K33" s="214"/>
      <c r="L33" s="214"/>
      <c r="M33" s="214"/>
      <c r="N33" s="234"/>
      <c r="O33" s="234"/>
      <c r="P33" s="234"/>
      <c r="Q33" s="214">
        <f t="shared" si="1"/>
        <v>0</v>
      </c>
    </row>
    <row r="34" spans="1:17" ht="15.75" hidden="1">
      <c r="A34" s="142"/>
      <c r="B34" s="183" t="s">
        <v>565</v>
      </c>
      <c r="C34" s="216"/>
      <c r="D34" s="216"/>
      <c r="E34" s="214"/>
      <c r="F34" s="214"/>
      <c r="G34" s="214"/>
      <c r="H34" s="214"/>
      <c r="I34" s="214"/>
      <c r="J34" s="214"/>
      <c r="K34" s="214"/>
      <c r="L34" s="214"/>
      <c r="M34" s="214"/>
      <c r="N34" s="234"/>
      <c r="O34" s="234"/>
      <c r="P34" s="234"/>
      <c r="Q34" s="214">
        <f t="shared" si="1"/>
        <v>0</v>
      </c>
    </row>
    <row r="35" spans="1:17" ht="31.5">
      <c r="A35" s="142"/>
      <c r="B35" s="199" t="s">
        <v>3</v>
      </c>
      <c r="C35" s="221">
        <v>69.35886</v>
      </c>
      <c r="D35" s="216"/>
      <c r="E35" s="214"/>
      <c r="F35" s="214"/>
      <c r="G35" s="214"/>
      <c r="H35" s="214"/>
      <c r="I35" s="214"/>
      <c r="J35" s="214"/>
      <c r="K35" s="214"/>
      <c r="L35" s="214"/>
      <c r="M35" s="214"/>
      <c r="N35" s="234"/>
      <c r="O35" s="234"/>
      <c r="P35" s="234"/>
      <c r="Q35" s="214">
        <f t="shared" si="1"/>
        <v>69.35886</v>
      </c>
    </row>
    <row r="36" spans="1:17" ht="15.75" hidden="1">
      <c r="A36" s="142"/>
      <c r="B36" s="183"/>
      <c r="C36" s="216"/>
      <c r="D36" s="216"/>
      <c r="E36" s="214"/>
      <c r="F36" s="214"/>
      <c r="G36" s="214"/>
      <c r="H36" s="214"/>
      <c r="I36" s="214"/>
      <c r="J36" s="214"/>
      <c r="K36" s="214"/>
      <c r="L36" s="214"/>
      <c r="M36" s="214"/>
      <c r="N36" s="234"/>
      <c r="O36" s="234"/>
      <c r="P36" s="234"/>
      <c r="Q36" s="214">
        <f t="shared" si="1"/>
        <v>0</v>
      </c>
    </row>
    <row r="37" spans="1:17" ht="15.75">
      <c r="A37" s="142" t="s">
        <v>454</v>
      </c>
      <c r="B37" s="118" t="s">
        <v>283</v>
      </c>
      <c r="C37" s="216">
        <v>0.81628</v>
      </c>
      <c r="D37" s="216"/>
      <c r="E37" s="216"/>
      <c r="F37" s="216"/>
      <c r="G37" s="216"/>
      <c r="H37" s="216"/>
      <c r="I37" s="216"/>
      <c r="J37" s="214"/>
      <c r="K37" s="214"/>
      <c r="L37" s="214"/>
      <c r="M37" s="214"/>
      <c r="N37" s="234"/>
      <c r="O37" s="234"/>
      <c r="P37" s="234"/>
      <c r="Q37" s="214">
        <f t="shared" si="1"/>
        <v>0.81628</v>
      </c>
    </row>
    <row r="38" spans="1:17" ht="15.75" hidden="1">
      <c r="A38" s="142" t="s">
        <v>376</v>
      </c>
      <c r="B38" s="118" t="s">
        <v>19</v>
      </c>
      <c r="C38" s="216"/>
      <c r="D38" s="216"/>
      <c r="E38" s="216"/>
      <c r="F38" s="216"/>
      <c r="G38" s="216"/>
      <c r="H38" s="216"/>
      <c r="I38" s="216"/>
      <c r="J38" s="214"/>
      <c r="K38" s="214"/>
      <c r="L38" s="214"/>
      <c r="M38" s="214"/>
      <c r="N38" s="234"/>
      <c r="O38" s="234"/>
      <c r="P38" s="234"/>
      <c r="Q38" s="214">
        <f t="shared" si="1"/>
        <v>0</v>
      </c>
    </row>
    <row r="39" spans="1:17" ht="15.75" hidden="1">
      <c r="A39" s="142" t="s">
        <v>377</v>
      </c>
      <c r="B39" s="118" t="s">
        <v>284</v>
      </c>
      <c r="C39" s="216"/>
      <c r="D39" s="216"/>
      <c r="E39" s="216"/>
      <c r="F39" s="216"/>
      <c r="G39" s="216"/>
      <c r="H39" s="216"/>
      <c r="I39" s="216"/>
      <c r="J39" s="214"/>
      <c r="K39" s="214"/>
      <c r="L39" s="214"/>
      <c r="M39" s="214"/>
      <c r="N39" s="234"/>
      <c r="O39" s="234"/>
      <c r="P39" s="234"/>
      <c r="Q39" s="214">
        <f t="shared" si="1"/>
        <v>0</v>
      </c>
    </row>
    <row r="40" spans="1:17" ht="24.75" customHeight="1" hidden="1">
      <c r="A40" s="142" t="s">
        <v>411</v>
      </c>
      <c r="B40" s="118" t="s">
        <v>20</v>
      </c>
      <c r="C40" s="216"/>
      <c r="D40" s="216"/>
      <c r="E40" s="219"/>
      <c r="F40" s="219"/>
      <c r="G40" s="219"/>
      <c r="H40" s="219"/>
      <c r="I40" s="219"/>
      <c r="J40" s="219"/>
      <c r="K40" s="219"/>
      <c r="L40" s="219"/>
      <c r="M40" s="219"/>
      <c r="N40" s="219"/>
      <c r="O40" s="219"/>
      <c r="P40" s="219"/>
      <c r="Q40" s="214">
        <f t="shared" si="1"/>
        <v>0</v>
      </c>
    </row>
    <row r="41" spans="1:17" ht="24.75" customHeight="1" hidden="1">
      <c r="A41" s="142" t="s">
        <v>480</v>
      </c>
      <c r="B41" s="118" t="s">
        <v>481</v>
      </c>
      <c r="C41" s="216"/>
      <c r="D41" s="216"/>
      <c r="E41" s="219"/>
      <c r="F41" s="219"/>
      <c r="G41" s="219"/>
      <c r="H41" s="219"/>
      <c r="I41" s="219"/>
      <c r="J41" s="219"/>
      <c r="K41" s="219"/>
      <c r="L41" s="219"/>
      <c r="M41" s="219"/>
      <c r="N41" s="219"/>
      <c r="O41" s="219"/>
      <c r="P41" s="219"/>
      <c r="Q41" s="214">
        <f t="shared" si="1"/>
        <v>0</v>
      </c>
    </row>
    <row r="42" spans="1:17" ht="31.5" customHeight="1" hidden="1">
      <c r="A42" s="142" t="s">
        <v>466</v>
      </c>
      <c r="B42" s="118" t="s">
        <v>467</v>
      </c>
      <c r="C42" s="216"/>
      <c r="D42" s="216"/>
      <c r="E42" s="219"/>
      <c r="F42" s="219"/>
      <c r="G42" s="219"/>
      <c r="H42" s="219"/>
      <c r="I42" s="219"/>
      <c r="J42" s="219"/>
      <c r="K42" s="219"/>
      <c r="L42" s="219"/>
      <c r="M42" s="219"/>
      <c r="N42" s="219"/>
      <c r="O42" s="219"/>
      <c r="P42" s="219"/>
      <c r="Q42" s="214">
        <f t="shared" si="1"/>
        <v>0</v>
      </c>
    </row>
    <row r="43" spans="1:17" ht="20.25" customHeight="1">
      <c r="A43" s="142"/>
      <c r="B43" s="181" t="s">
        <v>2</v>
      </c>
      <c r="C43" s="221">
        <v>0.81628</v>
      </c>
      <c r="D43" s="216"/>
      <c r="E43" s="219"/>
      <c r="F43" s="219"/>
      <c r="G43" s="219"/>
      <c r="H43" s="219"/>
      <c r="I43" s="219"/>
      <c r="J43" s="219"/>
      <c r="K43" s="219"/>
      <c r="L43" s="219"/>
      <c r="M43" s="219"/>
      <c r="N43" s="219"/>
      <c r="O43" s="219"/>
      <c r="P43" s="219"/>
      <c r="Q43" s="214">
        <f t="shared" si="1"/>
        <v>0.81628</v>
      </c>
    </row>
    <row r="44" spans="1:17" ht="15.75">
      <c r="A44" s="188" t="s">
        <v>453</v>
      </c>
      <c r="B44" s="179" t="s">
        <v>397</v>
      </c>
      <c r="C44" s="234">
        <f>SUM(C45+C46+C49+C50)+C51</f>
        <v>97.25715</v>
      </c>
      <c r="D44" s="214"/>
      <c r="E44" s="234">
        <f aca="true" t="shared" si="4" ref="E44:P44">SUM(E45+E46+E49+E50)</f>
        <v>0</v>
      </c>
      <c r="F44" s="234">
        <f t="shared" si="4"/>
        <v>0</v>
      </c>
      <c r="G44" s="234">
        <f t="shared" si="4"/>
        <v>0</v>
      </c>
      <c r="H44" s="234">
        <f t="shared" si="4"/>
        <v>8.11735</v>
      </c>
      <c r="I44" s="234">
        <f t="shared" si="4"/>
        <v>0</v>
      </c>
      <c r="J44" s="234">
        <f t="shared" si="4"/>
        <v>0</v>
      </c>
      <c r="K44" s="234">
        <f t="shared" si="4"/>
        <v>0</v>
      </c>
      <c r="L44" s="234">
        <f t="shared" si="4"/>
        <v>0</v>
      </c>
      <c r="M44" s="234">
        <f t="shared" si="4"/>
        <v>0</v>
      </c>
      <c r="N44" s="234">
        <f t="shared" si="4"/>
        <v>8.11735</v>
      </c>
      <c r="O44" s="234">
        <f t="shared" si="4"/>
        <v>8.11735</v>
      </c>
      <c r="P44" s="234">
        <f t="shared" si="4"/>
        <v>0</v>
      </c>
      <c r="Q44" s="214">
        <f t="shared" si="1"/>
        <v>105.3745</v>
      </c>
    </row>
    <row r="45" spans="1:17" ht="15.75">
      <c r="A45" s="142" t="s">
        <v>378</v>
      </c>
      <c r="B45" s="118" t="s">
        <v>452</v>
      </c>
      <c r="C45" s="216">
        <v>65.15944</v>
      </c>
      <c r="D45" s="216"/>
      <c r="E45" s="216"/>
      <c r="F45" s="216"/>
      <c r="G45" s="216"/>
      <c r="H45" s="216">
        <v>3.89435</v>
      </c>
      <c r="I45" s="216"/>
      <c r="J45" s="216"/>
      <c r="K45" s="216"/>
      <c r="L45" s="216"/>
      <c r="M45" s="216"/>
      <c r="N45" s="216">
        <v>3.89435</v>
      </c>
      <c r="O45" s="216">
        <v>3.89435</v>
      </c>
      <c r="P45" s="222"/>
      <c r="Q45" s="214">
        <f t="shared" si="1"/>
        <v>69.05379</v>
      </c>
    </row>
    <row r="46" spans="1:17" ht="15.75" hidden="1">
      <c r="A46" s="142" t="s">
        <v>378</v>
      </c>
      <c r="B46" s="118" t="s">
        <v>153</v>
      </c>
      <c r="C46" s="216"/>
      <c r="D46" s="216"/>
      <c r="E46" s="216"/>
      <c r="F46" s="216"/>
      <c r="G46" s="216"/>
      <c r="H46" s="216"/>
      <c r="I46" s="216"/>
      <c r="J46" s="216"/>
      <c r="K46" s="216"/>
      <c r="L46" s="216"/>
      <c r="M46" s="216"/>
      <c r="N46" s="219"/>
      <c r="O46" s="219"/>
      <c r="P46" s="222"/>
      <c r="Q46" s="214">
        <f t="shared" si="1"/>
        <v>0</v>
      </c>
    </row>
    <row r="47" spans="1:17" ht="47.25" hidden="1">
      <c r="A47" s="142"/>
      <c r="B47" s="117" t="s">
        <v>201</v>
      </c>
      <c r="C47" s="216"/>
      <c r="D47" s="216"/>
      <c r="E47" s="216"/>
      <c r="F47" s="216"/>
      <c r="G47" s="216"/>
      <c r="H47" s="216"/>
      <c r="I47" s="216"/>
      <c r="J47" s="216"/>
      <c r="K47" s="216"/>
      <c r="L47" s="216"/>
      <c r="M47" s="216"/>
      <c r="N47" s="219"/>
      <c r="O47" s="219"/>
      <c r="P47" s="222"/>
      <c r="Q47" s="214">
        <f t="shared" si="1"/>
        <v>0</v>
      </c>
    </row>
    <row r="48" spans="1:17" ht="15.75">
      <c r="A48" s="142"/>
      <c r="B48" s="181" t="s">
        <v>2</v>
      </c>
      <c r="C48" s="221">
        <v>65.15944</v>
      </c>
      <c r="D48" s="221"/>
      <c r="E48" s="221"/>
      <c r="F48" s="221"/>
      <c r="G48" s="221"/>
      <c r="H48" s="221">
        <v>3.89435</v>
      </c>
      <c r="I48" s="221"/>
      <c r="J48" s="221"/>
      <c r="K48" s="221"/>
      <c r="L48" s="221"/>
      <c r="M48" s="221"/>
      <c r="N48" s="221">
        <v>3.89435</v>
      </c>
      <c r="O48" s="221">
        <v>3.89435</v>
      </c>
      <c r="P48" s="222"/>
      <c r="Q48" s="214">
        <f t="shared" si="1"/>
        <v>69.05379</v>
      </c>
    </row>
    <row r="49" spans="1:17" ht="15.75" customHeight="1">
      <c r="A49" s="142" t="s">
        <v>567</v>
      </c>
      <c r="B49" s="144" t="s">
        <v>285</v>
      </c>
      <c r="C49" s="221">
        <v>32.09771</v>
      </c>
      <c r="D49" s="216"/>
      <c r="E49" s="216"/>
      <c r="F49" s="216"/>
      <c r="G49" s="216"/>
      <c r="H49" s="216">
        <v>4.223</v>
      </c>
      <c r="I49" s="216"/>
      <c r="J49" s="216"/>
      <c r="K49" s="216"/>
      <c r="L49" s="216"/>
      <c r="M49" s="216"/>
      <c r="N49" s="216">
        <v>4.223</v>
      </c>
      <c r="O49" s="216">
        <v>4.223</v>
      </c>
      <c r="P49" s="222"/>
      <c r="Q49" s="214">
        <f t="shared" si="1"/>
        <v>36.32071</v>
      </c>
    </row>
    <row r="50" spans="1:17" ht="15.75" hidden="1">
      <c r="A50" s="142"/>
      <c r="B50" s="118"/>
      <c r="C50" s="216"/>
      <c r="D50" s="216"/>
      <c r="E50" s="216"/>
      <c r="F50" s="216"/>
      <c r="G50" s="216"/>
      <c r="H50" s="216"/>
      <c r="I50" s="216"/>
      <c r="J50" s="216"/>
      <c r="K50" s="216"/>
      <c r="L50" s="216"/>
      <c r="M50" s="216"/>
      <c r="N50" s="219"/>
      <c r="O50" s="219"/>
      <c r="P50" s="222"/>
      <c r="Q50" s="214">
        <f t="shared" si="1"/>
        <v>0</v>
      </c>
    </row>
    <row r="51" spans="1:17" ht="15.75" hidden="1">
      <c r="A51" s="142" t="s">
        <v>155</v>
      </c>
      <c r="B51" s="118" t="s">
        <v>156</v>
      </c>
      <c r="C51" s="216"/>
      <c r="D51" s="216"/>
      <c r="E51" s="216"/>
      <c r="F51" s="216"/>
      <c r="G51" s="216"/>
      <c r="H51" s="216"/>
      <c r="I51" s="216"/>
      <c r="J51" s="216"/>
      <c r="K51" s="216"/>
      <c r="L51" s="216"/>
      <c r="M51" s="216"/>
      <c r="N51" s="219"/>
      <c r="O51" s="219"/>
      <c r="P51" s="222"/>
      <c r="Q51" s="214">
        <f t="shared" si="1"/>
        <v>0</v>
      </c>
    </row>
    <row r="52" spans="1:17" ht="31.5" hidden="1">
      <c r="A52" s="142"/>
      <c r="B52" s="196" t="s">
        <v>157</v>
      </c>
      <c r="C52" s="221"/>
      <c r="D52" s="216"/>
      <c r="E52" s="216"/>
      <c r="F52" s="216"/>
      <c r="G52" s="216"/>
      <c r="H52" s="216"/>
      <c r="I52" s="216"/>
      <c r="J52" s="216"/>
      <c r="K52" s="216"/>
      <c r="L52" s="216"/>
      <c r="M52" s="216"/>
      <c r="N52" s="219"/>
      <c r="O52" s="219"/>
      <c r="P52" s="222"/>
      <c r="Q52" s="214">
        <f t="shared" si="1"/>
        <v>0</v>
      </c>
    </row>
    <row r="53" spans="1:17" ht="15.75">
      <c r="A53" s="142"/>
      <c r="B53" s="181" t="s">
        <v>151</v>
      </c>
      <c r="C53" s="221">
        <v>2.85</v>
      </c>
      <c r="D53" s="216"/>
      <c r="E53" s="216"/>
      <c r="F53" s="216"/>
      <c r="G53" s="216"/>
      <c r="H53" s="221">
        <v>4.223</v>
      </c>
      <c r="I53" s="221"/>
      <c r="J53" s="221"/>
      <c r="K53" s="221"/>
      <c r="L53" s="221"/>
      <c r="M53" s="221"/>
      <c r="N53" s="221">
        <v>4.223</v>
      </c>
      <c r="O53" s="221">
        <v>4.223</v>
      </c>
      <c r="P53" s="222"/>
      <c r="Q53" s="214">
        <f t="shared" si="1"/>
        <v>7.073</v>
      </c>
    </row>
    <row r="54" spans="1:17" ht="15.75">
      <c r="A54" s="142"/>
      <c r="B54" s="181" t="s">
        <v>2</v>
      </c>
      <c r="C54" s="221">
        <v>32.09771</v>
      </c>
      <c r="D54" s="216"/>
      <c r="E54" s="216"/>
      <c r="F54" s="216"/>
      <c r="G54" s="216"/>
      <c r="H54" s="216">
        <v>4.223</v>
      </c>
      <c r="I54" s="216"/>
      <c r="J54" s="216"/>
      <c r="K54" s="216"/>
      <c r="L54" s="216"/>
      <c r="M54" s="216"/>
      <c r="N54" s="216">
        <v>4.223</v>
      </c>
      <c r="O54" s="216">
        <v>4.223</v>
      </c>
      <c r="P54" s="222"/>
      <c r="Q54" s="214">
        <f t="shared" si="1"/>
        <v>36.32071</v>
      </c>
    </row>
    <row r="55" spans="1:17" ht="31.5">
      <c r="A55" s="142"/>
      <c r="B55" s="199" t="s">
        <v>3</v>
      </c>
      <c r="C55" s="221">
        <v>2.85</v>
      </c>
      <c r="D55" s="216"/>
      <c r="E55" s="216"/>
      <c r="F55" s="216"/>
      <c r="G55" s="216"/>
      <c r="H55" s="221">
        <v>4.223</v>
      </c>
      <c r="I55" s="221"/>
      <c r="J55" s="221"/>
      <c r="K55" s="221"/>
      <c r="L55" s="221"/>
      <c r="M55" s="221"/>
      <c r="N55" s="221">
        <v>4.223</v>
      </c>
      <c r="O55" s="221">
        <v>4.223</v>
      </c>
      <c r="P55" s="222"/>
      <c r="Q55" s="214">
        <f t="shared" si="1"/>
        <v>7.073</v>
      </c>
    </row>
    <row r="56" spans="1:17" ht="34.5" customHeight="1">
      <c r="A56" s="188" t="s">
        <v>398</v>
      </c>
      <c r="B56" s="179" t="s">
        <v>399</v>
      </c>
      <c r="C56" s="234">
        <f>SUM(C105+C108+C110+C112+C115+C126+C127)</f>
        <v>54.45321999999999</v>
      </c>
      <c r="D56" s="234"/>
      <c r="E56" s="234">
        <f aca="true" t="shared" si="5" ref="E56:P56">SUM(E105+E108+E110+E112+E115+E126+E127)</f>
        <v>0</v>
      </c>
      <c r="F56" s="234">
        <f t="shared" si="5"/>
        <v>0</v>
      </c>
      <c r="G56" s="234">
        <f t="shared" si="5"/>
        <v>0</v>
      </c>
      <c r="H56" s="234">
        <f t="shared" si="5"/>
        <v>0</v>
      </c>
      <c r="I56" s="234">
        <f t="shared" si="5"/>
        <v>0</v>
      </c>
      <c r="J56" s="234">
        <f t="shared" si="5"/>
        <v>0</v>
      </c>
      <c r="K56" s="234">
        <f t="shared" si="5"/>
        <v>0</v>
      </c>
      <c r="L56" s="234">
        <f t="shared" si="5"/>
        <v>0</v>
      </c>
      <c r="M56" s="234">
        <f t="shared" si="5"/>
        <v>0</v>
      </c>
      <c r="N56" s="234">
        <f t="shared" si="5"/>
        <v>0</v>
      </c>
      <c r="O56" s="234">
        <f t="shared" si="5"/>
        <v>0</v>
      </c>
      <c r="P56" s="234">
        <f t="shared" si="5"/>
        <v>0</v>
      </c>
      <c r="Q56" s="214">
        <f t="shared" si="1"/>
        <v>54.45321999999999</v>
      </c>
    </row>
    <row r="57" spans="1:17" ht="158.25" customHeight="1" hidden="1">
      <c r="A57" s="145" t="s">
        <v>435</v>
      </c>
      <c r="B57" s="157" t="s">
        <v>225</v>
      </c>
      <c r="C57" s="222"/>
      <c r="D57" s="222"/>
      <c r="E57" s="223"/>
      <c r="F57" s="216"/>
      <c r="G57" s="216"/>
      <c r="H57" s="216"/>
      <c r="I57" s="216"/>
      <c r="J57" s="219"/>
      <c r="K57" s="219"/>
      <c r="L57" s="219"/>
      <c r="M57" s="219"/>
      <c r="N57" s="219"/>
      <c r="O57" s="219"/>
      <c r="P57" s="219"/>
      <c r="Q57" s="214">
        <f t="shared" si="1"/>
        <v>0</v>
      </c>
    </row>
    <row r="58" spans="1:17" ht="15.75" hidden="1">
      <c r="A58" s="145"/>
      <c r="B58" s="184" t="s">
        <v>565</v>
      </c>
      <c r="C58" s="222"/>
      <c r="D58" s="222"/>
      <c r="E58" s="223"/>
      <c r="F58" s="216"/>
      <c r="G58" s="216"/>
      <c r="H58" s="216"/>
      <c r="I58" s="216"/>
      <c r="J58" s="219"/>
      <c r="K58" s="219"/>
      <c r="L58" s="219"/>
      <c r="M58" s="219"/>
      <c r="N58" s="219"/>
      <c r="O58" s="219"/>
      <c r="P58" s="219"/>
      <c r="Q58" s="214">
        <f t="shared" si="1"/>
        <v>0</v>
      </c>
    </row>
    <row r="59" spans="1:17" ht="112.5" customHeight="1" hidden="1">
      <c r="A59" s="145" t="s">
        <v>436</v>
      </c>
      <c r="B59" s="157" t="s">
        <v>226</v>
      </c>
      <c r="C59" s="222"/>
      <c r="D59" s="222"/>
      <c r="E59" s="222"/>
      <c r="F59" s="219"/>
      <c r="G59" s="219"/>
      <c r="H59" s="219"/>
      <c r="I59" s="219"/>
      <c r="J59" s="219"/>
      <c r="K59" s="219"/>
      <c r="L59" s="219"/>
      <c r="M59" s="219"/>
      <c r="N59" s="219"/>
      <c r="O59" s="219"/>
      <c r="P59" s="219"/>
      <c r="Q59" s="214">
        <f t="shared" si="1"/>
        <v>0</v>
      </c>
    </row>
    <row r="60" spans="1:17" ht="15.75" hidden="1">
      <c r="A60" s="145"/>
      <c r="B60" s="184" t="s">
        <v>565</v>
      </c>
      <c r="C60" s="222"/>
      <c r="D60" s="222"/>
      <c r="E60" s="222"/>
      <c r="F60" s="219"/>
      <c r="G60" s="219"/>
      <c r="H60" s="219"/>
      <c r="I60" s="219"/>
      <c r="J60" s="219"/>
      <c r="K60" s="219"/>
      <c r="L60" s="219"/>
      <c r="M60" s="219"/>
      <c r="N60" s="219"/>
      <c r="O60" s="219"/>
      <c r="P60" s="219"/>
      <c r="Q60" s="214">
        <f t="shared" si="1"/>
        <v>0</v>
      </c>
    </row>
    <row r="61" spans="1:17" ht="120.75" customHeight="1" hidden="1">
      <c r="A61" s="145" t="s">
        <v>298</v>
      </c>
      <c r="B61" s="115" t="s">
        <v>231</v>
      </c>
      <c r="C61" s="222"/>
      <c r="D61" s="222"/>
      <c r="E61" s="223"/>
      <c r="F61" s="216"/>
      <c r="G61" s="216"/>
      <c r="H61" s="216"/>
      <c r="I61" s="216"/>
      <c r="J61" s="219"/>
      <c r="K61" s="219"/>
      <c r="L61" s="219"/>
      <c r="M61" s="219"/>
      <c r="N61" s="219"/>
      <c r="O61" s="219"/>
      <c r="P61" s="219"/>
      <c r="Q61" s="214">
        <f t="shared" si="1"/>
        <v>0</v>
      </c>
    </row>
    <row r="62" spans="1:17" ht="15.75" hidden="1">
      <c r="A62" s="145"/>
      <c r="B62" s="184"/>
      <c r="C62" s="222"/>
      <c r="D62" s="222"/>
      <c r="E62" s="223"/>
      <c r="F62" s="216"/>
      <c r="G62" s="216"/>
      <c r="H62" s="216"/>
      <c r="I62" s="216"/>
      <c r="J62" s="219"/>
      <c r="K62" s="219"/>
      <c r="L62" s="219"/>
      <c r="M62" s="219"/>
      <c r="N62" s="219"/>
      <c r="O62" s="219"/>
      <c r="P62" s="219"/>
      <c r="Q62" s="214">
        <f t="shared" si="1"/>
        <v>0</v>
      </c>
    </row>
    <row r="63" spans="1:17" ht="354.75" customHeight="1" hidden="1">
      <c r="A63" s="145" t="s">
        <v>437</v>
      </c>
      <c r="B63" s="185" t="s">
        <v>584</v>
      </c>
      <c r="C63" s="222"/>
      <c r="D63" s="222"/>
      <c r="E63" s="223"/>
      <c r="F63" s="216"/>
      <c r="G63" s="216"/>
      <c r="H63" s="216"/>
      <c r="I63" s="216"/>
      <c r="J63" s="219"/>
      <c r="K63" s="219"/>
      <c r="L63" s="219"/>
      <c r="M63" s="219"/>
      <c r="N63" s="219"/>
      <c r="O63" s="219"/>
      <c r="P63" s="219"/>
      <c r="Q63" s="214">
        <f t="shared" si="1"/>
        <v>0</v>
      </c>
    </row>
    <row r="64" spans="1:17" ht="15.75" hidden="1">
      <c r="A64" s="145"/>
      <c r="B64" s="184" t="s">
        <v>565</v>
      </c>
      <c r="C64" s="223"/>
      <c r="D64" s="223"/>
      <c r="E64" s="222"/>
      <c r="F64" s="219"/>
      <c r="G64" s="219"/>
      <c r="H64" s="219"/>
      <c r="I64" s="219"/>
      <c r="J64" s="219"/>
      <c r="K64" s="219"/>
      <c r="L64" s="219"/>
      <c r="M64" s="219"/>
      <c r="N64" s="219"/>
      <c r="O64" s="219"/>
      <c r="P64" s="219"/>
      <c r="Q64" s="214">
        <f t="shared" si="1"/>
        <v>0</v>
      </c>
    </row>
    <row r="65" spans="1:17" ht="249.75" customHeight="1" hidden="1">
      <c r="A65" s="145" t="s">
        <v>438</v>
      </c>
      <c r="B65" s="157" t="s">
        <v>318</v>
      </c>
      <c r="C65" s="222"/>
      <c r="D65" s="222"/>
      <c r="E65" s="222"/>
      <c r="F65" s="219"/>
      <c r="G65" s="219"/>
      <c r="H65" s="219"/>
      <c r="I65" s="219"/>
      <c r="J65" s="219"/>
      <c r="K65" s="219"/>
      <c r="L65" s="219"/>
      <c r="M65" s="219"/>
      <c r="N65" s="219"/>
      <c r="O65" s="219"/>
      <c r="P65" s="219"/>
      <c r="Q65" s="214">
        <f t="shared" si="1"/>
        <v>0</v>
      </c>
    </row>
    <row r="66" spans="1:17" ht="15.75" hidden="1">
      <c r="A66" s="145"/>
      <c r="B66" s="184" t="s">
        <v>565</v>
      </c>
      <c r="C66" s="222"/>
      <c r="D66" s="222"/>
      <c r="E66" s="222"/>
      <c r="F66" s="219"/>
      <c r="G66" s="219"/>
      <c r="H66" s="216"/>
      <c r="I66" s="216"/>
      <c r="J66" s="219"/>
      <c r="K66" s="219"/>
      <c r="L66" s="219"/>
      <c r="M66" s="219"/>
      <c r="N66" s="219"/>
      <c r="O66" s="219"/>
      <c r="P66" s="219"/>
      <c r="Q66" s="214">
        <f t="shared" si="1"/>
        <v>0</v>
      </c>
    </row>
    <row r="67" spans="1:17" ht="51.75" customHeight="1" hidden="1">
      <c r="A67" s="145" t="s">
        <v>439</v>
      </c>
      <c r="B67" s="157" t="s">
        <v>570</v>
      </c>
      <c r="C67" s="222"/>
      <c r="D67" s="222"/>
      <c r="E67" s="222"/>
      <c r="F67" s="219"/>
      <c r="G67" s="219"/>
      <c r="H67" s="216"/>
      <c r="I67" s="216"/>
      <c r="J67" s="219"/>
      <c r="K67" s="219"/>
      <c r="L67" s="219"/>
      <c r="M67" s="219"/>
      <c r="N67" s="219"/>
      <c r="O67" s="219"/>
      <c r="P67" s="219"/>
      <c r="Q67" s="214">
        <f t="shared" si="1"/>
        <v>0</v>
      </c>
    </row>
    <row r="68" spans="1:17" ht="15.75" hidden="1">
      <c r="A68" s="145"/>
      <c r="B68" s="184" t="s">
        <v>565</v>
      </c>
      <c r="C68" s="222"/>
      <c r="D68" s="222"/>
      <c r="E68" s="222"/>
      <c r="F68" s="219"/>
      <c r="G68" s="219"/>
      <c r="H68" s="218"/>
      <c r="I68" s="219"/>
      <c r="J68" s="219"/>
      <c r="K68" s="219"/>
      <c r="L68" s="219"/>
      <c r="M68" s="219"/>
      <c r="N68" s="219"/>
      <c r="O68" s="219"/>
      <c r="P68" s="219"/>
      <c r="Q68" s="214">
        <f t="shared" si="1"/>
        <v>0</v>
      </c>
    </row>
    <row r="69" spans="1:17" ht="58.5" customHeight="1" hidden="1">
      <c r="A69" s="145" t="s">
        <v>440</v>
      </c>
      <c r="B69" s="157" t="s">
        <v>571</v>
      </c>
      <c r="C69" s="222"/>
      <c r="D69" s="222"/>
      <c r="E69" s="222"/>
      <c r="F69" s="219"/>
      <c r="G69" s="219"/>
      <c r="H69" s="218"/>
      <c r="I69" s="219"/>
      <c r="J69" s="219"/>
      <c r="K69" s="219"/>
      <c r="L69" s="219"/>
      <c r="M69" s="219"/>
      <c r="N69" s="219"/>
      <c r="O69" s="219"/>
      <c r="P69" s="219"/>
      <c r="Q69" s="214">
        <f t="shared" si="1"/>
        <v>0</v>
      </c>
    </row>
    <row r="70" spans="1:17" ht="15.75" hidden="1">
      <c r="A70" s="145"/>
      <c r="B70" s="184" t="s">
        <v>565</v>
      </c>
      <c r="C70" s="222"/>
      <c r="D70" s="223"/>
      <c r="E70" s="222"/>
      <c r="F70" s="219"/>
      <c r="G70" s="219"/>
      <c r="H70" s="219"/>
      <c r="I70" s="219"/>
      <c r="J70" s="219"/>
      <c r="K70" s="219"/>
      <c r="L70" s="219"/>
      <c r="M70" s="219"/>
      <c r="N70" s="219"/>
      <c r="O70" s="219"/>
      <c r="P70" s="219"/>
      <c r="Q70" s="214">
        <f t="shared" si="1"/>
        <v>0</v>
      </c>
    </row>
    <row r="71" spans="1:17" ht="52.5" customHeight="1" hidden="1">
      <c r="A71" s="145" t="s">
        <v>442</v>
      </c>
      <c r="B71" s="115" t="s">
        <v>572</v>
      </c>
      <c r="C71" s="223"/>
      <c r="D71" s="223"/>
      <c r="E71" s="222"/>
      <c r="F71" s="219"/>
      <c r="G71" s="219"/>
      <c r="H71" s="219"/>
      <c r="I71" s="219"/>
      <c r="J71" s="219"/>
      <c r="K71" s="219"/>
      <c r="L71" s="219"/>
      <c r="M71" s="219"/>
      <c r="N71" s="219"/>
      <c r="O71" s="219"/>
      <c r="P71" s="219"/>
      <c r="Q71" s="214">
        <f t="shared" si="1"/>
        <v>0</v>
      </c>
    </row>
    <row r="72" spans="1:17" ht="15.75" hidden="1">
      <c r="A72" s="145"/>
      <c r="B72" s="184" t="s">
        <v>565</v>
      </c>
      <c r="C72" s="223"/>
      <c r="D72" s="222"/>
      <c r="E72" s="222"/>
      <c r="F72" s="219"/>
      <c r="G72" s="219"/>
      <c r="H72" s="216"/>
      <c r="I72" s="216"/>
      <c r="J72" s="219"/>
      <c r="K72" s="219"/>
      <c r="L72" s="219"/>
      <c r="M72" s="219"/>
      <c r="N72" s="219"/>
      <c r="O72" s="219"/>
      <c r="P72" s="219"/>
      <c r="Q72" s="214">
        <f t="shared" si="1"/>
        <v>0</v>
      </c>
    </row>
    <row r="73" spans="1:17" ht="93.75" customHeight="1" hidden="1">
      <c r="A73" s="159" t="s">
        <v>470</v>
      </c>
      <c r="B73" s="115" t="s">
        <v>573</v>
      </c>
      <c r="C73" s="222"/>
      <c r="D73" s="222"/>
      <c r="E73" s="222"/>
      <c r="F73" s="219"/>
      <c r="G73" s="219"/>
      <c r="H73" s="219"/>
      <c r="I73" s="219"/>
      <c r="J73" s="219"/>
      <c r="K73" s="219"/>
      <c r="L73" s="219"/>
      <c r="M73" s="219"/>
      <c r="N73" s="219"/>
      <c r="O73" s="219"/>
      <c r="P73" s="219"/>
      <c r="Q73" s="214">
        <f t="shared" si="1"/>
        <v>0</v>
      </c>
    </row>
    <row r="74" spans="1:17" ht="15.75" hidden="1">
      <c r="A74" s="145"/>
      <c r="B74" s="184" t="s">
        <v>565</v>
      </c>
      <c r="C74" s="222"/>
      <c r="D74" s="223"/>
      <c r="E74" s="222"/>
      <c r="F74" s="219"/>
      <c r="G74" s="219"/>
      <c r="H74" s="219"/>
      <c r="I74" s="219"/>
      <c r="J74" s="219"/>
      <c r="K74" s="219"/>
      <c r="L74" s="219"/>
      <c r="M74" s="219"/>
      <c r="N74" s="219"/>
      <c r="O74" s="219"/>
      <c r="P74" s="219"/>
      <c r="Q74" s="214">
        <f t="shared" si="1"/>
        <v>0</v>
      </c>
    </row>
    <row r="75" spans="1:17" ht="105.75" customHeight="1" hidden="1">
      <c r="A75" s="159" t="s">
        <v>471</v>
      </c>
      <c r="B75" s="116" t="s">
        <v>574</v>
      </c>
      <c r="C75" s="222"/>
      <c r="D75" s="223"/>
      <c r="E75" s="222"/>
      <c r="F75" s="219"/>
      <c r="G75" s="219"/>
      <c r="H75" s="219"/>
      <c r="I75" s="219"/>
      <c r="J75" s="219"/>
      <c r="K75" s="219"/>
      <c r="L75" s="219"/>
      <c r="M75" s="219"/>
      <c r="N75" s="219"/>
      <c r="O75" s="219"/>
      <c r="P75" s="219"/>
      <c r="Q75" s="214">
        <f t="shared" si="1"/>
        <v>0</v>
      </c>
    </row>
    <row r="76" spans="1:17" ht="15.75" hidden="1">
      <c r="A76" s="145"/>
      <c r="B76" s="184" t="s">
        <v>565</v>
      </c>
      <c r="C76" s="222"/>
      <c r="D76" s="223"/>
      <c r="E76" s="222"/>
      <c r="F76" s="219"/>
      <c r="G76" s="219"/>
      <c r="H76" s="219"/>
      <c r="I76" s="219"/>
      <c r="J76" s="219"/>
      <c r="K76" s="219"/>
      <c r="L76" s="219"/>
      <c r="M76" s="219"/>
      <c r="N76" s="219"/>
      <c r="O76" s="219"/>
      <c r="P76" s="219"/>
      <c r="Q76" s="214">
        <f t="shared" si="1"/>
        <v>0</v>
      </c>
    </row>
    <row r="77" spans="1:17" ht="15.75" hidden="1">
      <c r="A77" s="145" t="s">
        <v>45</v>
      </c>
      <c r="B77" s="115" t="s">
        <v>575</v>
      </c>
      <c r="C77" s="223"/>
      <c r="D77" s="223"/>
      <c r="E77" s="222"/>
      <c r="F77" s="234"/>
      <c r="G77" s="234"/>
      <c r="H77" s="234"/>
      <c r="I77" s="234"/>
      <c r="J77" s="234"/>
      <c r="K77" s="234"/>
      <c r="L77" s="234"/>
      <c r="M77" s="234"/>
      <c r="N77" s="234"/>
      <c r="O77" s="234"/>
      <c r="P77" s="234"/>
      <c r="Q77" s="214">
        <f t="shared" si="1"/>
        <v>0</v>
      </c>
    </row>
    <row r="78" spans="1:17" ht="15.75" hidden="1">
      <c r="A78" s="145"/>
      <c r="B78" s="184" t="s">
        <v>565</v>
      </c>
      <c r="C78" s="223"/>
      <c r="D78" s="223"/>
      <c r="E78" s="222"/>
      <c r="F78" s="219"/>
      <c r="G78" s="219"/>
      <c r="H78" s="219"/>
      <c r="I78" s="219"/>
      <c r="J78" s="219"/>
      <c r="K78" s="219"/>
      <c r="L78" s="219"/>
      <c r="M78" s="219"/>
      <c r="N78" s="219"/>
      <c r="O78" s="219"/>
      <c r="P78" s="219"/>
      <c r="Q78" s="214">
        <f t="shared" si="1"/>
        <v>0</v>
      </c>
    </row>
    <row r="79" spans="1:17" ht="63" hidden="1">
      <c r="A79" s="145" t="s">
        <v>299</v>
      </c>
      <c r="B79" s="115" t="s">
        <v>576</v>
      </c>
      <c r="C79" s="223"/>
      <c r="D79" s="223"/>
      <c r="E79" s="222"/>
      <c r="F79" s="219"/>
      <c r="G79" s="219"/>
      <c r="H79" s="219"/>
      <c r="I79" s="219"/>
      <c r="J79" s="219"/>
      <c r="K79" s="219"/>
      <c r="L79" s="219"/>
      <c r="M79" s="219"/>
      <c r="N79" s="219"/>
      <c r="O79" s="219"/>
      <c r="P79" s="219"/>
      <c r="Q79" s="214">
        <f aca="true" t="shared" si="6" ref="Q79:Q142">H79+C79</f>
        <v>0</v>
      </c>
    </row>
    <row r="80" spans="1:17" ht="15.75" hidden="1">
      <c r="A80" s="145"/>
      <c r="B80" s="184" t="s">
        <v>565</v>
      </c>
      <c r="C80" s="223"/>
      <c r="D80" s="222"/>
      <c r="E80" s="222"/>
      <c r="F80" s="219"/>
      <c r="G80" s="219"/>
      <c r="H80" s="219"/>
      <c r="I80" s="219"/>
      <c r="J80" s="219"/>
      <c r="K80" s="219"/>
      <c r="L80" s="219"/>
      <c r="M80" s="219"/>
      <c r="N80" s="219"/>
      <c r="O80" s="219"/>
      <c r="P80" s="219"/>
      <c r="Q80" s="214">
        <f t="shared" si="6"/>
        <v>0</v>
      </c>
    </row>
    <row r="81" spans="1:17" ht="63" hidden="1">
      <c r="A81" s="145" t="s">
        <v>300</v>
      </c>
      <c r="B81" s="115" t="s">
        <v>577</v>
      </c>
      <c r="C81" s="223"/>
      <c r="D81" s="223"/>
      <c r="E81" s="222"/>
      <c r="F81" s="219"/>
      <c r="G81" s="219"/>
      <c r="H81" s="219"/>
      <c r="I81" s="219"/>
      <c r="J81" s="219"/>
      <c r="K81" s="219"/>
      <c r="L81" s="219"/>
      <c r="M81" s="219"/>
      <c r="N81" s="219"/>
      <c r="O81" s="219"/>
      <c r="P81" s="219"/>
      <c r="Q81" s="214">
        <f t="shared" si="6"/>
        <v>0</v>
      </c>
    </row>
    <row r="82" spans="1:17" ht="15.75" hidden="1">
      <c r="A82" s="145"/>
      <c r="B82" s="184" t="s">
        <v>565</v>
      </c>
      <c r="C82" s="223"/>
      <c r="D82" s="223"/>
      <c r="E82" s="222"/>
      <c r="F82" s="219"/>
      <c r="G82" s="219"/>
      <c r="H82" s="219"/>
      <c r="I82" s="219"/>
      <c r="J82" s="219"/>
      <c r="K82" s="219"/>
      <c r="L82" s="219"/>
      <c r="M82" s="219"/>
      <c r="N82" s="219"/>
      <c r="O82" s="219"/>
      <c r="P82" s="219"/>
      <c r="Q82" s="214">
        <f t="shared" si="6"/>
        <v>0</v>
      </c>
    </row>
    <row r="83" spans="1:17" ht="15.75" hidden="1">
      <c r="A83" s="159" t="s">
        <v>495</v>
      </c>
      <c r="B83" s="115" t="s">
        <v>340</v>
      </c>
      <c r="C83" s="222"/>
      <c r="D83" s="222"/>
      <c r="E83" s="222"/>
      <c r="F83" s="219"/>
      <c r="G83" s="219"/>
      <c r="H83" s="219"/>
      <c r="I83" s="219"/>
      <c r="J83" s="219"/>
      <c r="K83" s="219"/>
      <c r="L83" s="219"/>
      <c r="M83" s="219"/>
      <c r="N83" s="219"/>
      <c r="O83" s="219"/>
      <c r="P83" s="219"/>
      <c r="Q83" s="214">
        <f t="shared" si="6"/>
        <v>0</v>
      </c>
    </row>
    <row r="84" spans="1:17" ht="15.75" hidden="1">
      <c r="A84" s="145"/>
      <c r="B84" s="184" t="s">
        <v>565</v>
      </c>
      <c r="C84" s="222"/>
      <c r="D84" s="222"/>
      <c r="E84" s="222"/>
      <c r="F84" s="219"/>
      <c r="G84" s="219"/>
      <c r="H84" s="219"/>
      <c r="I84" s="219"/>
      <c r="J84" s="219"/>
      <c r="K84" s="219"/>
      <c r="L84" s="219"/>
      <c r="M84" s="219"/>
      <c r="N84" s="219"/>
      <c r="O84" s="219"/>
      <c r="P84" s="219"/>
      <c r="Q84" s="214">
        <f t="shared" si="6"/>
        <v>0</v>
      </c>
    </row>
    <row r="85" spans="1:17" ht="15.75" hidden="1">
      <c r="A85" s="159" t="s">
        <v>418</v>
      </c>
      <c r="B85" s="115" t="s">
        <v>341</v>
      </c>
      <c r="C85" s="222"/>
      <c r="D85" s="222"/>
      <c r="E85" s="222"/>
      <c r="F85" s="219"/>
      <c r="G85" s="219"/>
      <c r="H85" s="219"/>
      <c r="I85" s="219"/>
      <c r="J85" s="219"/>
      <c r="K85" s="219"/>
      <c r="L85" s="219"/>
      <c r="M85" s="219"/>
      <c r="N85" s="219"/>
      <c r="O85" s="219"/>
      <c r="P85" s="219"/>
      <c r="Q85" s="214">
        <f t="shared" si="6"/>
        <v>0</v>
      </c>
    </row>
    <row r="86" spans="1:17" ht="15.75" hidden="1">
      <c r="A86" s="145"/>
      <c r="B86" s="184" t="s">
        <v>565</v>
      </c>
      <c r="C86" s="222"/>
      <c r="D86" s="222"/>
      <c r="E86" s="222"/>
      <c r="F86" s="219"/>
      <c r="G86" s="219"/>
      <c r="H86" s="219"/>
      <c r="I86" s="219"/>
      <c r="J86" s="219"/>
      <c r="K86" s="219"/>
      <c r="L86" s="219"/>
      <c r="M86" s="219"/>
      <c r="N86" s="219"/>
      <c r="O86" s="219"/>
      <c r="P86" s="219"/>
      <c r="Q86" s="214">
        <f t="shared" si="6"/>
        <v>0</v>
      </c>
    </row>
    <row r="87" spans="1:17" ht="15.75" hidden="1">
      <c r="A87" s="159" t="s">
        <v>419</v>
      </c>
      <c r="B87" s="157" t="s">
        <v>279</v>
      </c>
      <c r="C87" s="222"/>
      <c r="D87" s="222"/>
      <c r="E87" s="222"/>
      <c r="F87" s="219"/>
      <c r="G87" s="219"/>
      <c r="H87" s="219"/>
      <c r="I87" s="219"/>
      <c r="J87" s="219"/>
      <c r="K87" s="219"/>
      <c r="L87" s="219"/>
      <c r="M87" s="219"/>
      <c r="N87" s="219"/>
      <c r="O87" s="219"/>
      <c r="P87" s="219"/>
      <c r="Q87" s="214">
        <f t="shared" si="6"/>
        <v>0</v>
      </c>
    </row>
    <row r="88" spans="1:17" ht="15.75" hidden="1">
      <c r="A88" s="145"/>
      <c r="B88" s="184" t="s">
        <v>565</v>
      </c>
      <c r="C88" s="222"/>
      <c r="D88" s="222"/>
      <c r="E88" s="222"/>
      <c r="F88" s="219"/>
      <c r="G88" s="219"/>
      <c r="H88" s="219"/>
      <c r="I88" s="219"/>
      <c r="J88" s="219"/>
      <c r="K88" s="219"/>
      <c r="L88" s="219"/>
      <c r="M88" s="219"/>
      <c r="N88" s="219"/>
      <c r="O88" s="219"/>
      <c r="P88" s="219"/>
      <c r="Q88" s="214">
        <f t="shared" si="6"/>
        <v>0</v>
      </c>
    </row>
    <row r="89" spans="1:17" ht="15.75" hidden="1">
      <c r="A89" s="159" t="s">
        <v>420</v>
      </c>
      <c r="B89" s="157" t="s">
        <v>342</v>
      </c>
      <c r="C89" s="222"/>
      <c r="D89" s="222"/>
      <c r="E89" s="223"/>
      <c r="F89" s="219"/>
      <c r="G89" s="219"/>
      <c r="H89" s="219"/>
      <c r="I89" s="219"/>
      <c r="J89" s="219"/>
      <c r="K89" s="219"/>
      <c r="L89" s="219"/>
      <c r="M89" s="219"/>
      <c r="N89" s="219"/>
      <c r="O89" s="219"/>
      <c r="P89" s="219"/>
      <c r="Q89" s="214">
        <f t="shared" si="6"/>
        <v>0</v>
      </c>
    </row>
    <row r="90" spans="1:17" ht="15.75" hidden="1">
      <c r="A90" s="145"/>
      <c r="B90" s="184" t="s">
        <v>565</v>
      </c>
      <c r="C90" s="222"/>
      <c r="D90" s="222"/>
      <c r="E90" s="222"/>
      <c r="F90" s="219"/>
      <c r="G90" s="219"/>
      <c r="H90" s="219"/>
      <c r="I90" s="219"/>
      <c r="J90" s="219"/>
      <c r="K90" s="219"/>
      <c r="L90" s="219"/>
      <c r="M90" s="219"/>
      <c r="N90" s="219"/>
      <c r="O90" s="219"/>
      <c r="P90" s="219"/>
      <c r="Q90" s="214">
        <f t="shared" si="6"/>
        <v>0</v>
      </c>
    </row>
    <row r="91" spans="1:17" ht="15.75" hidden="1">
      <c r="A91" s="159" t="s">
        <v>421</v>
      </c>
      <c r="B91" s="157" t="s">
        <v>450</v>
      </c>
      <c r="C91" s="222"/>
      <c r="D91" s="222"/>
      <c r="E91" s="222"/>
      <c r="F91" s="219"/>
      <c r="G91" s="219"/>
      <c r="H91" s="219"/>
      <c r="I91" s="219"/>
      <c r="J91" s="219"/>
      <c r="K91" s="219"/>
      <c r="L91" s="219"/>
      <c r="M91" s="219"/>
      <c r="N91" s="219"/>
      <c r="O91" s="219"/>
      <c r="P91" s="219"/>
      <c r="Q91" s="214">
        <f t="shared" si="6"/>
        <v>0</v>
      </c>
    </row>
    <row r="92" spans="1:17" ht="15.75" hidden="1">
      <c r="A92" s="145"/>
      <c r="B92" s="184" t="s">
        <v>565</v>
      </c>
      <c r="C92" s="222"/>
      <c r="D92" s="222"/>
      <c r="E92" s="222"/>
      <c r="F92" s="219"/>
      <c r="G92" s="219"/>
      <c r="H92" s="219"/>
      <c r="I92" s="219"/>
      <c r="J92" s="219"/>
      <c r="K92" s="219"/>
      <c r="L92" s="219"/>
      <c r="M92" s="219"/>
      <c r="N92" s="219"/>
      <c r="O92" s="219"/>
      <c r="P92" s="219"/>
      <c r="Q92" s="214">
        <f t="shared" si="6"/>
        <v>0</v>
      </c>
    </row>
    <row r="93" spans="1:17" ht="15.75" hidden="1">
      <c r="A93" s="159" t="s">
        <v>496</v>
      </c>
      <c r="B93" s="157" t="s">
        <v>497</v>
      </c>
      <c r="C93" s="222"/>
      <c r="D93" s="222"/>
      <c r="E93" s="222"/>
      <c r="F93" s="219"/>
      <c r="G93" s="219"/>
      <c r="H93" s="219"/>
      <c r="I93" s="219"/>
      <c r="J93" s="219"/>
      <c r="K93" s="219"/>
      <c r="L93" s="219"/>
      <c r="M93" s="219"/>
      <c r="N93" s="219"/>
      <c r="O93" s="219"/>
      <c r="P93" s="219"/>
      <c r="Q93" s="214">
        <f t="shared" si="6"/>
        <v>0</v>
      </c>
    </row>
    <row r="94" spans="1:17" ht="15.75" hidden="1">
      <c r="A94" s="145"/>
      <c r="B94" s="184" t="s">
        <v>565</v>
      </c>
      <c r="C94" s="222"/>
      <c r="D94" s="222"/>
      <c r="E94" s="222"/>
      <c r="F94" s="219"/>
      <c r="G94" s="219"/>
      <c r="H94" s="219"/>
      <c r="I94" s="219"/>
      <c r="J94" s="219"/>
      <c r="K94" s="219"/>
      <c r="L94" s="219"/>
      <c r="M94" s="219"/>
      <c r="N94" s="219"/>
      <c r="O94" s="219"/>
      <c r="P94" s="219"/>
      <c r="Q94" s="214">
        <f t="shared" si="6"/>
        <v>0</v>
      </c>
    </row>
    <row r="95" spans="1:17" ht="15.75" hidden="1">
      <c r="A95" s="159" t="s">
        <v>343</v>
      </c>
      <c r="B95" s="157" t="s">
        <v>344</v>
      </c>
      <c r="C95" s="222"/>
      <c r="D95" s="222"/>
      <c r="E95" s="222"/>
      <c r="F95" s="219"/>
      <c r="G95" s="219"/>
      <c r="H95" s="219"/>
      <c r="I95" s="219"/>
      <c r="J95" s="219"/>
      <c r="K95" s="219"/>
      <c r="L95" s="219"/>
      <c r="M95" s="219"/>
      <c r="N95" s="219"/>
      <c r="O95" s="219"/>
      <c r="P95" s="219"/>
      <c r="Q95" s="214">
        <f t="shared" si="6"/>
        <v>0</v>
      </c>
    </row>
    <row r="96" spans="1:17" ht="15.75" hidden="1">
      <c r="A96" s="145"/>
      <c r="B96" s="184" t="s">
        <v>565</v>
      </c>
      <c r="C96" s="222"/>
      <c r="D96" s="222"/>
      <c r="E96" s="222"/>
      <c r="F96" s="219"/>
      <c r="G96" s="219"/>
      <c r="H96" s="219"/>
      <c r="I96" s="219"/>
      <c r="J96" s="219"/>
      <c r="K96" s="219"/>
      <c r="L96" s="219"/>
      <c r="M96" s="219"/>
      <c r="N96" s="219"/>
      <c r="O96" s="219"/>
      <c r="P96" s="219"/>
      <c r="Q96" s="214">
        <f t="shared" si="6"/>
        <v>0</v>
      </c>
    </row>
    <row r="97" spans="1:17" ht="15.75" hidden="1">
      <c r="A97" s="159" t="s">
        <v>446</v>
      </c>
      <c r="B97" s="157" t="s">
        <v>451</v>
      </c>
      <c r="C97" s="222"/>
      <c r="D97" s="222"/>
      <c r="E97" s="222"/>
      <c r="F97" s="219"/>
      <c r="G97" s="219"/>
      <c r="H97" s="219"/>
      <c r="I97" s="219"/>
      <c r="J97" s="219"/>
      <c r="K97" s="219"/>
      <c r="L97" s="219"/>
      <c r="M97" s="219"/>
      <c r="N97" s="219"/>
      <c r="O97" s="219"/>
      <c r="P97" s="219"/>
      <c r="Q97" s="214">
        <f t="shared" si="6"/>
        <v>0</v>
      </c>
    </row>
    <row r="98" spans="1:17" ht="15.75" hidden="1">
      <c r="A98" s="145"/>
      <c r="B98" s="184" t="s">
        <v>565</v>
      </c>
      <c r="C98" s="222"/>
      <c r="D98" s="222"/>
      <c r="E98" s="222"/>
      <c r="F98" s="219"/>
      <c r="G98" s="219"/>
      <c r="H98" s="219"/>
      <c r="I98" s="219"/>
      <c r="J98" s="219"/>
      <c r="K98" s="219"/>
      <c r="L98" s="219"/>
      <c r="M98" s="219"/>
      <c r="N98" s="219"/>
      <c r="O98" s="219"/>
      <c r="P98" s="219"/>
      <c r="Q98" s="214">
        <f t="shared" si="6"/>
        <v>0</v>
      </c>
    </row>
    <row r="99" spans="1:17" ht="15.75" hidden="1">
      <c r="A99" s="159" t="s">
        <v>379</v>
      </c>
      <c r="B99" s="157" t="s">
        <v>578</v>
      </c>
      <c r="C99" s="222"/>
      <c r="D99" s="222"/>
      <c r="E99" s="223"/>
      <c r="F99" s="216"/>
      <c r="G99" s="216"/>
      <c r="H99" s="216"/>
      <c r="I99" s="216"/>
      <c r="J99" s="219"/>
      <c r="K99" s="219"/>
      <c r="L99" s="219"/>
      <c r="M99" s="219"/>
      <c r="N99" s="219"/>
      <c r="O99" s="219"/>
      <c r="P99" s="219"/>
      <c r="Q99" s="214">
        <f t="shared" si="6"/>
        <v>0</v>
      </c>
    </row>
    <row r="100" spans="1:17" ht="15.75" hidden="1">
      <c r="A100" s="145"/>
      <c r="B100" s="184" t="s">
        <v>565</v>
      </c>
      <c r="C100" s="222"/>
      <c r="D100" s="222"/>
      <c r="E100" s="223"/>
      <c r="F100" s="216"/>
      <c r="G100" s="216"/>
      <c r="H100" s="216"/>
      <c r="I100" s="216"/>
      <c r="J100" s="219"/>
      <c r="K100" s="219"/>
      <c r="L100" s="219"/>
      <c r="M100" s="219"/>
      <c r="N100" s="219"/>
      <c r="O100" s="219"/>
      <c r="P100" s="219"/>
      <c r="Q100" s="214">
        <f t="shared" si="6"/>
        <v>0</v>
      </c>
    </row>
    <row r="101" spans="1:17" ht="31.5" hidden="1">
      <c r="A101" s="159" t="s">
        <v>345</v>
      </c>
      <c r="B101" s="157" t="s">
        <v>579</v>
      </c>
      <c r="C101" s="222"/>
      <c r="D101" s="222"/>
      <c r="E101" s="223"/>
      <c r="F101" s="216"/>
      <c r="G101" s="216"/>
      <c r="H101" s="216"/>
      <c r="I101" s="216"/>
      <c r="J101" s="219"/>
      <c r="K101" s="219"/>
      <c r="L101" s="219"/>
      <c r="M101" s="219"/>
      <c r="N101" s="219"/>
      <c r="O101" s="219"/>
      <c r="P101" s="219"/>
      <c r="Q101" s="214">
        <f t="shared" si="6"/>
        <v>0</v>
      </c>
    </row>
    <row r="102" spans="1:17" ht="15.75" hidden="1">
      <c r="A102" s="145"/>
      <c r="B102" s="184" t="s">
        <v>565</v>
      </c>
      <c r="C102" s="222"/>
      <c r="D102" s="222"/>
      <c r="E102" s="223"/>
      <c r="F102" s="216"/>
      <c r="G102" s="216"/>
      <c r="H102" s="216"/>
      <c r="I102" s="216"/>
      <c r="J102" s="219"/>
      <c r="K102" s="219"/>
      <c r="L102" s="219"/>
      <c r="M102" s="219"/>
      <c r="N102" s="219"/>
      <c r="O102" s="219"/>
      <c r="P102" s="219"/>
      <c r="Q102" s="214">
        <f t="shared" si="6"/>
        <v>0</v>
      </c>
    </row>
    <row r="103" spans="1:17" ht="15.75" hidden="1">
      <c r="A103" s="145" t="s">
        <v>406</v>
      </c>
      <c r="B103" s="160" t="s">
        <v>346</v>
      </c>
      <c r="C103" s="222"/>
      <c r="D103" s="223"/>
      <c r="E103" s="222"/>
      <c r="F103" s="219"/>
      <c r="G103" s="219"/>
      <c r="H103" s="219"/>
      <c r="I103" s="219"/>
      <c r="J103" s="219"/>
      <c r="K103" s="219"/>
      <c r="L103" s="219"/>
      <c r="M103" s="219"/>
      <c r="N103" s="219"/>
      <c r="O103" s="219"/>
      <c r="P103" s="219"/>
      <c r="Q103" s="214">
        <f t="shared" si="6"/>
        <v>0</v>
      </c>
    </row>
    <row r="104" spans="1:17" ht="15.75" hidden="1">
      <c r="A104" s="145"/>
      <c r="B104" s="184" t="s">
        <v>565</v>
      </c>
      <c r="C104" s="222"/>
      <c r="D104" s="223"/>
      <c r="E104" s="223"/>
      <c r="F104" s="216"/>
      <c r="G104" s="216"/>
      <c r="H104" s="219"/>
      <c r="I104" s="219"/>
      <c r="J104" s="219"/>
      <c r="K104" s="219"/>
      <c r="L104" s="219"/>
      <c r="M104" s="219"/>
      <c r="N104" s="219"/>
      <c r="O104" s="219"/>
      <c r="P104" s="219"/>
      <c r="Q104" s="214">
        <f t="shared" si="6"/>
        <v>0</v>
      </c>
    </row>
    <row r="105" spans="1:17" ht="15.75">
      <c r="A105" s="145" t="s">
        <v>423</v>
      </c>
      <c r="B105" s="115" t="s">
        <v>465</v>
      </c>
      <c r="C105" s="222">
        <v>3.69051</v>
      </c>
      <c r="D105" s="223"/>
      <c r="E105" s="222"/>
      <c r="F105" s="219"/>
      <c r="G105" s="219"/>
      <c r="H105" s="219"/>
      <c r="I105" s="219"/>
      <c r="J105" s="219"/>
      <c r="K105" s="219"/>
      <c r="L105" s="219"/>
      <c r="M105" s="219"/>
      <c r="N105" s="219"/>
      <c r="O105" s="219"/>
      <c r="P105" s="219"/>
      <c r="Q105" s="214">
        <f t="shared" si="6"/>
        <v>3.69051</v>
      </c>
    </row>
    <row r="106" spans="1:17" ht="30" hidden="1">
      <c r="A106" s="145"/>
      <c r="B106" s="146" t="s">
        <v>200</v>
      </c>
      <c r="C106" s="224"/>
      <c r="D106" s="225"/>
      <c r="E106" s="224"/>
      <c r="F106" s="224"/>
      <c r="G106" s="224"/>
      <c r="H106" s="224"/>
      <c r="I106" s="224"/>
      <c r="J106" s="224"/>
      <c r="K106" s="224"/>
      <c r="L106" s="224"/>
      <c r="M106" s="224"/>
      <c r="N106" s="224"/>
      <c r="O106" s="219"/>
      <c r="P106" s="219"/>
      <c r="Q106" s="214">
        <f t="shared" si="6"/>
        <v>0</v>
      </c>
    </row>
    <row r="107" spans="1:17" ht="15.75">
      <c r="A107" s="145"/>
      <c r="B107" s="181" t="s">
        <v>2</v>
      </c>
      <c r="C107" s="222">
        <v>3.69051</v>
      </c>
      <c r="D107" s="225"/>
      <c r="E107" s="224"/>
      <c r="F107" s="224"/>
      <c r="G107" s="224"/>
      <c r="H107" s="224"/>
      <c r="I107" s="224"/>
      <c r="J107" s="224"/>
      <c r="K107" s="224"/>
      <c r="L107" s="224"/>
      <c r="M107" s="224"/>
      <c r="N107" s="224"/>
      <c r="O107" s="219"/>
      <c r="P107" s="219"/>
      <c r="Q107" s="214">
        <f t="shared" si="6"/>
        <v>3.69051</v>
      </c>
    </row>
    <row r="108" spans="1:17" ht="15.75">
      <c r="A108" s="145" t="s">
        <v>443</v>
      </c>
      <c r="B108" s="115" t="s">
        <v>286</v>
      </c>
      <c r="C108" s="223">
        <v>2.9997</v>
      </c>
      <c r="D108" s="223"/>
      <c r="E108" s="222"/>
      <c r="F108" s="219"/>
      <c r="G108" s="219"/>
      <c r="H108" s="219"/>
      <c r="I108" s="219"/>
      <c r="J108" s="219"/>
      <c r="K108" s="219"/>
      <c r="L108" s="219"/>
      <c r="M108" s="219"/>
      <c r="N108" s="219"/>
      <c r="O108" s="219"/>
      <c r="P108" s="219"/>
      <c r="Q108" s="214">
        <f t="shared" si="6"/>
        <v>2.9997</v>
      </c>
    </row>
    <row r="109" spans="1:17" ht="15.75">
      <c r="A109" s="145"/>
      <c r="B109" s="181" t="s">
        <v>2</v>
      </c>
      <c r="C109" s="223">
        <v>2.9997</v>
      </c>
      <c r="D109" s="223"/>
      <c r="E109" s="222"/>
      <c r="F109" s="219"/>
      <c r="G109" s="219"/>
      <c r="H109" s="219"/>
      <c r="I109" s="219"/>
      <c r="J109" s="219"/>
      <c r="K109" s="219"/>
      <c r="L109" s="219"/>
      <c r="M109" s="219"/>
      <c r="N109" s="219"/>
      <c r="O109" s="219"/>
      <c r="P109" s="219"/>
      <c r="Q109" s="214">
        <f t="shared" si="6"/>
        <v>2.9997</v>
      </c>
    </row>
    <row r="110" spans="1:17" ht="15.75">
      <c r="A110" s="145" t="s">
        <v>380</v>
      </c>
      <c r="B110" s="115" t="s">
        <v>154</v>
      </c>
      <c r="C110" s="223">
        <v>-94.69428</v>
      </c>
      <c r="D110" s="222"/>
      <c r="E110" s="222"/>
      <c r="F110" s="219"/>
      <c r="G110" s="219"/>
      <c r="H110" s="219"/>
      <c r="I110" s="219"/>
      <c r="J110" s="219"/>
      <c r="K110" s="219"/>
      <c r="L110" s="219"/>
      <c r="M110" s="219"/>
      <c r="N110" s="219"/>
      <c r="O110" s="219"/>
      <c r="P110" s="219"/>
      <c r="Q110" s="214">
        <f t="shared" si="6"/>
        <v>-94.69428</v>
      </c>
    </row>
    <row r="111" spans="1:17" ht="15.75">
      <c r="A111" s="145"/>
      <c r="B111" s="181" t="s">
        <v>2</v>
      </c>
      <c r="C111" s="223">
        <v>5.30572</v>
      </c>
      <c r="D111" s="222"/>
      <c r="E111" s="222"/>
      <c r="F111" s="219"/>
      <c r="G111" s="219"/>
      <c r="H111" s="219"/>
      <c r="I111" s="219"/>
      <c r="J111" s="219"/>
      <c r="K111" s="219"/>
      <c r="L111" s="219"/>
      <c r="M111" s="219"/>
      <c r="N111" s="219"/>
      <c r="O111" s="219"/>
      <c r="P111" s="219"/>
      <c r="Q111" s="214">
        <f t="shared" si="6"/>
        <v>5.30572</v>
      </c>
    </row>
    <row r="112" spans="1:17" ht="15.75">
      <c r="A112" s="145" t="s">
        <v>447</v>
      </c>
      <c r="B112" s="115" t="s">
        <v>448</v>
      </c>
      <c r="C112" s="223">
        <v>3.07378</v>
      </c>
      <c r="D112" s="222"/>
      <c r="E112" s="222"/>
      <c r="F112" s="219"/>
      <c r="G112" s="219"/>
      <c r="H112" s="219"/>
      <c r="I112" s="219"/>
      <c r="J112" s="219"/>
      <c r="K112" s="219"/>
      <c r="L112" s="219"/>
      <c r="M112" s="219"/>
      <c r="N112" s="219"/>
      <c r="O112" s="219"/>
      <c r="P112" s="219"/>
      <c r="Q112" s="214">
        <f t="shared" si="6"/>
        <v>3.07378</v>
      </c>
    </row>
    <row r="113" spans="1:17" ht="31.5" hidden="1">
      <c r="A113" s="145" t="s">
        <v>500</v>
      </c>
      <c r="B113" s="115" t="s">
        <v>580</v>
      </c>
      <c r="C113" s="223"/>
      <c r="D113" s="222"/>
      <c r="E113" s="222"/>
      <c r="F113" s="219"/>
      <c r="G113" s="219"/>
      <c r="H113" s="219"/>
      <c r="I113" s="219"/>
      <c r="J113" s="219"/>
      <c r="K113" s="219"/>
      <c r="L113" s="219"/>
      <c r="M113" s="219"/>
      <c r="N113" s="219"/>
      <c r="O113" s="219"/>
      <c r="P113" s="219"/>
      <c r="Q113" s="214">
        <f t="shared" si="6"/>
        <v>0</v>
      </c>
    </row>
    <row r="114" spans="1:17" ht="15.75">
      <c r="A114" s="145"/>
      <c r="B114" s="181" t="s">
        <v>2</v>
      </c>
      <c r="C114" s="223">
        <v>3.07378</v>
      </c>
      <c r="D114" s="222"/>
      <c r="E114" s="222"/>
      <c r="F114" s="219"/>
      <c r="G114" s="219"/>
      <c r="H114" s="219"/>
      <c r="I114" s="219"/>
      <c r="J114" s="219"/>
      <c r="K114" s="219"/>
      <c r="L114" s="219"/>
      <c r="M114" s="219"/>
      <c r="N114" s="219"/>
      <c r="O114" s="219"/>
      <c r="P114" s="219"/>
      <c r="Q114" s="214">
        <f t="shared" si="6"/>
        <v>3.07378</v>
      </c>
    </row>
    <row r="115" spans="1:17" ht="15.75">
      <c r="A115" s="145" t="s">
        <v>422</v>
      </c>
      <c r="B115" s="115" t="s">
        <v>458</v>
      </c>
      <c r="C115" s="223">
        <v>56.38351</v>
      </c>
      <c r="D115" s="222"/>
      <c r="E115" s="222"/>
      <c r="F115" s="219"/>
      <c r="G115" s="219"/>
      <c r="H115" s="219"/>
      <c r="I115" s="219"/>
      <c r="J115" s="219"/>
      <c r="K115" s="219"/>
      <c r="L115" s="219"/>
      <c r="M115" s="219"/>
      <c r="N115" s="219"/>
      <c r="O115" s="219"/>
      <c r="P115" s="219"/>
      <c r="Q115" s="214">
        <f t="shared" si="6"/>
        <v>56.38351</v>
      </c>
    </row>
    <row r="116" spans="1:17" ht="15.75" hidden="1">
      <c r="A116" s="145" t="s">
        <v>347</v>
      </c>
      <c r="B116" s="115" t="s">
        <v>348</v>
      </c>
      <c r="C116" s="223"/>
      <c r="D116" s="223"/>
      <c r="E116" s="223"/>
      <c r="F116" s="216"/>
      <c r="G116" s="219"/>
      <c r="H116" s="219"/>
      <c r="I116" s="219"/>
      <c r="J116" s="219"/>
      <c r="K116" s="219"/>
      <c r="L116" s="219"/>
      <c r="M116" s="219"/>
      <c r="N116" s="219"/>
      <c r="O116" s="219"/>
      <c r="P116" s="219"/>
      <c r="Q116" s="214">
        <f t="shared" si="6"/>
        <v>0</v>
      </c>
    </row>
    <row r="117" spans="1:17" ht="31.5" hidden="1">
      <c r="A117" s="145" t="s">
        <v>269</v>
      </c>
      <c r="B117" s="115" t="s">
        <v>581</v>
      </c>
      <c r="C117" s="223"/>
      <c r="D117" s="223"/>
      <c r="E117" s="223"/>
      <c r="F117" s="216"/>
      <c r="G117" s="219"/>
      <c r="H117" s="219"/>
      <c r="I117" s="219"/>
      <c r="J117" s="219"/>
      <c r="K117" s="219"/>
      <c r="L117" s="219"/>
      <c r="M117" s="219"/>
      <c r="N117" s="219"/>
      <c r="O117" s="219"/>
      <c r="P117" s="219"/>
      <c r="Q117" s="214">
        <f t="shared" si="6"/>
        <v>0</v>
      </c>
    </row>
    <row r="118" spans="1:17" ht="15.75" hidden="1">
      <c r="A118" s="142" t="s">
        <v>381</v>
      </c>
      <c r="B118" s="118" t="s">
        <v>464</v>
      </c>
      <c r="C118" s="216"/>
      <c r="D118" s="216"/>
      <c r="E118" s="216"/>
      <c r="F118" s="216"/>
      <c r="G118" s="219"/>
      <c r="H118" s="219"/>
      <c r="I118" s="219"/>
      <c r="J118" s="219"/>
      <c r="K118" s="219"/>
      <c r="L118" s="219"/>
      <c r="M118" s="219"/>
      <c r="N118" s="219"/>
      <c r="O118" s="219"/>
      <c r="P118" s="219"/>
      <c r="Q118" s="214">
        <f t="shared" si="6"/>
        <v>0</v>
      </c>
    </row>
    <row r="119" spans="1:17" ht="15.75" hidden="1">
      <c r="A119" s="142"/>
      <c r="B119" s="118"/>
      <c r="C119" s="216"/>
      <c r="D119" s="216"/>
      <c r="E119" s="216"/>
      <c r="F119" s="216"/>
      <c r="G119" s="219"/>
      <c r="H119" s="219"/>
      <c r="I119" s="219"/>
      <c r="J119" s="219"/>
      <c r="K119" s="219"/>
      <c r="L119" s="219"/>
      <c r="M119" s="219"/>
      <c r="N119" s="219"/>
      <c r="O119" s="219"/>
      <c r="P119" s="219"/>
      <c r="Q119" s="214">
        <f t="shared" si="6"/>
        <v>0</v>
      </c>
    </row>
    <row r="120" spans="1:17" ht="15.75" hidden="1">
      <c r="A120" s="142"/>
      <c r="B120" s="118"/>
      <c r="C120" s="219"/>
      <c r="D120" s="219"/>
      <c r="E120" s="219"/>
      <c r="F120" s="219"/>
      <c r="G120" s="219"/>
      <c r="H120" s="219"/>
      <c r="I120" s="219"/>
      <c r="J120" s="219"/>
      <c r="K120" s="219"/>
      <c r="L120" s="219"/>
      <c r="M120" s="219"/>
      <c r="N120" s="219"/>
      <c r="O120" s="219"/>
      <c r="P120" s="219"/>
      <c r="Q120" s="214">
        <f t="shared" si="6"/>
        <v>0</v>
      </c>
    </row>
    <row r="121" spans="1:17" ht="15.75" hidden="1">
      <c r="A121" s="142"/>
      <c r="B121" s="118"/>
      <c r="C121" s="216"/>
      <c r="D121" s="216"/>
      <c r="E121" s="216"/>
      <c r="F121" s="216"/>
      <c r="G121" s="216"/>
      <c r="H121" s="216"/>
      <c r="I121" s="216"/>
      <c r="J121" s="216"/>
      <c r="K121" s="216"/>
      <c r="L121" s="216"/>
      <c r="M121" s="216"/>
      <c r="N121" s="216"/>
      <c r="O121" s="216"/>
      <c r="P121" s="219"/>
      <c r="Q121" s="214">
        <f t="shared" si="6"/>
        <v>0</v>
      </c>
    </row>
    <row r="122" spans="1:17" ht="15.75" hidden="1">
      <c r="A122" s="142"/>
      <c r="B122" s="118"/>
      <c r="C122" s="216"/>
      <c r="D122" s="216"/>
      <c r="E122" s="219"/>
      <c r="F122" s="219"/>
      <c r="G122" s="219"/>
      <c r="H122" s="219"/>
      <c r="I122" s="219"/>
      <c r="J122" s="219"/>
      <c r="K122" s="219"/>
      <c r="L122" s="219"/>
      <c r="M122" s="219"/>
      <c r="N122" s="219"/>
      <c r="O122" s="219"/>
      <c r="P122" s="219"/>
      <c r="Q122" s="214">
        <f t="shared" si="6"/>
        <v>0</v>
      </c>
    </row>
    <row r="123" spans="1:17" ht="15.75" hidden="1">
      <c r="A123" s="142"/>
      <c r="B123" s="186"/>
      <c r="C123" s="219"/>
      <c r="D123" s="219"/>
      <c r="E123" s="219"/>
      <c r="F123" s="219"/>
      <c r="G123" s="219"/>
      <c r="H123" s="219"/>
      <c r="I123" s="219"/>
      <c r="J123" s="219"/>
      <c r="K123" s="219"/>
      <c r="L123" s="219"/>
      <c r="M123" s="219"/>
      <c r="N123" s="219"/>
      <c r="O123" s="219"/>
      <c r="P123" s="219"/>
      <c r="Q123" s="214">
        <f t="shared" si="6"/>
        <v>0</v>
      </c>
    </row>
    <row r="124" spans="1:17" ht="15.75" hidden="1">
      <c r="A124" s="142"/>
      <c r="B124" s="183"/>
      <c r="C124" s="219"/>
      <c r="D124" s="219"/>
      <c r="E124" s="219"/>
      <c r="F124" s="219"/>
      <c r="G124" s="219"/>
      <c r="H124" s="219"/>
      <c r="I124" s="219"/>
      <c r="J124" s="219"/>
      <c r="K124" s="219"/>
      <c r="L124" s="219"/>
      <c r="M124" s="219"/>
      <c r="N124" s="219"/>
      <c r="O124" s="219"/>
      <c r="P124" s="219"/>
      <c r="Q124" s="214">
        <f t="shared" si="6"/>
        <v>0</v>
      </c>
    </row>
    <row r="125" spans="1:17" ht="15.75">
      <c r="A125" s="142"/>
      <c r="B125" s="181" t="s">
        <v>2</v>
      </c>
      <c r="C125" s="223">
        <v>1.38351</v>
      </c>
      <c r="D125" s="219"/>
      <c r="E125" s="219"/>
      <c r="F125" s="219"/>
      <c r="G125" s="219"/>
      <c r="H125" s="219"/>
      <c r="I125" s="219"/>
      <c r="J125" s="219"/>
      <c r="K125" s="219"/>
      <c r="L125" s="219"/>
      <c r="M125" s="219"/>
      <c r="N125" s="219"/>
      <c r="O125" s="219"/>
      <c r="P125" s="219"/>
      <c r="Q125" s="214">
        <f t="shared" si="6"/>
        <v>1.38351</v>
      </c>
    </row>
    <row r="126" spans="1:17" ht="15.75">
      <c r="A126" s="159" t="s">
        <v>347</v>
      </c>
      <c r="B126" s="115" t="s">
        <v>24</v>
      </c>
      <c r="C126" s="223">
        <v>5</v>
      </c>
      <c r="D126" s="219"/>
      <c r="E126" s="219"/>
      <c r="F126" s="219"/>
      <c r="G126" s="219"/>
      <c r="H126" s="219"/>
      <c r="I126" s="219"/>
      <c r="J126" s="219"/>
      <c r="K126" s="219"/>
      <c r="L126" s="219"/>
      <c r="M126" s="219"/>
      <c r="N126" s="219"/>
      <c r="O126" s="219"/>
      <c r="P126" s="219"/>
      <c r="Q126" s="214">
        <f t="shared" si="6"/>
        <v>5</v>
      </c>
    </row>
    <row r="127" spans="1:17" ht="15.75">
      <c r="A127" s="159" t="s">
        <v>381</v>
      </c>
      <c r="B127" s="115" t="s">
        <v>23</v>
      </c>
      <c r="C127" s="223">
        <v>78</v>
      </c>
      <c r="D127" s="219"/>
      <c r="E127" s="219"/>
      <c r="F127" s="219"/>
      <c r="G127" s="219"/>
      <c r="H127" s="219"/>
      <c r="I127" s="219"/>
      <c r="J127" s="219"/>
      <c r="K127" s="219"/>
      <c r="L127" s="219"/>
      <c r="M127" s="219"/>
      <c r="N127" s="219"/>
      <c r="O127" s="219"/>
      <c r="P127" s="219"/>
      <c r="Q127" s="214">
        <f t="shared" si="6"/>
        <v>78</v>
      </c>
    </row>
    <row r="128" spans="1:17" ht="15.75">
      <c r="A128" s="159"/>
      <c r="B128" s="199" t="s">
        <v>21</v>
      </c>
      <c r="C128" s="221">
        <v>56</v>
      </c>
      <c r="D128" s="219"/>
      <c r="E128" s="219"/>
      <c r="F128" s="219"/>
      <c r="G128" s="219"/>
      <c r="H128" s="219"/>
      <c r="I128" s="219"/>
      <c r="J128" s="219"/>
      <c r="K128" s="219"/>
      <c r="L128" s="219"/>
      <c r="M128" s="219"/>
      <c r="N128" s="219"/>
      <c r="O128" s="219"/>
      <c r="P128" s="219"/>
      <c r="Q128" s="214">
        <f t="shared" si="6"/>
        <v>56</v>
      </c>
    </row>
    <row r="129" spans="1:17" ht="15.75">
      <c r="A129" s="159"/>
      <c r="B129" s="199" t="s">
        <v>22</v>
      </c>
      <c r="C129" s="221">
        <v>22</v>
      </c>
      <c r="D129" s="219"/>
      <c r="E129" s="219"/>
      <c r="F129" s="219"/>
      <c r="G129" s="219"/>
      <c r="H129" s="219"/>
      <c r="I129" s="219"/>
      <c r="J129" s="219"/>
      <c r="K129" s="219"/>
      <c r="L129" s="219"/>
      <c r="M129" s="219"/>
      <c r="N129" s="219"/>
      <c r="O129" s="219"/>
      <c r="P129" s="219"/>
      <c r="Q129" s="214">
        <f t="shared" si="6"/>
        <v>22</v>
      </c>
    </row>
    <row r="130" spans="1:17" ht="15.75">
      <c r="A130" s="101">
        <v>110000</v>
      </c>
      <c r="B130" s="179" t="s">
        <v>400</v>
      </c>
      <c r="C130" s="214">
        <f>SUM(C132+C134+C138+C139+C140)</f>
        <v>-161.6436</v>
      </c>
      <c r="D130" s="214"/>
      <c r="E130" s="214">
        <f aca="true" t="shared" si="7" ref="E130:O130">SUM(E132+E134+E138+E139+E140)</f>
        <v>0</v>
      </c>
      <c r="F130" s="214">
        <f t="shared" si="7"/>
        <v>0</v>
      </c>
      <c r="G130" s="214">
        <f t="shared" si="7"/>
        <v>0</v>
      </c>
      <c r="H130" s="214">
        <f t="shared" si="7"/>
        <v>3.8</v>
      </c>
      <c r="I130" s="214">
        <f t="shared" si="7"/>
        <v>0</v>
      </c>
      <c r="J130" s="214">
        <f t="shared" si="7"/>
        <v>0</v>
      </c>
      <c r="K130" s="214">
        <f t="shared" si="7"/>
        <v>0</v>
      </c>
      <c r="L130" s="214">
        <f t="shared" si="7"/>
        <v>0</v>
      </c>
      <c r="M130" s="214">
        <f t="shared" si="7"/>
        <v>0</v>
      </c>
      <c r="N130" s="214">
        <f t="shared" si="7"/>
        <v>3.8</v>
      </c>
      <c r="O130" s="214">
        <f t="shared" si="7"/>
        <v>3.8</v>
      </c>
      <c r="P130" s="214">
        <f>SUM(P132:P140)</f>
        <v>0</v>
      </c>
      <c r="Q130" s="214">
        <f t="shared" si="6"/>
        <v>-157.84359999999998</v>
      </c>
    </row>
    <row r="131" spans="1:17" ht="15.75" hidden="1">
      <c r="A131" s="130">
        <v>1</v>
      </c>
      <c r="B131" s="130">
        <v>2</v>
      </c>
      <c r="C131" s="218"/>
      <c r="D131" s="219"/>
      <c r="E131" s="219"/>
      <c r="F131" s="219"/>
      <c r="G131" s="219"/>
      <c r="H131" s="218"/>
      <c r="I131" s="219"/>
      <c r="J131" s="219"/>
      <c r="K131" s="219"/>
      <c r="L131" s="219"/>
      <c r="M131" s="219"/>
      <c r="N131" s="219"/>
      <c r="O131" s="219"/>
      <c r="P131" s="219"/>
      <c r="Q131" s="214">
        <f t="shared" si="6"/>
        <v>0</v>
      </c>
    </row>
    <row r="132" spans="1:17" ht="15.75">
      <c r="A132" s="142" t="s">
        <v>382</v>
      </c>
      <c r="B132" s="118" t="s">
        <v>383</v>
      </c>
      <c r="C132" s="218">
        <v>6.2364</v>
      </c>
      <c r="D132" s="219"/>
      <c r="E132" s="219"/>
      <c r="F132" s="219"/>
      <c r="G132" s="219"/>
      <c r="H132" s="218"/>
      <c r="I132" s="219"/>
      <c r="J132" s="219"/>
      <c r="K132" s="219"/>
      <c r="L132" s="219"/>
      <c r="M132" s="219"/>
      <c r="N132" s="219"/>
      <c r="O132" s="219"/>
      <c r="P132" s="219"/>
      <c r="Q132" s="214">
        <f t="shared" si="6"/>
        <v>6.2364</v>
      </c>
    </row>
    <row r="133" spans="1:17" ht="15.75">
      <c r="A133" s="142"/>
      <c r="B133" s="181" t="s">
        <v>2</v>
      </c>
      <c r="C133" s="302">
        <v>6.2364</v>
      </c>
      <c r="D133" s="219"/>
      <c r="E133" s="219"/>
      <c r="F133" s="219"/>
      <c r="G133" s="219"/>
      <c r="H133" s="218"/>
      <c r="I133" s="219"/>
      <c r="J133" s="219"/>
      <c r="K133" s="219"/>
      <c r="L133" s="219"/>
      <c r="M133" s="219"/>
      <c r="N133" s="219"/>
      <c r="O133" s="219"/>
      <c r="P133" s="219"/>
      <c r="Q133" s="214">
        <f t="shared" si="6"/>
        <v>6.2364</v>
      </c>
    </row>
    <row r="134" spans="1:17" ht="15.75">
      <c r="A134" s="142" t="s">
        <v>384</v>
      </c>
      <c r="B134" s="118" t="s">
        <v>39</v>
      </c>
      <c r="C134" s="218">
        <v>2.3</v>
      </c>
      <c r="D134" s="219"/>
      <c r="E134" s="219"/>
      <c r="F134" s="219"/>
      <c r="G134" s="219"/>
      <c r="H134" s="218">
        <v>3.8</v>
      </c>
      <c r="I134" s="219"/>
      <c r="J134" s="219"/>
      <c r="K134" s="219"/>
      <c r="L134" s="219"/>
      <c r="M134" s="219"/>
      <c r="N134" s="219">
        <v>3.8</v>
      </c>
      <c r="O134" s="219">
        <v>3.8</v>
      </c>
      <c r="P134" s="238"/>
      <c r="Q134" s="214">
        <f t="shared" si="6"/>
        <v>6.1</v>
      </c>
    </row>
    <row r="135" spans="1:17" ht="15.75" hidden="1">
      <c r="A135" s="142" t="s">
        <v>385</v>
      </c>
      <c r="B135" s="118" t="s">
        <v>40</v>
      </c>
      <c r="C135" s="218"/>
      <c r="D135" s="219"/>
      <c r="E135" s="219"/>
      <c r="F135" s="219"/>
      <c r="G135" s="219"/>
      <c r="H135" s="218"/>
      <c r="I135" s="219"/>
      <c r="J135" s="219"/>
      <c r="K135" s="219"/>
      <c r="L135" s="219"/>
      <c r="M135" s="219"/>
      <c r="N135" s="219"/>
      <c r="O135" s="219"/>
      <c r="P135" s="238"/>
      <c r="Q135" s="214">
        <f t="shared" si="6"/>
        <v>0</v>
      </c>
    </row>
    <row r="136" spans="1:17" ht="15.75" hidden="1">
      <c r="A136" s="142" t="s">
        <v>386</v>
      </c>
      <c r="B136" s="118" t="s">
        <v>137</v>
      </c>
      <c r="C136" s="218"/>
      <c r="D136" s="219"/>
      <c r="E136" s="219"/>
      <c r="F136" s="219"/>
      <c r="G136" s="219"/>
      <c r="H136" s="218"/>
      <c r="I136" s="219"/>
      <c r="J136" s="219"/>
      <c r="K136" s="219"/>
      <c r="L136" s="219"/>
      <c r="M136" s="219"/>
      <c r="N136" s="219"/>
      <c r="O136" s="219"/>
      <c r="P136" s="238"/>
      <c r="Q136" s="214">
        <f t="shared" si="6"/>
        <v>0</v>
      </c>
    </row>
    <row r="137" spans="1:17" ht="15.75">
      <c r="A137" s="142"/>
      <c r="B137" s="181" t="s">
        <v>2</v>
      </c>
      <c r="C137" s="302">
        <v>2.3</v>
      </c>
      <c r="D137" s="303"/>
      <c r="E137" s="303"/>
      <c r="F137" s="303"/>
      <c r="G137" s="303"/>
      <c r="H137" s="302">
        <v>3.8</v>
      </c>
      <c r="I137" s="303"/>
      <c r="J137" s="303"/>
      <c r="K137" s="303"/>
      <c r="L137" s="303"/>
      <c r="M137" s="303"/>
      <c r="N137" s="303">
        <v>3.8</v>
      </c>
      <c r="O137" s="303">
        <v>3.8</v>
      </c>
      <c r="P137" s="238"/>
      <c r="Q137" s="214">
        <f t="shared" si="6"/>
        <v>6.1</v>
      </c>
    </row>
    <row r="138" spans="1:17" ht="15.75">
      <c r="A138" s="142" t="s">
        <v>385</v>
      </c>
      <c r="B138" s="118" t="s">
        <v>40</v>
      </c>
      <c r="C138" s="218">
        <v>-140</v>
      </c>
      <c r="D138" s="219"/>
      <c r="E138" s="219"/>
      <c r="F138" s="219"/>
      <c r="G138" s="219"/>
      <c r="H138" s="218"/>
      <c r="I138" s="219"/>
      <c r="J138" s="219"/>
      <c r="K138" s="219"/>
      <c r="L138" s="219"/>
      <c r="M138" s="219"/>
      <c r="N138" s="219"/>
      <c r="O138" s="219"/>
      <c r="P138" s="238"/>
      <c r="Q138" s="214">
        <f t="shared" si="6"/>
        <v>-140</v>
      </c>
    </row>
    <row r="139" spans="1:17" ht="15.75">
      <c r="A139" s="142" t="s">
        <v>386</v>
      </c>
      <c r="B139" s="118" t="s">
        <v>137</v>
      </c>
      <c r="C139" s="218">
        <v>-40</v>
      </c>
      <c r="D139" s="219"/>
      <c r="E139" s="219"/>
      <c r="F139" s="219"/>
      <c r="G139" s="219"/>
      <c r="H139" s="218"/>
      <c r="I139" s="219"/>
      <c r="J139" s="219"/>
      <c r="K139" s="219"/>
      <c r="L139" s="219"/>
      <c r="M139" s="219"/>
      <c r="N139" s="219"/>
      <c r="O139" s="219"/>
      <c r="P139" s="238"/>
      <c r="Q139" s="214">
        <f t="shared" si="6"/>
        <v>-40</v>
      </c>
    </row>
    <row r="140" spans="1:17" ht="15.75">
      <c r="A140" s="142" t="s">
        <v>412</v>
      </c>
      <c r="B140" s="118" t="s">
        <v>198</v>
      </c>
      <c r="C140" s="218">
        <v>9.82</v>
      </c>
      <c r="D140" s="219"/>
      <c r="E140" s="219"/>
      <c r="F140" s="219"/>
      <c r="G140" s="219"/>
      <c r="H140" s="218"/>
      <c r="I140" s="219"/>
      <c r="J140" s="219"/>
      <c r="K140" s="219"/>
      <c r="L140" s="219"/>
      <c r="M140" s="219"/>
      <c r="N140" s="219"/>
      <c r="O140" s="219"/>
      <c r="P140" s="238"/>
      <c r="Q140" s="214">
        <f t="shared" si="6"/>
        <v>9.82</v>
      </c>
    </row>
    <row r="141" spans="1:17" ht="15.75" hidden="1">
      <c r="A141" s="130"/>
      <c r="B141" s="130"/>
      <c r="C141" s="218"/>
      <c r="D141" s="219"/>
      <c r="E141" s="219"/>
      <c r="F141" s="219"/>
      <c r="G141" s="219"/>
      <c r="H141" s="218"/>
      <c r="I141" s="219"/>
      <c r="J141" s="219"/>
      <c r="K141" s="219"/>
      <c r="L141" s="219"/>
      <c r="M141" s="219"/>
      <c r="N141" s="219"/>
      <c r="O141" s="219"/>
      <c r="P141" s="219"/>
      <c r="Q141" s="214">
        <f t="shared" si="6"/>
        <v>0</v>
      </c>
    </row>
    <row r="142" spans="1:17" ht="15.75" hidden="1">
      <c r="A142" s="191">
        <v>120000</v>
      </c>
      <c r="B142" s="179" t="s">
        <v>414</v>
      </c>
      <c r="C142" s="234">
        <f>C143</f>
        <v>0</v>
      </c>
      <c r="D142" s="234"/>
      <c r="E142" s="234"/>
      <c r="F142" s="234"/>
      <c r="G142" s="234"/>
      <c r="H142" s="234"/>
      <c r="I142" s="234"/>
      <c r="J142" s="234"/>
      <c r="K142" s="234"/>
      <c r="L142" s="234"/>
      <c r="M142" s="234"/>
      <c r="N142" s="234"/>
      <c r="O142" s="234"/>
      <c r="P142" s="234"/>
      <c r="Q142" s="214">
        <f t="shared" si="6"/>
        <v>0</v>
      </c>
    </row>
    <row r="143" spans="1:17" ht="15.75" hidden="1">
      <c r="A143" s="187" t="s">
        <v>408</v>
      </c>
      <c r="B143" s="141" t="s">
        <v>10</v>
      </c>
      <c r="C143" s="219"/>
      <c r="D143" s="219"/>
      <c r="E143" s="219"/>
      <c r="F143" s="219"/>
      <c r="G143" s="219"/>
      <c r="H143" s="219"/>
      <c r="I143" s="219"/>
      <c r="J143" s="219"/>
      <c r="K143" s="219"/>
      <c r="L143" s="219"/>
      <c r="M143" s="219"/>
      <c r="N143" s="219"/>
      <c r="O143" s="219"/>
      <c r="P143" s="219"/>
      <c r="Q143" s="214">
        <f aca="true" t="shared" si="8" ref="Q143:Q203">H143+C143</f>
        <v>0</v>
      </c>
    </row>
    <row r="144" spans="1:17" ht="15.75">
      <c r="A144" s="187"/>
      <c r="B144" s="181" t="s">
        <v>2</v>
      </c>
      <c r="C144" s="302">
        <v>9.82</v>
      </c>
      <c r="D144" s="219"/>
      <c r="E144" s="219"/>
      <c r="F144" s="219"/>
      <c r="G144" s="219"/>
      <c r="H144" s="219"/>
      <c r="I144" s="219"/>
      <c r="J144" s="219"/>
      <c r="K144" s="219"/>
      <c r="L144" s="219"/>
      <c r="M144" s="219"/>
      <c r="N144" s="219"/>
      <c r="O144" s="219"/>
      <c r="P144" s="219"/>
      <c r="Q144" s="214">
        <f t="shared" si="8"/>
        <v>9.82</v>
      </c>
    </row>
    <row r="145" spans="1:17" ht="15.75">
      <c r="A145" s="189" t="s">
        <v>32</v>
      </c>
      <c r="B145" s="325" t="s">
        <v>414</v>
      </c>
      <c r="C145" s="329">
        <v>35</v>
      </c>
      <c r="D145" s="219"/>
      <c r="E145" s="219"/>
      <c r="F145" s="219"/>
      <c r="G145" s="219"/>
      <c r="H145" s="219"/>
      <c r="I145" s="219"/>
      <c r="J145" s="219"/>
      <c r="K145" s="219"/>
      <c r="L145" s="219"/>
      <c r="M145" s="219"/>
      <c r="N145" s="219"/>
      <c r="O145" s="219"/>
      <c r="P145" s="219"/>
      <c r="Q145" s="214">
        <f t="shared" si="8"/>
        <v>35</v>
      </c>
    </row>
    <row r="146" spans="1:17" ht="15.75">
      <c r="A146" s="187" t="s">
        <v>408</v>
      </c>
      <c r="B146" s="115" t="s">
        <v>10</v>
      </c>
      <c r="C146" s="302">
        <v>35</v>
      </c>
      <c r="D146" s="219"/>
      <c r="E146" s="219"/>
      <c r="F146" s="219"/>
      <c r="G146" s="219"/>
      <c r="H146" s="219"/>
      <c r="I146" s="219"/>
      <c r="J146" s="219"/>
      <c r="K146" s="219"/>
      <c r="L146" s="219"/>
      <c r="M146" s="219"/>
      <c r="N146" s="219"/>
      <c r="O146" s="219"/>
      <c r="P146" s="219"/>
      <c r="Q146" s="214">
        <f t="shared" si="8"/>
        <v>35</v>
      </c>
    </row>
    <row r="147" spans="1:17" ht="15.75">
      <c r="A147" s="189" t="s">
        <v>401</v>
      </c>
      <c r="B147" s="179" t="s">
        <v>402</v>
      </c>
      <c r="C147" s="234">
        <f>SUM(C151+C155+C156)</f>
        <v>27.237000000000002</v>
      </c>
      <c r="D147" s="234"/>
      <c r="E147" s="234">
        <f aca="true" t="shared" si="9" ref="E147:M147">E151+E153+E157+E158+E159+E160+E156+E152</f>
        <v>0</v>
      </c>
      <c r="F147" s="234">
        <f t="shared" si="9"/>
        <v>0</v>
      </c>
      <c r="G147" s="234">
        <f t="shared" si="9"/>
        <v>0</v>
      </c>
      <c r="H147" s="234">
        <f t="shared" si="9"/>
        <v>0</v>
      </c>
      <c r="I147" s="234">
        <f t="shared" si="9"/>
        <v>0</v>
      </c>
      <c r="J147" s="234">
        <f t="shared" si="9"/>
        <v>0</v>
      </c>
      <c r="K147" s="234">
        <f t="shared" si="9"/>
        <v>0</v>
      </c>
      <c r="L147" s="234">
        <f t="shared" si="9"/>
        <v>0</v>
      </c>
      <c r="M147" s="234">
        <f t="shared" si="9"/>
        <v>0</v>
      </c>
      <c r="N147" s="234">
        <f>N151+N153+N157+N158+N159+N160+N156</f>
        <v>0</v>
      </c>
      <c r="O147" s="234">
        <f>O151+O153+O157+O158+O159+O160+O156</f>
        <v>0</v>
      </c>
      <c r="P147" s="234">
        <f>P151+P153+P157+P158+P159+P160+P156</f>
        <v>0</v>
      </c>
      <c r="Q147" s="214">
        <f t="shared" si="8"/>
        <v>27.237000000000002</v>
      </c>
    </row>
    <row r="148" spans="1:17" ht="15.75" hidden="1">
      <c r="A148" s="187" t="s">
        <v>432</v>
      </c>
      <c r="B148" s="179" t="s">
        <v>433</v>
      </c>
      <c r="C148" s="234"/>
      <c r="D148" s="234"/>
      <c r="E148" s="234"/>
      <c r="F148" s="234"/>
      <c r="G148" s="234"/>
      <c r="H148" s="219"/>
      <c r="I148" s="219"/>
      <c r="J148" s="219"/>
      <c r="K148" s="219"/>
      <c r="L148" s="219"/>
      <c r="M148" s="219"/>
      <c r="N148" s="219"/>
      <c r="O148" s="219"/>
      <c r="P148" s="219"/>
      <c r="Q148" s="214">
        <f t="shared" si="8"/>
        <v>0</v>
      </c>
    </row>
    <row r="149" spans="1:17" ht="15.75" hidden="1">
      <c r="A149" s="187" t="s">
        <v>389</v>
      </c>
      <c r="B149" s="118" t="s">
        <v>417</v>
      </c>
      <c r="C149" s="219"/>
      <c r="D149" s="219"/>
      <c r="E149" s="219"/>
      <c r="F149" s="219"/>
      <c r="G149" s="219"/>
      <c r="H149" s="219"/>
      <c r="I149" s="219"/>
      <c r="J149" s="219"/>
      <c r="K149" s="219"/>
      <c r="L149" s="219"/>
      <c r="M149" s="219"/>
      <c r="N149" s="219"/>
      <c r="O149" s="219"/>
      <c r="P149" s="219"/>
      <c r="Q149" s="214">
        <f t="shared" si="8"/>
        <v>0</v>
      </c>
    </row>
    <row r="150" spans="1:17" ht="15.75" hidden="1">
      <c r="A150" s="187" t="s">
        <v>424</v>
      </c>
      <c r="B150" s="118" t="s">
        <v>425</v>
      </c>
      <c r="C150" s="219"/>
      <c r="D150" s="219"/>
      <c r="E150" s="219"/>
      <c r="F150" s="219"/>
      <c r="G150" s="219"/>
      <c r="H150" s="219"/>
      <c r="I150" s="219"/>
      <c r="J150" s="219"/>
      <c r="K150" s="219"/>
      <c r="L150" s="219"/>
      <c r="M150" s="219"/>
      <c r="N150" s="219"/>
      <c r="O150" s="219"/>
      <c r="P150" s="219"/>
      <c r="Q150" s="214">
        <f t="shared" si="8"/>
        <v>0</v>
      </c>
    </row>
    <row r="151" spans="1:17" ht="15.75">
      <c r="A151" s="142" t="s">
        <v>387</v>
      </c>
      <c r="B151" s="118" t="s">
        <v>410</v>
      </c>
      <c r="C151" s="216">
        <v>0.4</v>
      </c>
      <c r="D151" s="216"/>
      <c r="E151" s="216"/>
      <c r="F151" s="216"/>
      <c r="G151" s="219"/>
      <c r="H151" s="219"/>
      <c r="I151" s="219"/>
      <c r="J151" s="219"/>
      <c r="K151" s="219"/>
      <c r="L151" s="219"/>
      <c r="M151" s="219"/>
      <c r="N151" s="219"/>
      <c r="O151" s="219"/>
      <c r="P151" s="219"/>
      <c r="Q151" s="214">
        <f t="shared" si="8"/>
        <v>0.4</v>
      </c>
    </row>
    <row r="152" spans="1:17" ht="15.75" hidden="1">
      <c r="A152" s="142" t="s">
        <v>161</v>
      </c>
      <c r="B152" s="156" t="s">
        <v>391</v>
      </c>
      <c r="C152" s="216"/>
      <c r="D152" s="216"/>
      <c r="E152" s="216"/>
      <c r="F152" s="216"/>
      <c r="G152" s="219"/>
      <c r="H152" s="219"/>
      <c r="I152" s="219"/>
      <c r="J152" s="219"/>
      <c r="K152" s="219"/>
      <c r="L152" s="219"/>
      <c r="M152" s="219"/>
      <c r="N152" s="219"/>
      <c r="O152" s="219"/>
      <c r="P152" s="219"/>
      <c r="Q152" s="214">
        <f t="shared" si="8"/>
        <v>0</v>
      </c>
    </row>
    <row r="153" spans="1:17" ht="15.75" hidden="1">
      <c r="A153" s="142" t="s">
        <v>262</v>
      </c>
      <c r="B153" s="118" t="s">
        <v>263</v>
      </c>
      <c r="C153" s="216"/>
      <c r="D153" s="216"/>
      <c r="E153" s="216"/>
      <c r="F153" s="216"/>
      <c r="G153" s="219"/>
      <c r="H153" s="219"/>
      <c r="I153" s="219"/>
      <c r="J153" s="219"/>
      <c r="K153" s="219"/>
      <c r="L153" s="219"/>
      <c r="M153" s="219"/>
      <c r="N153" s="219"/>
      <c r="O153" s="219"/>
      <c r="P153" s="219"/>
      <c r="Q153" s="214">
        <f t="shared" si="8"/>
        <v>0</v>
      </c>
    </row>
    <row r="154" spans="1:17" ht="15.75">
      <c r="A154" s="142"/>
      <c r="B154" s="181" t="s">
        <v>2</v>
      </c>
      <c r="C154" s="221">
        <v>0.4</v>
      </c>
      <c r="D154" s="216"/>
      <c r="E154" s="216"/>
      <c r="F154" s="216"/>
      <c r="G154" s="219"/>
      <c r="H154" s="219"/>
      <c r="I154" s="219"/>
      <c r="J154" s="219"/>
      <c r="K154" s="219"/>
      <c r="L154" s="219"/>
      <c r="M154" s="219"/>
      <c r="N154" s="219"/>
      <c r="O154" s="219"/>
      <c r="P154" s="219"/>
      <c r="Q154" s="214">
        <f t="shared" si="8"/>
        <v>0.4</v>
      </c>
    </row>
    <row r="155" spans="1:17" ht="15.75">
      <c r="A155" s="150">
        <v>130112</v>
      </c>
      <c r="B155" s="115" t="s">
        <v>274</v>
      </c>
      <c r="C155" s="223">
        <v>6</v>
      </c>
      <c r="D155" s="216"/>
      <c r="E155" s="216"/>
      <c r="F155" s="216"/>
      <c r="G155" s="219"/>
      <c r="H155" s="219"/>
      <c r="I155" s="219"/>
      <c r="J155" s="219"/>
      <c r="K155" s="219"/>
      <c r="L155" s="219"/>
      <c r="M155" s="219"/>
      <c r="N155" s="219"/>
      <c r="O155" s="219"/>
      <c r="P155" s="219"/>
      <c r="Q155" s="214">
        <f t="shared" si="8"/>
        <v>6</v>
      </c>
    </row>
    <row r="156" spans="1:17" ht="15.75">
      <c r="A156" s="142" t="s">
        <v>444</v>
      </c>
      <c r="B156" s="118" t="s">
        <v>37</v>
      </c>
      <c r="C156" s="216">
        <v>20.837</v>
      </c>
      <c r="D156" s="216"/>
      <c r="E156" s="216"/>
      <c r="F156" s="216"/>
      <c r="G156" s="219"/>
      <c r="H156" s="219"/>
      <c r="I156" s="219"/>
      <c r="J156" s="219"/>
      <c r="K156" s="219"/>
      <c r="L156" s="219"/>
      <c r="M156" s="219"/>
      <c r="N156" s="219"/>
      <c r="O156" s="219"/>
      <c r="P156" s="219"/>
      <c r="Q156" s="214">
        <f t="shared" si="8"/>
        <v>20.837</v>
      </c>
    </row>
    <row r="157" spans="1:17" ht="31.5" hidden="1">
      <c r="A157" s="142" t="s">
        <v>463</v>
      </c>
      <c r="B157" s="118" t="s">
        <v>13</v>
      </c>
      <c r="C157" s="216"/>
      <c r="D157" s="216"/>
      <c r="E157" s="216"/>
      <c r="F157" s="216"/>
      <c r="G157" s="219"/>
      <c r="H157" s="219"/>
      <c r="I157" s="219"/>
      <c r="J157" s="219"/>
      <c r="K157" s="219"/>
      <c r="L157" s="219"/>
      <c r="M157" s="219"/>
      <c r="N157" s="219"/>
      <c r="O157" s="219"/>
      <c r="P157" s="219"/>
      <c r="Q157" s="214">
        <f t="shared" si="8"/>
        <v>0</v>
      </c>
    </row>
    <row r="158" spans="1:17" ht="15.75" hidden="1">
      <c r="A158" s="142" t="s">
        <v>388</v>
      </c>
      <c r="B158" s="118" t="s">
        <v>287</v>
      </c>
      <c r="C158" s="216"/>
      <c r="D158" s="216"/>
      <c r="E158" s="216"/>
      <c r="F158" s="216"/>
      <c r="G158" s="219"/>
      <c r="H158" s="219"/>
      <c r="I158" s="219"/>
      <c r="J158" s="219"/>
      <c r="K158" s="219"/>
      <c r="L158" s="219"/>
      <c r="M158" s="219"/>
      <c r="N158" s="219"/>
      <c r="O158" s="219"/>
      <c r="P158" s="219"/>
      <c r="Q158" s="214">
        <f t="shared" si="8"/>
        <v>0</v>
      </c>
    </row>
    <row r="159" spans="1:17" ht="31.5" hidden="1">
      <c r="A159" s="142" t="s">
        <v>449</v>
      </c>
      <c r="B159" s="118" t="s">
        <v>14</v>
      </c>
      <c r="C159" s="216"/>
      <c r="D159" s="216"/>
      <c r="E159" s="216"/>
      <c r="F159" s="216"/>
      <c r="G159" s="219"/>
      <c r="H159" s="219"/>
      <c r="I159" s="219"/>
      <c r="J159" s="219"/>
      <c r="K159" s="219"/>
      <c r="L159" s="219"/>
      <c r="M159" s="219"/>
      <c r="N159" s="219"/>
      <c r="O159" s="219"/>
      <c r="P159" s="219"/>
      <c r="Q159" s="214">
        <f t="shared" si="8"/>
        <v>0</v>
      </c>
    </row>
    <row r="160" spans="1:17" ht="15.75" hidden="1">
      <c r="A160" s="142"/>
      <c r="B160" s="118"/>
      <c r="C160" s="216"/>
      <c r="D160" s="216"/>
      <c r="E160" s="216"/>
      <c r="F160" s="216"/>
      <c r="G160" s="216"/>
      <c r="H160" s="219"/>
      <c r="I160" s="219"/>
      <c r="J160" s="219"/>
      <c r="K160" s="219"/>
      <c r="L160" s="219"/>
      <c r="M160" s="219"/>
      <c r="N160" s="219"/>
      <c r="O160" s="219"/>
      <c r="P160" s="219"/>
      <c r="Q160" s="214">
        <f t="shared" si="8"/>
        <v>0</v>
      </c>
    </row>
    <row r="161" spans="1:17" ht="15.75" hidden="1">
      <c r="A161" s="155" t="s">
        <v>559</v>
      </c>
      <c r="B161" s="179" t="s">
        <v>560</v>
      </c>
      <c r="C161" s="214"/>
      <c r="D161" s="214"/>
      <c r="E161" s="214"/>
      <c r="F161" s="214"/>
      <c r="G161" s="214"/>
      <c r="H161" s="234"/>
      <c r="I161" s="234"/>
      <c r="J161" s="234"/>
      <c r="K161" s="234"/>
      <c r="L161" s="234"/>
      <c r="M161" s="234"/>
      <c r="N161" s="234"/>
      <c r="O161" s="234"/>
      <c r="P161" s="234"/>
      <c r="Q161" s="214">
        <f t="shared" si="8"/>
        <v>0</v>
      </c>
    </row>
    <row r="162" spans="1:17" ht="15.75" hidden="1">
      <c r="A162" s="142" t="s">
        <v>351</v>
      </c>
      <c r="B162" s="118" t="s">
        <v>353</v>
      </c>
      <c r="C162" s="216"/>
      <c r="D162" s="216"/>
      <c r="E162" s="216"/>
      <c r="F162" s="216"/>
      <c r="G162" s="216"/>
      <c r="H162" s="219"/>
      <c r="I162" s="219"/>
      <c r="J162" s="219"/>
      <c r="K162" s="219"/>
      <c r="L162" s="219"/>
      <c r="M162" s="219"/>
      <c r="N162" s="219"/>
      <c r="O162" s="219"/>
      <c r="P162" s="219"/>
      <c r="Q162" s="214">
        <f t="shared" si="8"/>
        <v>0</v>
      </c>
    </row>
    <row r="163" spans="1:17" ht="15.75" hidden="1">
      <c r="A163" s="188" t="s">
        <v>432</v>
      </c>
      <c r="B163" s="179" t="s">
        <v>484</v>
      </c>
      <c r="C163" s="239"/>
      <c r="D163" s="239"/>
      <c r="E163" s="239"/>
      <c r="F163" s="239"/>
      <c r="G163" s="216"/>
      <c r="H163" s="219"/>
      <c r="I163" s="219"/>
      <c r="J163" s="219"/>
      <c r="K163" s="219"/>
      <c r="L163" s="219"/>
      <c r="M163" s="219"/>
      <c r="N163" s="219"/>
      <c r="O163" s="219"/>
      <c r="P163" s="219"/>
      <c r="Q163" s="214">
        <f t="shared" si="8"/>
        <v>0</v>
      </c>
    </row>
    <row r="164" spans="1:17" ht="23.25" customHeight="1" hidden="1">
      <c r="A164" s="145" t="s">
        <v>424</v>
      </c>
      <c r="B164" s="118" t="s">
        <v>485</v>
      </c>
      <c r="C164" s="223"/>
      <c r="D164" s="239"/>
      <c r="E164" s="239"/>
      <c r="F164" s="239"/>
      <c r="G164" s="216"/>
      <c r="H164" s="219"/>
      <c r="I164" s="219"/>
      <c r="J164" s="219"/>
      <c r="K164" s="219"/>
      <c r="L164" s="219"/>
      <c r="M164" s="219"/>
      <c r="N164" s="219"/>
      <c r="O164" s="219"/>
      <c r="P164" s="219"/>
      <c r="Q164" s="214">
        <f t="shared" si="8"/>
        <v>0</v>
      </c>
    </row>
    <row r="165" spans="1:17" ht="23.25" customHeight="1" hidden="1">
      <c r="A165" s="145"/>
      <c r="B165" s="181" t="s">
        <v>486</v>
      </c>
      <c r="C165" s="225"/>
      <c r="D165" s="239"/>
      <c r="E165" s="239"/>
      <c r="F165" s="239"/>
      <c r="G165" s="216"/>
      <c r="H165" s="219"/>
      <c r="I165" s="219"/>
      <c r="J165" s="219"/>
      <c r="K165" s="219"/>
      <c r="L165" s="219"/>
      <c r="M165" s="219"/>
      <c r="N165" s="219"/>
      <c r="O165" s="219"/>
      <c r="P165" s="219"/>
      <c r="Q165" s="214">
        <f t="shared" si="8"/>
        <v>0</v>
      </c>
    </row>
    <row r="166" spans="1:17" ht="15.75" hidden="1">
      <c r="A166" s="189" t="s">
        <v>431</v>
      </c>
      <c r="B166" s="190" t="s">
        <v>326</v>
      </c>
      <c r="C166" s="240">
        <f>SUM(C167+C169)</f>
        <v>0</v>
      </c>
      <c r="D166" s="240"/>
      <c r="E166" s="240">
        <f aca="true" t="shared" si="10" ref="E166:P166">E167+E169</f>
        <v>0</v>
      </c>
      <c r="F166" s="240">
        <f t="shared" si="10"/>
        <v>0</v>
      </c>
      <c r="G166" s="234"/>
      <c r="H166" s="234">
        <f t="shared" si="10"/>
        <v>0</v>
      </c>
      <c r="I166" s="234">
        <f t="shared" si="10"/>
        <v>0</v>
      </c>
      <c r="J166" s="234">
        <f t="shared" si="10"/>
        <v>0</v>
      </c>
      <c r="K166" s="234">
        <f t="shared" si="10"/>
        <v>0</v>
      </c>
      <c r="L166" s="234">
        <f t="shared" si="10"/>
        <v>0</v>
      </c>
      <c r="M166" s="234">
        <f t="shared" si="10"/>
        <v>0</v>
      </c>
      <c r="N166" s="234">
        <f t="shared" si="10"/>
        <v>0</v>
      </c>
      <c r="O166" s="234">
        <f t="shared" si="10"/>
        <v>0</v>
      </c>
      <c r="P166" s="234">
        <f t="shared" si="10"/>
        <v>0</v>
      </c>
      <c r="Q166" s="214">
        <f t="shared" si="8"/>
        <v>0</v>
      </c>
    </row>
    <row r="167" spans="1:17" ht="18.75" hidden="1">
      <c r="A167" s="159" t="s">
        <v>405</v>
      </c>
      <c r="B167" s="115" t="s">
        <v>582</v>
      </c>
      <c r="C167" s="229"/>
      <c r="D167" s="223"/>
      <c r="E167" s="222"/>
      <c r="F167" s="222"/>
      <c r="G167" s="219"/>
      <c r="H167" s="219"/>
      <c r="I167" s="219"/>
      <c r="J167" s="219"/>
      <c r="K167" s="219"/>
      <c r="L167" s="219"/>
      <c r="M167" s="219"/>
      <c r="N167" s="219"/>
      <c r="O167" s="219"/>
      <c r="P167" s="219"/>
      <c r="Q167" s="214">
        <f t="shared" si="8"/>
        <v>0</v>
      </c>
    </row>
    <row r="168" spans="1:17" ht="15.75" hidden="1">
      <c r="A168" s="159"/>
      <c r="B168" s="184" t="s">
        <v>565</v>
      </c>
      <c r="C168" s="241"/>
      <c r="D168" s="223"/>
      <c r="E168" s="222"/>
      <c r="F168" s="222"/>
      <c r="G168" s="219"/>
      <c r="H168" s="219"/>
      <c r="I168" s="219"/>
      <c r="J168" s="219"/>
      <c r="K168" s="219"/>
      <c r="L168" s="219"/>
      <c r="M168" s="219"/>
      <c r="N168" s="219"/>
      <c r="O168" s="219"/>
      <c r="P168" s="219"/>
      <c r="Q168" s="214">
        <f t="shared" si="8"/>
        <v>0</v>
      </c>
    </row>
    <row r="169" spans="1:17" ht="15.75" hidden="1">
      <c r="A169" s="159" t="s">
        <v>441</v>
      </c>
      <c r="B169" s="115" t="s">
        <v>583</v>
      </c>
      <c r="C169" s="223"/>
      <c r="D169" s="223"/>
      <c r="E169" s="222"/>
      <c r="F169" s="222"/>
      <c r="G169" s="219"/>
      <c r="H169" s="219"/>
      <c r="I169" s="219"/>
      <c r="J169" s="219"/>
      <c r="K169" s="219"/>
      <c r="L169" s="219"/>
      <c r="M169" s="219"/>
      <c r="N169" s="219"/>
      <c r="O169" s="219"/>
      <c r="P169" s="219"/>
      <c r="Q169" s="214">
        <f t="shared" si="8"/>
        <v>0</v>
      </c>
    </row>
    <row r="170" spans="1:17" ht="15.75" hidden="1">
      <c r="A170" s="159"/>
      <c r="B170" s="184" t="s">
        <v>565</v>
      </c>
      <c r="C170" s="241"/>
      <c r="D170" s="223"/>
      <c r="E170" s="222"/>
      <c r="F170" s="222"/>
      <c r="G170" s="219"/>
      <c r="H170" s="219"/>
      <c r="I170" s="219"/>
      <c r="J170" s="219"/>
      <c r="K170" s="219"/>
      <c r="L170" s="219"/>
      <c r="M170" s="219"/>
      <c r="N170" s="219"/>
      <c r="O170" s="219"/>
      <c r="P170" s="219"/>
      <c r="Q170" s="214">
        <f t="shared" si="8"/>
        <v>0</v>
      </c>
    </row>
    <row r="171" spans="1:17" ht="15.75" hidden="1">
      <c r="A171" s="189" t="s">
        <v>479</v>
      </c>
      <c r="B171" s="190" t="s">
        <v>327</v>
      </c>
      <c r="C171" s="240"/>
      <c r="D171" s="240"/>
      <c r="E171" s="222"/>
      <c r="F171" s="222"/>
      <c r="G171" s="219"/>
      <c r="H171" s="234"/>
      <c r="I171" s="234"/>
      <c r="J171" s="234"/>
      <c r="K171" s="234"/>
      <c r="L171" s="234"/>
      <c r="M171" s="234"/>
      <c r="N171" s="234"/>
      <c r="O171" s="234"/>
      <c r="P171" s="234"/>
      <c r="Q171" s="214">
        <f t="shared" si="8"/>
        <v>0</v>
      </c>
    </row>
    <row r="172" spans="1:17" ht="15.75" hidden="1">
      <c r="A172" s="145" t="s">
        <v>477</v>
      </c>
      <c r="B172" s="115" t="s">
        <v>478</v>
      </c>
      <c r="C172" s="223"/>
      <c r="D172" s="223"/>
      <c r="E172" s="222"/>
      <c r="F172" s="222"/>
      <c r="G172" s="219"/>
      <c r="H172" s="219"/>
      <c r="I172" s="219"/>
      <c r="J172" s="219"/>
      <c r="K172" s="219"/>
      <c r="L172" s="219"/>
      <c r="M172" s="219"/>
      <c r="N172" s="219"/>
      <c r="O172" s="219"/>
      <c r="P172" s="219"/>
      <c r="Q172" s="214">
        <f t="shared" si="8"/>
        <v>0</v>
      </c>
    </row>
    <row r="173" spans="1:17" ht="15.75" hidden="1">
      <c r="A173" s="145"/>
      <c r="B173" s="184"/>
      <c r="C173" s="223"/>
      <c r="D173" s="223"/>
      <c r="E173" s="222"/>
      <c r="F173" s="222"/>
      <c r="G173" s="219"/>
      <c r="H173" s="219"/>
      <c r="I173" s="219"/>
      <c r="J173" s="219"/>
      <c r="K173" s="219"/>
      <c r="L173" s="219"/>
      <c r="M173" s="219"/>
      <c r="N173" s="219"/>
      <c r="O173" s="219"/>
      <c r="P173" s="219"/>
      <c r="Q173" s="214">
        <f t="shared" si="8"/>
        <v>0</v>
      </c>
    </row>
    <row r="174" spans="1:17" ht="15.75" hidden="1">
      <c r="A174" s="189" t="s">
        <v>434</v>
      </c>
      <c r="B174" s="190" t="s">
        <v>328</v>
      </c>
      <c r="C174" s="240">
        <f aca="true" t="shared" si="11" ref="C174:P174">C175</f>
        <v>0</v>
      </c>
      <c r="D174" s="240"/>
      <c r="E174" s="240">
        <f t="shared" si="11"/>
        <v>0</v>
      </c>
      <c r="F174" s="240">
        <f t="shared" si="11"/>
        <v>0</v>
      </c>
      <c r="G174" s="234"/>
      <c r="H174" s="234">
        <f t="shared" si="11"/>
        <v>0</v>
      </c>
      <c r="I174" s="234">
        <f t="shared" si="11"/>
        <v>0</v>
      </c>
      <c r="J174" s="234">
        <f t="shared" si="11"/>
        <v>0</v>
      </c>
      <c r="K174" s="234">
        <f t="shared" si="11"/>
        <v>0</v>
      </c>
      <c r="L174" s="234">
        <f t="shared" si="11"/>
        <v>0</v>
      </c>
      <c r="M174" s="234">
        <f t="shared" si="11"/>
        <v>0</v>
      </c>
      <c r="N174" s="234">
        <f t="shared" si="11"/>
        <v>0</v>
      </c>
      <c r="O174" s="234">
        <f t="shared" si="11"/>
        <v>0</v>
      </c>
      <c r="P174" s="234">
        <f t="shared" si="11"/>
        <v>0</v>
      </c>
      <c r="Q174" s="214">
        <f t="shared" si="8"/>
        <v>0</v>
      </c>
    </row>
    <row r="175" spans="1:17" ht="15.75" hidden="1">
      <c r="A175" s="159" t="s">
        <v>426</v>
      </c>
      <c r="B175" s="115" t="s">
        <v>329</v>
      </c>
      <c r="C175" s="222"/>
      <c r="D175" s="222"/>
      <c r="E175" s="222"/>
      <c r="F175" s="222"/>
      <c r="G175" s="219"/>
      <c r="H175" s="219"/>
      <c r="I175" s="219"/>
      <c r="J175" s="219"/>
      <c r="K175" s="219"/>
      <c r="L175" s="219"/>
      <c r="M175" s="219"/>
      <c r="N175" s="219"/>
      <c r="O175" s="219"/>
      <c r="P175" s="219"/>
      <c r="Q175" s="214">
        <f t="shared" si="8"/>
        <v>0</v>
      </c>
    </row>
    <row r="176" spans="1:17" ht="15.75" hidden="1">
      <c r="A176" s="189" t="s">
        <v>558</v>
      </c>
      <c r="B176" s="190" t="s">
        <v>561</v>
      </c>
      <c r="C176" s="240"/>
      <c r="D176" s="240"/>
      <c r="E176" s="240"/>
      <c r="F176" s="240"/>
      <c r="G176" s="234"/>
      <c r="H176" s="234"/>
      <c r="I176" s="234"/>
      <c r="J176" s="234"/>
      <c r="K176" s="234"/>
      <c r="L176" s="234"/>
      <c r="M176" s="234"/>
      <c r="N176" s="234"/>
      <c r="O176" s="234"/>
      <c r="P176" s="234"/>
      <c r="Q176" s="214">
        <f t="shared" si="8"/>
        <v>0</v>
      </c>
    </row>
    <row r="177" spans="1:17" ht="15.75" hidden="1">
      <c r="A177" s="71">
        <v>240601</v>
      </c>
      <c r="B177" s="115" t="s">
        <v>15</v>
      </c>
      <c r="C177" s="222"/>
      <c r="D177" s="222"/>
      <c r="E177" s="222"/>
      <c r="F177" s="222"/>
      <c r="G177" s="219"/>
      <c r="H177" s="219"/>
      <c r="I177" s="219"/>
      <c r="J177" s="219"/>
      <c r="K177" s="219"/>
      <c r="L177" s="219"/>
      <c r="M177" s="219"/>
      <c r="N177" s="219"/>
      <c r="O177" s="219"/>
      <c r="P177" s="219"/>
      <c r="Q177" s="214">
        <f t="shared" si="8"/>
        <v>0</v>
      </c>
    </row>
    <row r="178" spans="1:17" ht="15.75" hidden="1">
      <c r="A178" s="191">
        <v>210000</v>
      </c>
      <c r="B178" s="190" t="s">
        <v>328</v>
      </c>
      <c r="C178" s="240"/>
      <c r="D178" s="222"/>
      <c r="E178" s="240">
        <v>0</v>
      </c>
      <c r="F178" s="240">
        <v>0</v>
      </c>
      <c r="G178" s="240">
        <v>0</v>
      </c>
      <c r="H178" s="240">
        <v>0</v>
      </c>
      <c r="I178" s="240">
        <v>0</v>
      </c>
      <c r="J178" s="240">
        <v>0</v>
      </c>
      <c r="K178" s="240">
        <v>0</v>
      </c>
      <c r="L178" s="240">
        <v>0</v>
      </c>
      <c r="M178" s="240">
        <v>0</v>
      </c>
      <c r="N178" s="240">
        <v>0</v>
      </c>
      <c r="O178" s="240">
        <v>0</v>
      </c>
      <c r="P178" s="240">
        <v>0</v>
      </c>
      <c r="Q178" s="214">
        <f t="shared" si="8"/>
        <v>0</v>
      </c>
    </row>
    <row r="179" spans="1:17" ht="15.75" hidden="1">
      <c r="A179" s="71">
        <v>210105</v>
      </c>
      <c r="B179" s="115" t="s">
        <v>289</v>
      </c>
      <c r="C179" s="222"/>
      <c r="D179" s="222"/>
      <c r="E179" s="222"/>
      <c r="F179" s="222"/>
      <c r="G179" s="219"/>
      <c r="H179" s="219"/>
      <c r="I179" s="219"/>
      <c r="J179" s="219"/>
      <c r="K179" s="219"/>
      <c r="L179" s="219"/>
      <c r="M179" s="219"/>
      <c r="N179" s="219"/>
      <c r="O179" s="219"/>
      <c r="P179" s="219"/>
      <c r="Q179" s="214">
        <f t="shared" si="8"/>
        <v>0</v>
      </c>
    </row>
    <row r="180" spans="1:17" ht="15.75">
      <c r="A180" s="71"/>
      <c r="B180" s="181" t="s">
        <v>2</v>
      </c>
      <c r="C180" s="221">
        <v>3.837</v>
      </c>
      <c r="D180" s="222"/>
      <c r="E180" s="222"/>
      <c r="F180" s="222"/>
      <c r="G180" s="219"/>
      <c r="H180" s="219"/>
      <c r="I180" s="219"/>
      <c r="J180" s="219"/>
      <c r="K180" s="219"/>
      <c r="L180" s="219"/>
      <c r="M180" s="219"/>
      <c r="N180" s="219"/>
      <c r="O180" s="219"/>
      <c r="P180" s="219"/>
      <c r="Q180" s="214">
        <f t="shared" si="8"/>
        <v>3.837</v>
      </c>
    </row>
    <row r="181" spans="1:17" ht="15.75">
      <c r="A181" s="191">
        <v>180000</v>
      </c>
      <c r="B181" s="190" t="s">
        <v>327</v>
      </c>
      <c r="C181" s="239">
        <v>5.5</v>
      </c>
      <c r="D181" s="240"/>
      <c r="E181" s="240"/>
      <c r="F181" s="240"/>
      <c r="G181" s="219"/>
      <c r="H181" s="219"/>
      <c r="I181" s="219"/>
      <c r="J181" s="219"/>
      <c r="K181" s="219"/>
      <c r="L181" s="219"/>
      <c r="M181" s="219"/>
      <c r="N181" s="219"/>
      <c r="O181" s="219"/>
      <c r="P181" s="219"/>
      <c r="Q181" s="214">
        <f t="shared" si="8"/>
        <v>5.5</v>
      </c>
    </row>
    <row r="182" spans="1:17" ht="15.75">
      <c r="A182" s="150">
        <v>180410</v>
      </c>
      <c r="B182" s="115" t="s">
        <v>478</v>
      </c>
      <c r="C182" s="223">
        <v>5.5</v>
      </c>
      <c r="D182" s="222"/>
      <c r="E182" s="222"/>
      <c r="F182" s="222"/>
      <c r="G182" s="219"/>
      <c r="H182" s="219"/>
      <c r="I182" s="219"/>
      <c r="J182" s="219"/>
      <c r="K182" s="219"/>
      <c r="L182" s="219"/>
      <c r="M182" s="219"/>
      <c r="N182" s="219"/>
      <c r="O182" s="219"/>
      <c r="P182" s="219"/>
      <c r="Q182" s="214">
        <f t="shared" si="8"/>
        <v>5.5</v>
      </c>
    </row>
    <row r="183" spans="1:17" ht="31.5">
      <c r="A183" s="150"/>
      <c r="B183" s="199" t="s">
        <v>4</v>
      </c>
      <c r="C183" s="221">
        <v>5.5</v>
      </c>
      <c r="D183" s="222"/>
      <c r="E183" s="222"/>
      <c r="F183" s="222"/>
      <c r="G183" s="219"/>
      <c r="H183" s="219"/>
      <c r="I183" s="219"/>
      <c r="J183" s="219"/>
      <c r="K183" s="219"/>
      <c r="L183" s="219"/>
      <c r="M183" s="219"/>
      <c r="N183" s="219"/>
      <c r="O183" s="219"/>
      <c r="P183" s="219"/>
      <c r="Q183" s="214">
        <f t="shared" si="8"/>
        <v>5.5</v>
      </c>
    </row>
    <row r="184" spans="1:17" ht="15.75">
      <c r="A184" s="191">
        <v>250000</v>
      </c>
      <c r="B184" s="190" t="s">
        <v>330</v>
      </c>
      <c r="C184" s="240">
        <f>SUM(C190+C191+C193)</f>
        <v>397.957</v>
      </c>
      <c r="D184" s="240"/>
      <c r="E184" s="240">
        <f aca="true" t="shared" si="12" ref="E184:O184">SUM(E190+E191+E193)</f>
        <v>0</v>
      </c>
      <c r="F184" s="240">
        <f t="shared" si="12"/>
        <v>0</v>
      </c>
      <c r="G184" s="240">
        <f t="shared" si="12"/>
        <v>0</v>
      </c>
      <c r="H184" s="240">
        <f t="shared" si="12"/>
        <v>41.373</v>
      </c>
      <c r="I184" s="240">
        <f t="shared" si="12"/>
        <v>-10.044</v>
      </c>
      <c r="J184" s="240">
        <f t="shared" si="12"/>
        <v>0</v>
      </c>
      <c r="K184" s="240">
        <f t="shared" si="12"/>
        <v>0</v>
      </c>
      <c r="L184" s="240">
        <f t="shared" si="12"/>
        <v>0</v>
      </c>
      <c r="M184" s="240">
        <f t="shared" si="12"/>
        <v>0</v>
      </c>
      <c r="N184" s="240">
        <f t="shared" si="12"/>
        <v>51.417</v>
      </c>
      <c r="O184" s="240">
        <f t="shared" si="12"/>
        <v>0</v>
      </c>
      <c r="P184" s="234">
        <f>P185+P195+P196+P197+P198</f>
        <v>0</v>
      </c>
      <c r="Q184" s="214">
        <f t="shared" si="8"/>
        <v>439.33</v>
      </c>
    </row>
    <row r="185" spans="1:17" ht="15.75" hidden="1">
      <c r="A185" s="71">
        <v>250102</v>
      </c>
      <c r="B185" s="115" t="s">
        <v>390</v>
      </c>
      <c r="C185" s="222"/>
      <c r="D185" s="222"/>
      <c r="E185" s="222"/>
      <c r="F185" s="222"/>
      <c r="G185" s="219"/>
      <c r="H185" s="219"/>
      <c r="I185" s="219"/>
      <c r="J185" s="219"/>
      <c r="K185" s="219"/>
      <c r="L185" s="219"/>
      <c r="M185" s="219"/>
      <c r="N185" s="219"/>
      <c r="O185" s="219"/>
      <c r="P185" s="219"/>
      <c r="Q185" s="214">
        <f t="shared" si="8"/>
        <v>0</v>
      </c>
    </row>
    <row r="186" spans="1:17" ht="15.75" hidden="1">
      <c r="A186" s="100">
        <v>250344</v>
      </c>
      <c r="B186" s="118" t="s">
        <v>277</v>
      </c>
      <c r="C186" s="219"/>
      <c r="D186" s="219"/>
      <c r="E186" s="219"/>
      <c r="F186" s="219"/>
      <c r="G186" s="219"/>
      <c r="H186" s="219"/>
      <c r="I186" s="219"/>
      <c r="J186" s="219"/>
      <c r="K186" s="219"/>
      <c r="L186" s="219"/>
      <c r="M186" s="219"/>
      <c r="N186" s="219"/>
      <c r="O186" s="219"/>
      <c r="P186" s="219"/>
      <c r="Q186" s="214">
        <f t="shared" si="8"/>
        <v>0</v>
      </c>
    </row>
    <row r="187" spans="1:17" ht="15.75" hidden="1">
      <c r="A187" s="100"/>
      <c r="B187" s="149" t="s">
        <v>475</v>
      </c>
      <c r="C187" s="216"/>
      <c r="D187" s="216"/>
      <c r="E187" s="219"/>
      <c r="F187" s="219"/>
      <c r="G187" s="219"/>
      <c r="H187" s="219"/>
      <c r="I187" s="219"/>
      <c r="J187" s="219"/>
      <c r="K187" s="219"/>
      <c r="L187" s="219"/>
      <c r="M187" s="219"/>
      <c r="N187" s="219"/>
      <c r="O187" s="219"/>
      <c r="P187" s="219"/>
      <c r="Q187" s="214">
        <f t="shared" si="8"/>
        <v>0</v>
      </c>
    </row>
    <row r="188" spans="1:17" ht="31.5" hidden="1">
      <c r="A188" s="100"/>
      <c r="B188" s="192" t="s">
        <v>476</v>
      </c>
      <c r="C188" s="220"/>
      <c r="D188" s="220"/>
      <c r="E188" s="219"/>
      <c r="F188" s="219"/>
      <c r="G188" s="219"/>
      <c r="H188" s="219"/>
      <c r="I188" s="219"/>
      <c r="J188" s="219"/>
      <c r="K188" s="219"/>
      <c r="L188" s="219"/>
      <c r="M188" s="219"/>
      <c r="N188" s="219"/>
      <c r="O188" s="219"/>
      <c r="P188" s="219"/>
      <c r="Q188" s="214">
        <f t="shared" si="8"/>
        <v>0</v>
      </c>
    </row>
    <row r="189" spans="1:17" ht="15.75" hidden="1">
      <c r="A189" s="100"/>
      <c r="B189" s="193" t="s">
        <v>43</v>
      </c>
      <c r="C189" s="220"/>
      <c r="D189" s="220"/>
      <c r="E189" s="219"/>
      <c r="F189" s="219"/>
      <c r="G189" s="219"/>
      <c r="H189" s="219"/>
      <c r="I189" s="219"/>
      <c r="J189" s="219"/>
      <c r="K189" s="219"/>
      <c r="L189" s="219"/>
      <c r="M189" s="219"/>
      <c r="N189" s="219"/>
      <c r="O189" s="219"/>
      <c r="P189" s="219"/>
      <c r="Q189" s="214">
        <f t="shared" si="8"/>
        <v>0</v>
      </c>
    </row>
    <row r="190" spans="1:17" ht="31.5">
      <c r="A190" s="100">
        <v>250354</v>
      </c>
      <c r="B190" s="165" t="s">
        <v>428</v>
      </c>
      <c r="C190" s="220"/>
      <c r="D190" s="328"/>
      <c r="E190" s="242"/>
      <c r="F190" s="242"/>
      <c r="G190" s="242"/>
      <c r="H190" s="242">
        <v>0</v>
      </c>
      <c r="I190" s="219">
        <v>-10.044</v>
      </c>
      <c r="J190" s="219"/>
      <c r="K190" s="219"/>
      <c r="L190" s="219"/>
      <c r="M190" s="219"/>
      <c r="N190" s="242">
        <v>10.044</v>
      </c>
      <c r="O190" s="219"/>
      <c r="P190" s="219"/>
      <c r="Q190" s="214">
        <f t="shared" si="8"/>
        <v>0</v>
      </c>
    </row>
    <row r="191" spans="1:17" ht="15.75">
      <c r="A191" s="100">
        <v>250380</v>
      </c>
      <c r="B191" s="317" t="s">
        <v>455</v>
      </c>
      <c r="C191" s="303">
        <v>270</v>
      </c>
      <c r="D191" s="232"/>
      <c r="E191" s="232"/>
      <c r="F191" s="232"/>
      <c r="G191" s="232"/>
      <c r="H191" s="232">
        <v>41.373</v>
      </c>
      <c r="I191" s="219"/>
      <c r="J191" s="219"/>
      <c r="K191" s="219"/>
      <c r="L191" s="219"/>
      <c r="M191" s="219"/>
      <c r="N191" s="232">
        <v>41.373</v>
      </c>
      <c r="O191" s="219"/>
      <c r="P191" s="219"/>
      <c r="Q191" s="214">
        <f t="shared" si="8"/>
        <v>311.373</v>
      </c>
    </row>
    <row r="192" spans="1:17" ht="30">
      <c r="A192" s="100"/>
      <c r="B192" s="316" t="s">
        <v>27</v>
      </c>
      <c r="C192" s="220"/>
      <c r="D192" s="220"/>
      <c r="E192" s="219"/>
      <c r="F192" s="219"/>
      <c r="G192" s="219"/>
      <c r="H192" s="318">
        <v>41.373</v>
      </c>
      <c r="I192" s="303"/>
      <c r="J192" s="303"/>
      <c r="K192" s="303"/>
      <c r="L192" s="303"/>
      <c r="M192" s="303"/>
      <c r="N192" s="318">
        <v>41.373</v>
      </c>
      <c r="O192" s="219"/>
      <c r="P192" s="219"/>
      <c r="Q192" s="214">
        <f t="shared" si="8"/>
        <v>41.373</v>
      </c>
    </row>
    <row r="193" spans="1:17" ht="15.75">
      <c r="A193" s="100">
        <v>250404</v>
      </c>
      <c r="B193" s="148" t="s">
        <v>488</v>
      </c>
      <c r="C193" s="223">
        <v>127.957</v>
      </c>
      <c r="D193" s="220"/>
      <c r="E193" s="219"/>
      <c r="F193" s="219"/>
      <c r="G193" s="219"/>
      <c r="H193" s="219"/>
      <c r="I193" s="219"/>
      <c r="J193" s="219"/>
      <c r="K193" s="219"/>
      <c r="L193" s="219"/>
      <c r="M193" s="219"/>
      <c r="N193" s="219"/>
      <c r="O193" s="219"/>
      <c r="P193" s="219"/>
      <c r="Q193" s="214">
        <f t="shared" si="8"/>
        <v>127.957</v>
      </c>
    </row>
    <row r="194" spans="1:17" ht="15.75">
      <c r="A194" s="100"/>
      <c r="B194" s="148" t="s">
        <v>276</v>
      </c>
      <c r="C194" s="223"/>
      <c r="D194" s="220"/>
      <c r="E194" s="219"/>
      <c r="F194" s="219"/>
      <c r="G194" s="219"/>
      <c r="H194" s="219"/>
      <c r="I194" s="219"/>
      <c r="J194" s="219"/>
      <c r="K194" s="219"/>
      <c r="L194" s="219"/>
      <c r="M194" s="219"/>
      <c r="N194" s="219"/>
      <c r="O194" s="219"/>
      <c r="P194" s="219"/>
      <c r="Q194" s="214">
        <f t="shared" si="8"/>
        <v>0</v>
      </c>
    </row>
    <row r="195" spans="1:17" ht="15.75" hidden="1">
      <c r="A195" s="100"/>
      <c r="B195" s="118" t="s">
        <v>489</v>
      </c>
      <c r="C195" s="219"/>
      <c r="D195" s="219"/>
      <c r="E195" s="219"/>
      <c r="F195" s="219"/>
      <c r="G195" s="219"/>
      <c r="H195" s="219"/>
      <c r="I195" s="219"/>
      <c r="J195" s="219"/>
      <c r="K195" s="219"/>
      <c r="L195" s="219"/>
      <c r="M195" s="219"/>
      <c r="N195" s="219"/>
      <c r="O195" s="219"/>
      <c r="P195" s="219"/>
      <c r="Q195" s="214">
        <f t="shared" si="8"/>
        <v>0</v>
      </c>
    </row>
    <row r="196" spans="1:17" ht="20.25" customHeight="1">
      <c r="A196" s="100"/>
      <c r="B196" s="199" t="s">
        <v>490</v>
      </c>
      <c r="C196" s="303">
        <v>17.457</v>
      </c>
      <c r="D196" s="219"/>
      <c r="E196" s="219"/>
      <c r="F196" s="219"/>
      <c r="G196" s="219"/>
      <c r="H196" s="219"/>
      <c r="I196" s="219"/>
      <c r="J196" s="219"/>
      <c r="K196" s="219"/>
      <c r="L196" s="219"/>
      <c r="M196" s="219"/>
      <c r="N196" s="219"/>
      <c r="O196" s="219"/>
      <c r="P196" s="219"/>
      <c r="Q196" s="214">
        <f t="shared" si="8"/>
        <v>17.457</v>
      </c>
    </row>
    <row r="197" spans="1:17" ht="33.75" customHeight="1" hidden="1">
      <c r="A197" s="100">
        <v>250404</v>
      </c>
      <c r="B197" s="199" t="s">
        <v>494</v>
      </c>
      <c r="C197" s="303"/>
      <c r="D197" s="219"/>
      <c r="E197" s="219"/>
      <c r="F197" s="219"/>
      <c r="G197" s="219"/>
      <c r="H197" s="219"/>
      <c r="I197" s="219"/>
      <c r="J197" s="219"/>
      <c r="K197" s="219"/>
      <c r="L197" s="219"/>
      <c r="M197" s="219"/>
      <c r="N197" s="219"/>
      <c r="O197" s="219"/>
      <c r="P197" s="219"/>
      <c r="Q197" s="214">
        <f t="shared" si="8"/>
        <v>0</v>
      </c>
    </row>
    <row r="198" spans="1:17" ht="58.5" customHeight="1" hidden="1">
      <c r="A198" s="142" t="s">
        <v>473</v>
      </c>
      <c r="B198" s="326" t="s">
        <v>474</v>
      </c>
      <c r="C198" s="221"/>
      <c r="D198" s="216"/>
      <c r="E198" s="219"/>
      <c r="F198" s="219"/>
      <c r="G198" s="219"/>
      <c r="H198" s="219"/>
      <c r="I198" s="219"/>
      <c r="J198" s="219"/>
      <c r="K198" s="219"/>
      <c r="L198" s="219"/>
      <c r="M198" s="219"/>
      <c r="N198" s="219"/>
      <c r="O198" s="219"/>
      <c r="P198" s="219"/>
      <c r="Q198" s="214">
        <f t="shared" si="8"/>
        <v>0</v>
      </c>
    </row>
    <row r="199" spans="1:17" ht="14.25" customHeight="1" hidden="1">
      <c r="A199" s="142"/>
      <c r="B199" s="326" t="s">
        <v>475</v>
      </c>
      <c r="C199" s="221"/>
      <c r="D199" s="216"/>
      <c r="E199" s="219"/>
      <c r="F199" s="219"/>
      <c r="G199" s="219"/>
      <c r="H199" s="219"/>
      <c r="I199" s="219"/>
      <c r="J199" s="219"/>
      <c r="K199" s="219"/>
      <c r="L199" s="219"/>
      <c r="M199" s="219"/>
      <c r="N199" s="219"/>
      <c r="O199" s="219"/>
      <c r="P199" s="219"/>
      <c r="Q199" s="214">
        <f t="shared" si="8"/>
        <v>0</v>
      </c>
    </row>
    <row r="200" spans="1:17" ht="83.25" customHeight="1" hidden="1">
      <c r="A200" s="142"/>
      <c r="B200" s="326" t="s">
        <v>476</v>
      </c>
      <c r="C200" s="221"/>
      <c r="D200" s="216"/>
      <c r="E200" s="219"/>
      <c r="F200" s="219"/>
      <c r="G200" s="219"/>
      <c r="H200" s="219"/>
      <c r="I200" s="219"/>
      <c r="J200" s="219"/>
      <c r="K200" s="219"/>
      <c r="L200" s="219"/>
      <c r="M200" s="219"/>
      <c r="N200" s="219"/>
      <c r="O200" s="219"/>
      <c r="P200" s="219"/>
      <c r="Q200" s="214">
        <f t="shared" si="8"/>
        <v>0</v>
      </c>
    </row>
    <row r="201" spans="1:17" ht="23.25" customHeight="1" hidden="1">
      <c r="A201" s="150"/>
      <c r="B201" s="327" t="s">
        <v>43</v>
      </c>
      <c r="C201" s="221"/>
      <c r="D201" s="216"/>
      <c r="E201" s="219"/>
      <c r="F201" s="219"/>
      <c r="G201" s="219"/>
      <c r="H201" s="219"/>
      <c r="I201" s="219"/>
      <c r="J201" s="219"/>
      <c r="K201" s="219"/>
      <c r="L201" s="219"/>
      <c r="M201" s="219"/>
      <c r="N201" s="219"/>
      <c r="O201" s="219"/>
      <c r="P201" s="219"/>
      <c r="Q201" s="214">
        <f t="shared" si="8"/>
        <v>0</v>
      </c>
    </row>
    <row r="202" spans="1:17" ht="23.25" customHeight="1">
      <c r="A202" s="150"/>
      <c r="B202" s="181" t="s">
        <v>2</v>
      </c>
      <c r="C202" s="303">
        <v>6.457</v>
      </c>
      <c r="D202" s="216"/>
      <c r="E202" s="219"/>
      <c r="F202" s="219"/>
      <c r="G202" s="219"/>
      <c r="H202" s="219"/>
      <c r="I202" s="219"/>
      <c r="J202" s="219"/>
      <c r="K202" s="219"/>
      <c r="L202" s="219"/>
      <c r="M202" s="219"/>
      <c r="N202" s="219"/>
      <c r="O202" s="219"/>
      <c r="P202" s="219"/>
      <c r="Q202" s="214">
        <f t="shared" si="8"/>
        <v>6.457</v>
      </c>
    </row>
    <row r="203" spans="1:17" ht="23.25" customHeight="1">
      <c r="A203" s="150"/>
      <c r="B203" s="199" t="s">
        <v>31</v>
      </c>
      <c r="C203" s="221">
        <v>110.5</v>
      </c>
      <c r="D203" s="216"/>
      <c r="E203" s="219"/>
      <c r="F203" s="219"/>
      <c r="G203" s="219"/>
      <c r="H203" s="219"/>
      <c r="I203" s="219"/>
      <c r="J203" s="219"/>
      <c r="K203" s="219"/>
      <c r="L203" s="219"/>
      <c r="M203" s="219"/>
      <c r="N203" s="219"/>
      <c r="O203" s="219"/>
      <c r="P203" s="219"/>
      <c r="Q203" s="214">
        <f t="shared" si="8"/>
        <v>110.5</v>
      </c>
    </row>
    <row r="204" spans="1:17" ht="23.25" customHeight="1" hidden="1">
      <c r="A204" s="150"/>
      <c r="B204" s="194"/>
      <c r="C204" s="216"/>
      <c r="D204" s="216"/>
      <c r="E204" s="219"/>
      <c r="F204" s="219"/>
      <c r="G204" s="219"/>
      <c r="H204" s="219"/>
      <c r="I204" s="219"/>
      <c r="J204" s="219"/>
      <c r="K204" s="219"/>
      <c r="L204" s="219"/>
      <c r="M204" s="219"/>
      <c r="N204" s="219"/>
      <c r="O204" s="219"/>
      <c r="P204" s="219"/>
      <c r="Q204" s="214"/>
    </row>
    <row r="205" spans="1:17" ht="15.75">
      <c r="A205" s="101"/>
      <c r="B205" s="179" t="s">
        <v>358</v>
      </c>
      <c r="C205" s="234">
        <f>SUM(C184+C181+C147+C130+C56+C44+C25+C20+C15)+C145</f>
        <v>778.21611</v>
      </c>
      <c r="D205" s="234"/>
      <c r="E205" s="234">
        <f aca="true" t="shared" si="13" ref="E205:J205">SUM(E184+E176+E174+E171+E166+E161+E147+E142+E130+E56+E44+E25+E20+E15)</f>
        <v>28.864</v>
      </c>
      <c r="F205" s="234">
        <f t="shared" si="13"/>
        <v>0</v>
      </c>
      <c r="G205" s="234">
        <f t="shared" si="13"/>
        <v>0</v>
      </c>
      <c r="H205" s="234">
        <f t="shared" si="13"/>
        <v>77.70035</v>
      </c>
      <c r="I205" s="234">
        <f t="shared" si="13"/>
        <v>-10.044</v>
      </c>
      <c r="J205" s="234">
        <f t="shared" si="13"/>
        <v>0</v>
      </c>
      <c r="K205" s="234">
        <f aca="true" t="shared" si="14" ref="K205:P205">K15+K20+K25+K44+K56+K130+K142+K147+K166+K171+K174+K184+K176+K161</f>
        <v>0</v>
      </c>
      <c r="L205" s="234">
        <f t="shared" si="14"/>
        <v>0</v>
      </c>
      <c r="M205" s="234">
        <f t="shared" si="14"/>
        <v>0</v>
      </c>
      <c r="N205" s="234">
        <f t="shared" si="14"/>
        <v>87.74435</v>
      </c>
      <c r="O205" s="234">
        <f t="shared" si="14"/>
        <v>36.327349999999996</v>
      </c>
      <c r="P205" s="234">
        <f t="shared" si="14"/>
        <v>0</v>
      </c>
      <c r="Q205" s="214">
        <f aca="true" t="shared" si="15" ref="Q205:Q217">H205+C205</f>
        <v>855.9164599999999</v>
      </c>
    </row>
    <row r="206" spans="1:17" ht="15.75" hidden="1">
      <c r="A206" s="100"/>
      <c r="B206" s="100"/>
      <c r="C206" s="219"/>
      <c r="D206" s="219"/>
      <c r="E206" s="219"/>
      <c r="F206" s="219"/>
      <c r="G206" s="219"/>
      <c r="H206" s="219"/>
      <c r="I206" s="219"/>
      <c r="J206" s="219"/>
      <c r="K206" s="219"/>
      <c r="L206" s="219"/>
      <c r="M206" s="219"/>
      <c r="N206" s="219"/>
      <c r="O206" s="219"/>
      <c r="P206" s="219"/>
      <c r="Q206" s="214">
        <f t="shared" si="15"/>
        <v>0</v>
      </c>
    </row>
    <row r="207" spans="1:17" ht="15.75" hidden="1">
      <c r="A207" s="100"/>
      <c r="B207" s="179" t="s">
        <v>359</v>
      </c>
      <c r="C207" s="234">
        <f>SUM(C208+C211+C215)</f>
        <v>0</v>
      </c>
      <c r="D207" s="234"/>
      <c r="E207" s="234">
        <f aca="true" t="shared" si="16" ref="E207:P207">SUM(E208+E211+E215)</f>
        <v>0</v>
      </c>
      <c r="F207" s="234">
        <f t="shared" si="16"/>
        <v>0</v>
      </c>
      <c r="G207" s="234">
        <f t="shared" si="16"/>
        <v>0</v>
      </c>
      <c r="H207" s="234">
        <f t="shared" si="16"/>
        <v>0</v>
      </c>
      <c r="I207" s="234">
        <f t="shared" si="16"/>
        <v>0</v>
      </c>
      <c r="J207" s="234">
        <f t="shared" si="16"/>
        <v>0</v>
      </c>
      <c r="K207" s="234">
        <f t="shared" si="16"/>
        <v>0</v>
      </c>
      <c r="L207" s="234">
        <f t="shared" si="16"/>
        <v>0</v>
      </c>
      <c r="M207" s="234">
        <f t="shared" si="16"/>
        <v>0</v>
      </c>
      <c r="N207" s="234">
        <f t="shared" si="16"/>
        <v>0</v>
      </c>
      <c r="O207" s="234">
        <f t="shared" si="16"/>
        <v>0</v>
      </c>
      <c r="P207" s="234">
        <f t="shared" si="16"/>
        <v>0</v>
      </c>
      <c r="Q207" s="214">
        <f t="shared" si="15"/>
        <v>0</v>
      </c>
    </row>
    <row r="208" spans="1:17" ht="42.75" customHeight="1" hidden="1">
      <c r="A208" s="100">
        <v>250311</v>
      </c>
      <c r="B208" s="127" t="s">
        <v>293</v>
      </c>
      <c r="C208" s="219"/>
      <c r="D208" s="219"/>
      <c r="E208" s="219"/>
      <c r="F208" s="219"/>
      <c r="G208" s="219"/>
      <c r="H208" s="219"/>
      <c r="I208" s="219"/>
      <c r="J208" s="219"/>
      <c r="K208" s="219"/>
      <c r="L208" s="219"/>
      <c r="M208" s="219"/>
      <c r="N208" s="219"/>
      <c r="O208" s="219"/>
      <c r="P208" s="219"/>
      <c r="Q208" s="214">
        <f t="shared" si="15"/>
        <v>0</v>
      </c>
    </row>
    <row r="209" spans="1:17" ht="15.75" hidden="1">
      <c r="A209" s="126"/>
      <c r="B209" s="163"/>
      <c r="C209" s="242"/>
      <c r="D209" s="242"/>
      <c r="E209" s="219"/>
      <c r="F209" s="219"/>
      <c r="G209" s="219"/>
      <c r="H209" s="219"/>
      <c r="I209" s="219"/>
      <c r="J209" s="219"/>
      <c r="K209" s="219"/>
      <c r="L209" s="219"/>
      <c r="M209" s="219"/>
      <c r="N209" s="219"/>
      <c r="O209" s="219"/>
      <c r="P209" s="219"/>
      <c r="Q209" s="214">
        <f t="shared" si="15"/>
        <v>0</v>
      </c>
    </row>
    <row r="210" spans="1:17" ht="47.25" hidden="1">
      <c r="A210" s="126">
        <v>250343</v>
      </c>
      <c r="B210" s="164" t="s">
        <v>8</v>
      </c>
      <c r="C210" s="242"/>
      <c r="D210" s="242"/>
      <c r="E210" s="219"/>
      <c r="F210" s="219"/>
      <c r="G210" s="219"/>
      <c r="H210" s="219"/>
      <c r="I210" s="219"/>
      <c r="J210" s="219"/>
      <c r="K210" s="219"/>
      <c r="L210" s="219"/>
      <c r="M210" s="219"/>
      <c r="N210" s="219"/>
      <c r="O210" s="219"/>
      <c r="P210" s="219"/>
      <c r="Q210" s="214">
        <f t="shared" si="15"/>
        <v>0</v>
      </c>
    </row>
    <row r="211" spans="1:17" ht="31.5" hidden="1">
      <c r="A211" s="100">
        <v>250354</v>
      </c>
      <c r="B211" s="165" t="s">
        <v>270</v>
      </c>
      <c r="C211" s="242"/>
      <c r="D211" s="242"/>
      <c r="E211" s="219"/>
      <c r="F211" s="219"/>
      <c r="G211" s="219"/>
      <c r="H211" s="219"/>
      <c r="I211" s="219"/>
      <c r="J211" s="219"/>
      <c r="K211" s="219"/>
      <c r="L211" s="219"/>
      <c r="M211" s="219"/>
      <c r="N211" s="219"/>
      <c r="O211" s="219"/>
      <c r="P211" s="219"/>
      <c r="Q211" s="214">
        <f t="shared" si="15"/>
        <v>0</v>
      </c>
    </row>
    <row r="212" spans="1:17" ht="15.75" hidden="1">
      <c r="A212" s="126"/>
      <c r="B212" s="151"/>
      <c r="C212" s="242"/>
      <c r="D212" s="242"/>
      <c r="E212" s="219"/>
      <c r="F212" s="219"/>
      <c r="G212" s="219"/>
      <c r="H212" s="219"/>
      <c r="I212" s="219"/>
      <c r="J212" s="219"/>
      <c r="K212" s="219"/>
      <c r="L212" s="219"/>
      <c r="M212" s="219"/>
      <c r="N212" s="219"/>
      <c r="O212" s="219"/>
      <c r="P212" s="219"/>
      <c r="Q212" s="214">
        <f t="shared" si="15"/>
        <v>0</v>
      </c>
    </row>
    <row r="213" spans="1:17" ht="47.25" hidden="1">
      <c r="A213" s="126">
        <v>250343</v>
      </c>
      <c r="B213" s="118" t="s">
        <v>36</v>
      </c>
      <c r="C213" s="242"/>
      <c r="D213" s="242"/>
      <c r="E213" s="219"/>
      <c r="F213" s="219"/>
      <c r="G213" s="219"/>
      <c r="H213" s="219"/>
      <c r="I213" s="219"/>
      <c r="J213" s="219"/>
      <c r="K213" s="219"/>
      <c r="L213" s="219"/>
      <c r="M213" s="219"/>
      <c r="N213" s="219"/>
      <c r="O213" s="219"/>
      <c r="P213" s="219"/>
      <c r="Q213" s="214">
        <f t="shared" si="15"/>
        <v>0</v>
      </c>
    </row>
    <row r="214" spans="1:17" ht="47.25" hidden="1">
      <c r="A214" s="126"/>
      <c r="B214" s="192" t="s">
        <v>317</v>
      </c>
      <c r="C214" s="242"/>
      <c r="D214" s="242"/>
      <c r="E214" s="219"/>
      <c r="F214" s="219"/>
      <c r="G214" s="219"/>
      <c r="H214" s="219"/>
      <c r="I214" s="219"/>
      <c r="J214" s="219"/>
      <c r="K214" s="219"/>
      <c r="L214" s="219"/>
      <c r="M214" s="219"/>
      <c r="N214" s="219"/>
      <c r="O214" s="219"/>
      <c r="P214" s="219"/>
      <c r="Q214" s="214">
        <f t="shared" si="15"/>
        <v>0</v>
      </c>
    </row>
    <row r="215" spans="1:17" ht="60" customHeight="1" hidden="1">
      <c r="A215" s="126"/>
      <c r="B215" s="118" t="s">
        <v>566</v>
      </c>
      <c r="C215" s="242"/>
      <c r="D215" s="242"/>
      <c r="E215" s="219"/>
      <c r="F215" s="219"/>
      <c r="G215" s="219"/>
      <c r="H215" s="219"/>
      <c r="I215" s="219"/>
      <c r="J215" s="219"/>
      <c r="K215" s="219"/>
      <c r="L215" s="219"/>
      <c r="M215" s="219"/>
      <c r="N215" s="219"/>
      <c r="O215" s="219"/>
      <c r="P215" s="219"/>
      <c r="Q215" s="214">
        <f t="shared" si="15"/>
        <v>0</v>
      </c>
    </row>
    <row r="216" spans="1:17" ht="15.75" hidden="1">
      <c r="A216" s="100"/>
      <c r="B216" s="195"/>
      <c r="C216" s="234">
        <f>C205+C207</f>
        <v>778.21611</v>
      </c>
      <c r="D216" s="234"/>
      <c r="E216" s="234">
        <f aca="true" t="shared" si="17" ref="E216:P216">E205+E207</f>
        <v>28.864</v>
      </c>
      <c r="F216" s="234">
        <f t="shared" si="17"/>
        <v>0</v>
      </c>
      <c r="G216" s="234"/>
      <c r="H216" s="234">
        <f t="shared" si="17"/>
        <v>77.70035</v>
      </c>
      <c r="I216" s="234">
        <f t="shared" si="17"/>
        <v>-10.044</v>
      </c>
      <c r="J216" s="234">
        <f t="shared" si="17"/>
        <v>0</v>
      </c>
      <c r="K216" s="234">
        <f t="shared" si="17"/>
        <v>0</v>
      </c>
      <c r="L216" s="234">
        <f t="shared" si="17"/>
        <v>0</v>
      </c>
      <c r="M216" s="234">
        <f t="shared" si="17"/>
        <v>0</v>
      </c>
      <c r="N216" s="234">
        <f t="shared" si="17"/>
        <v>87.74435</v>
      </c>
      <c r="O216" s="234">
        <f t="shared" si="17"/>
        <v>36.327349999999996</v>
      </c>
      <c r="P216" s="234">
        <f t="shared" si="17"/>
        <v>0</v>
      </c>
      <c r="Q216" s="214">
        <f t="shared" si="15"/>
        <v>855.9164599999999</v>
      </c>
    </row>
    <row r="217" spans="1:17" ht="15.75">
      <c r="A217" s="100"/>
      <c r="B217" s="100" t="s">
        <v>159</v>
      </c>
      <c r="C217" s="264">
        <f>SUM(C202+C180+C154+C144+C137+C133+C125+C114+C111+C109+C107+C54+C48+C43+C32+C23+C19)</f>
        <v>361.38403</v>
      </c>
      <c r="D217" s="264"/>
      <c r="E217" s="264">
        <f aca="true" t="shared" si="18" ref="E217:P217">SUM(E202+E180+E154+E144+E137+E133+E125+E114+E111+E109+E107+E54+E48+E43+E32+E23+E19)</f>
        <v>0</v>
      </c>
      <c r="F217" s="264">
        <f t="shared" si="18"/>
        <v>0</v>
      </c>
      <c r="G217" s="264">
        <f t="shared" si="18"/>
        <v>0</v>
      </c>
      <c r="H217" s="264">
        <f t="shared" si="18"/>
        <v>36.327349999999996</v>
      </c>
      <c r="I217" s="264">
        <f t="shared" si="18"/>
        <v>0</v>
      </c>
      <c r="J217" s="264">
        <f t="shared" si="18"/>
        <v>0</v>
      </c>
      <c r="K217" s="264">
        <f t="shared" si="18"/>
        <v>0</v>
      </c>
      <c r="L217" s="264">
        <f t="shared" si="18"/>
        <v>4.5</v>
      </c>
      <c r="M217" s="264">
        <f t="shared" si="18"/>
        <v>0</v>
      </c>
      <c r="N217" s="264">
        <f t="shared" si="18"/>
        <v>36.327349999999996</v>
      </c>
      <c r="O217" s="264">
        <f t="shared" si="18"/>
        <v>36.327349999999996</v>
      </c>
      <c r="P217" s="264">
        <f t="shared" si="18"/>
        <v>0</v>
      </c>
      <c r="Q217" s="221">
        <f t="shared" si="15"/>
        <v>397.71137999999996</v>
      </c>
    </row>
    <row r="218" spans="1:2" ht="15.75">
      <c r="A218" s="171"/>
      <c r="B218" s="171"/>
    </row>
    <row r="219" ht="15.75">
      <c r="A219" s="171"/>
    </row>
    <row r="220" spans="1:2" ht="15.75">
      <c r="A220" s="171"/>
      <c r="B220" s="171"/>
    </row>
    <row r="221" spans="1:2" ht="15.75">
      <c r="A221" s="171"/>
      <c r="B221" s="171"/>
    </row>
    <row r="222" spans="1:2" ht="15.75">
      <c r="A222" s="171"/>
      <c r="B222" s="171"/>
    </row>
    <row r="223" spans="1:2" ht="15.75">
      <c r="A223" s="171"/>
      <c r="B223" s="171"/>
    </row>
    <row r="224" spans="1:2" ht="15.75">
      <c r="A224" s="171"/>
      <c r="B224" s="171"/>
    </row>
    <row r="225" spans="1:2" ht="15.75">
      <c r="A225" s="171"/>
      <c r="B225" s="171"/>
    </row>
  </sheetData>
  <mergeCells count="20">
    <mergeCell ref="F12:F13"/>
    <mergeCell ref="G11:G13"/>
    <mergeCell ref="I4:P4"/>
    <mergeCell ref="I6:P6"/>
    <mergeCell ref="C10:G10"/>
    <mergeCell ref="H10:P10"/>
    <mergeCell ref="O11:P11"/>
    <mergeCell ref="O12:O13"/>
    <mergeCell ref="Q10:Q13"/>
    <mergeCell ref="H11:H13"/>
    <mergeCell ref="J11:M11"/>
    <mergeCell ref="I11:I13"/>
    <mergeCell ref="J12:J13"/>
    <mergeCell ref="M12:M13"/>
    <mergeCell ref="N11:N13"/>
    <mergeCell ref="A10:A13"/>
    <mergeCell ref="B10:B13"/>
    <mergeCell ref="C11:C13"/>
    <mergeCell ref="E12:E13"/>
    <mergeCell ref="D11:D13"/>
  </mergeCells>
  <printOptions/>
  <pageMargins left="0.18" right="0.13" top="0.13" bottom="0.13" header="0.13" footer="0.13"/>
  <pageSetup fitToHeight="5" fitToWidth="1" horizontalDpi="120" verticalDpi="12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3:S324"/>
  <sheetViews>
    <sheetView tabSelected="1" workbookViewId="0" topLeftCell="A3">
      <pane xSplit="1" ySplit="18" topLeftCell="H303" activePane="bottomRight" state="frozen"/>
      <selection pane="topLeft" activeCell="A3" sqref="A3"/>
      <selection pane="topRight" activeCell="B3" sqref="B3"/>
      <selection pane="bottomLeft" activeCell="A21" sqref="A21"/>
      <selection pane="bottomRight" activeCell="H316" sqref="H316"/>
    </sheetView>
  </sheetViews>
  <sheetFormatPr defaultColWidth="9.00390625" defaultRowHeight="12.75"/>
  <cols>
    <col min="1" max="1" width="12.00390625" style="1" customWidth="1"/>
    <col min="2" max="2" width="11.75390625" style="1" customWidth="1"/>
    <col min="3" max="3" width="16.625" style="1" hidden="1" customWidth="1"/>
    <col min="4" max="4" width="92.00390625" style="1" customWidth="1"/>
    <col min="5" max="5" width="13.875" style="1" customWidth="1"/>
    <col min="6" max="6" width="13.875" style="1" hidden="1" customWidth="1"/>
    <col min="7" max="8" width="14.625" style="1" customWidth="1"/>
    <col min="9" max="9" width="9.375" style="1" hidden="1" customWidth="1"/>
    <col min="10" max="10" width="11.75390625" style="1" customWidth="1"/>
    <col min="11" max="11" width="12.875" style="1" customWidth="1"/>
    <col min="12" max="12" width="10.125" style="1" customWidth="1"/>
    <col min="13" max="13" width="13.875" style="1" customWidth="1"/>
    <col min="14" max="14" width="13.00390625" style="1" customWidth="1"/>
    <col min="15" max="15" width="10.125" style="1" customWidth="1"/>
    <col min="16" max="16" width="15.00390625" style="1" customWidth="1"/>
    <col min="17" max="17" width="14.00390625" style="1" customWidth="1"/>
    <col min="18" max="16384" width="9.125" style="1" customWidth="1"/>
  </cols>
  <sheetData>
    <row r="1" ht="15.75" hidden="1"/>
    <row r="2" ht="15.75" hidden="1"/>
    <row r="3" spans="10:15" ht="15.75">
      <c r="J3" s="338" t="s">
        <v>806</v>
      </c>
      <c r="K3" s="338"/>
      <c r="L3" s="338"/>
      <c r="M3" s="338"/>
      <c r="N3" s="338"/>
      <c r="O3" s="5"/>
    </row>
    <row r="4" ht="15.75">
      <c r="J4" s="1" t="s">
        <v>807</v>
      </c>
    </row>
    <row r="5" spans="10:15" ht="14.25" customHeight="1">
      <c r="J5" s="338" t="s">
        <v>51</v>
      </c>
      <c r="K5" s="338"/>
      <c r="L5" s="338"/>
      <c r="M5" s="338"/>
      <c r="N5" s="338"/>
      <c r="O5" s="5"/>
    </row>
    <row r="6" spans="11:13" ht="15.75" hidden="1">
      <c r="K6" s="476"/>
      <c r="L6" s="476"/>
      <c r="M6" s="476"/>
    </row>
    <row r="8" spans="3:16" ht="15.75">
      <c r="C8" s="477" t="s">
        <v>158</v>
      </c>
      <c r="D8" s="478"/>
      <c r="E8" s="478"/>
      <c r="F8" s="478"/>
      <c r="G8" s="478"/>
      <c r="H8" s="478"/>
      <c r="I8" s="478"/>
      <c r="J8" s="478"/>
      <c r="K8" s="478"/>
      <c r="L8" s="478"/>
      <c r="M8" s="478"/>
      <c r="N8" s="478"/>
      <c r="O8" s="478"/>
      <c r="P8" s="478"/>
    </row>
    <row r="9" spans="3:16" ht="13.5" customHeight="1">
      <c r="C9" s="477"/>
      <c r="D9" s="478"/>
      <c r="E9" s="478"/>
      <c r="F9" s="478"/>
      <c r="G9" s="478"/>
      <c r="H9" s="478"/>
      <c r="I9" s="478"/>
      <c r="J9" s="478"/>
      <c r="K9" s="478"/>
      <c r="L9" s="478"/>
      <c r="M9" s="478"/>
      <c r="N9" s="478"/>
      <c r="O9" s="478"/>
      <c r="P9" s="478"/>
    </row>
    <row r="10" spans="1:17" ht="46.5" customHeight="1">
      <c r="A10" s="312" t="s">
        <v>308</v>
      </c>
      <c r="B10" s="312"/>
      <c r="C10" s="312"/>
      <c r="D10" s="312"/>
      <c r="E10" s="312"/>
      <c r="F10" s="312"/>
      <c r="G10" s="312"/>
      <c r="H10" s="312"/>
      <c r="I10" s="312"/>
      <c r="J10" s="312"/>
      <c r="K10" s="312"/>
      <c r="L10" s="312"/>
      <c r="M10" s="312"/>
      <c r="N10" s="312"/>
      <c r="O10" s="312"/>
      <c r="P10" s="312"/>
      <c r="Q10" s="312"/>
    </row>
    <row r="11" spans="4:17" ht="21" customHeight="1" hidden="1">
      <c r="D11" s="479" t="s">
        <v>602</v>
      </c>
      <c r="E11" s="479"/>
      <c r="F11" s="479"/>
      <c r="G11" s="479"/>
      <c r="H11" s="479"/>
      <c r="I11" s="479"/>
      <c r="J11" s="479"/>
      <c r="K11" s="479"/>
      <c r="L11" s="479"/>
      <c r="M11" s="479"/>
      <c r="N11" s="479"/>
      <c r="O11" s="479"/>
      <c r="P11" s="479"/>
      <c r="Q11" s="479"/>
    </row>
    <row r="12" ht="12.75" customHeight="1">
      <c r="P12" s="1" t="s">
        <v>366</v>
      </c>
    </row>
    <row r="13" spans="1:17" ht="49.5" customHeight="1">
      <c r="A13" s="448" t="s">
        <v>603</v>
      </c>
      <c r="B13" s="448" t="s">
        <v>604</v>
      </c>
      <c r="C13" s="23" t="s">
        <v>267</v>
      </c>
      <c r="D13" s="480" t="s">
        <v>605</v>
      </c>
      <c r="E13" s="337" t="s">
        <v>367</v>
      </c>
      <c r="F13" s="337"/>
      <c r="G13" s="337"/>
      <c r="H13" s="337"/>
      <c r="I13" s="337"/>
      <c r="J13" s="337" t="s">
        <v>368</v>
      </c>
      <c r="K13" s="337"/>
      <c r="L13" s="337"/>
      <c r="M13" s="337"/>
      <c r="N13" s="337"/>
      <c r="O13" s="337"/>
      <c r="P13" s="337"/>
      <c r="Q13" s="460" t="s">
        <v>370</v>
      </c>
    </row>
    <row r="14" spans="1:17" ht="24" customHeight="1">
      <c r="A14" s="448"/>
      <c r="B14" s="448"/>
      <c r="C14" s="481" t="s">
        <v>323</v>
      </c>
      <c r="D14" s="482"/>
      <c r="E14" s="337" t="s">
        <v>354</v>
      </c>
      <c r="F14" s="337" t="s">
        <v>355</v>
      </c>
      <c r="G14" s="337" t="s">
        <v>369</v>
      </c>
      <c r="H14" s="337"/>
      <c r="I14" s="337"/>
      <c r="J14" s="337" t="s">
        <v>354</v>
      </c>
      <c r="K14" s="337" t="s">
        <v>606</v>
      </c>
      <c r="L14" s="337" t="s">
        <v>369</v>
      </c>
      <c r="M14" s="337"/>
      <c r="N14" s="337" t="s">
        <v>607</v>
      </c>
      <c r="O14" s="337" t="s">
        <v>369</v>
      </c>
      <c r="P14" s="337"/>
      <c r="Q14" s="460"/>
    </row>
    <row r="15" spans="1:17" ht="12.75" customHeight="1">
      <c r="A15" s="448"/>
      <c r="B15" s="448"/>
      <c r="C15" s="481"/>
      <c r="D15" s="482"/>
      <c r="E15" s="337"/>
      <c r="F15" s="337"/>
      <c r="G15" s="337" t="s">
        <v>608</v>
      </c>
      <c r="H15" s="337" t="s">
        <v>609</v>
      </c>
      <c r="I15" s="337"/>
      <c r="J15" s="337"/>
      <c r="K15" s="337"/>
      <c r="L15" s="337" t="s">
        <v>407</v>
      </c>
      <c r="M15" s="337" t="s">
        <v>609</v>
      </c>
      <c r="N15" s="337"/>
      <c r="O15" s="429" t="s">
        <v>337</v>
      </c>
      <c r="P15" s="3" t="s">
        <v>336</v>
      </c>
      <c r="Q15" s="460"/>
    </row>
    <row r="16" spans="1:17" ht="165" customHeight="1">
      <c r="A16" s="448"/>
      <c r="B16" s="448"/>
      <c r="C16" s="481"/>
      <c r="D16" s="482"/>
      <c r="E16" s="337"/>
      <c r="F16" s="337"/>
      <c r="G16" s="337"/>
      <c r="H16" s="337"/>
      <c r="I16" s="337"/>
      <c r="J16" s="337"/>
      <c r="K16" s="337"/>
      <c r="L16" s="337"/>
      <c r="M16" s="337"/>
      <c r="N16" s="337"/>
      <c r="O16" s="431"/>
      <c r="P16" s="43" t="s">
        <v>338</v>
      </c>
      <c r="Q16" s="460"/>
    </row>
    <row r="17" spans="1:17" ht="15" customHeight="1" hidden="1">
      <c r="A17" s="483"/>
      <c r="B17" s="483"/>
      <c r="C17" s="484"/>
      <c r="D17" s="485"/>
      <c r="E17" s="337"/>
      <c r="F17" s="337"/>
      <c r="G17" s="337"/>
      <c r="H17" s="337"/>
      <c r="I17" s="337"/>
      <c r="J17" s="337"/>
      <c r="K17" s="337"/>
      <c r="L17" s="337"/>
      <c r="M17" s="337"/>
      <c r="N17" s="337"/>
      <c r="O17" s="3"/>
      <c r="P17" s="3"/>
      <c r="Q17" s="460"/>
    </row>
    <row r="18" spans="1:17" ht="13.5" customHeight="1" hidden="1">
      <c r="A18" s="486"/>
      <c r="B18" s="486"/>
      <c r="C18" s="487"/>
      <c r="D18" s="6"/>
      <c r="E18" s="334"/>
      <c r="F18" s="334"/>
      <c r="G18" s="334"/>
      <c r="H18" s="334"/>
      <c r="I18" s="334"/>
      <c r="J18" s="334"/>
      <c r="K18" s="334"/>
      <c r="L18" s="334"/>
      <c r="M18" s="334"/>
      <c r="N18" s="334"/>
      <c r="O18" s="334"/>
      <c r="P18" s="488"/>
      <c r="Q18" s="489"/>
    </row>
    <row r="19" spans="1:17" ht="14.25" customHeight="1" hidden="1">
      <c r="A19" s="486"/>
      <c r="B19" s="486"/>
      <c r="C19" s="490"/>
      <c r="D19" s="334"/>
      <c r="E19" s="334"/>
      <c r="F19" s="334"/>
      <c r="G19" s="334"/>
      <c r="H19" s="334"/>
      <c r="I19" s="334"/>
      <c r="J19" s="334"/>
      <c r="K19" s="334"/>
      <c r="L19" s="334"/>
      <c r="M19" s="334"/>
      <c r="N19" s="334"/>
      <c r="O19" s="334"/>
      <c r="P19" s="491"/>
      <c r="Q19" s="492"/>
    </row>
    <row r="20" spans="1:17" s="20" customFormat="1" ht="14.25" customHeight="1" hidden="1">
      <c r="A20" s="493"/>
      <c r="B20" s="493"/>
      <c r="C20" s="23">
        <v>1</v>
      </c>
      <c r="D20" s="3">
        <v>2</v>
      </c>
      <c r="E20" s="3">
        <v>3</v>
      </c>
      <c r="F20" s="335"/>
      <c r="G20" s="197">
        <v>5</v>
      </c>
      <c r="H20" s="197">
        <v>6</v>
      </c>
      <c r="I20" s="335">
        <v>7</v>
      </c>
      <c r="J20" s="3">
        <v>8</v>
      </c>
      <c r="K20" s="335">
        <v>9</v>
      </c>
      <c r="L20" s="197">
        <v>10</v>
      </c>
      <c r="M20" s="197">
        <v>11</v>
      </c>
      <c r="N20" s="335">
        <v>12</v>
      </c>
      <c r="O20" s="335"/>
      <c r="P20" s="3">
        <v>13</v>
      </c>
      <c r="Q20" s="3" t="s">
        <v>357</v>
      </c>
    </row>
    <row r="21" spans="1:17" ht="17.25" customHeight="1">
      <c r="A21" s="28" t="s">
        <v>610</v>
      </c>
      <c r="B21" s="28"/>
      <c r="C21" s="112"/>
      <c r="D21" s="24" t="s">
        <v>611</v>
      </c>
      <c r="E21" s="266">
        <f>E23+E24+E29</f>
        <v>23.17218</v>
      </c>
      <c r="F21" s="266"/>
      <c r="G21" s="266"/>
      <c r="H21" s="266"/>
      <c r="I21" s="266"/>
      <c r="J21" s="266">
        <f aca="true" t="shared" si="0" ref="G21:P21">J23+J24+J29</f>
        <v>4.5</v>
      </c>
      <c r="K21" s="266">
        <f t="shared" si="0"/>
        <v>0</v>
      </c>
      <c r="L21" s="266">
        <f t="shared" si="0"/>
        <v>0</v>
      </c>
      <c r="M21" s="266">
        <f t="shared" si="0"/>
        <v>0</v>
      </c>
      <c r="N21" s="266">
        <f t="shared" si="0"/>
        <v>4.5</v>
      </c>
      <c r="O21" s="266">
        <f t="shared" si="0"/>
        <v>4.5</v>
      </c>
      <c r="P21" s="266">
        <f t="shared" si="0"/>
        <v>0</v>
      </c>
      <c r="Q21" s="266">
        <f aca="true" t="shared" si="1" ref="Q21:Q84">SUM(J21+E21)</f>
        <v>27.67218</v>
      </c>
    </row>
    <row r="22" spans="1:17" ht="19.5" customHeight="1">
      <c r="A22" s="28" t="s">
        <v>612</v>
      </c>
      <c r="B22" s="28"/>
      <c r="C22" s="204"/>
      <c r="D22" s="24" t="s">
        <v>611</v>
      </c>
      <c r="E22" s="266">
        <f>SUM(E21)</f>
        <v>23.17218</v>
      </c>
      <c r="F22" s="266"/>
      <c r="G22" s="266"/>
      <c r="H22" s="266"/>
      <c r="I22" s="266">
        <f aca="true" t="shared" si="2" ref="G22:P22">SUM(I21)</f>
        <v>0</v>
      </c>
      <c r="J22" s="266">
        <f t="shared" si="2"/>
        <v>4.5</v>
      </c>
      <c r="K22" s="266">
        <f t="shared" si="2"/>
        <v>0</v>
      </c>
      <c r="L22" s="266">
        <f t="shared" si="2"/>
        <v>0</v>
      </c>
      <c r="M22" s="266">
        <f t="shared" si="2"/>
        <v>0</v>
      </c>
      <c r="N22" s="266">
        <f t="shared" si="2"/>
        <v>4.5</v>
      </c>
      <c r="O22" s="266">
        <f t="shared" si="2"/>
        <v>4.5</v>
      </c>
      <c r="P22" s="266">
        <f t="shared" si="2"/>
        <v>0</v>
      </c>
      <c r="Q22" s="266">
        <f t="shared" si="1"/>
        <v>27.67218</v>
      </c>
    </row>
    <row r="23" spans="1:17" ht="51.75" customHeight="1">
      <c r="A23" s="28" t="s">
        <v>613</v>
      </c>
      <c r="B23" s="105" t="s">
        <v>373</v>
      </c>
      <c r="C23" s="105"/>
      <c r="D23" s="24" t="s">
        <v>643</v>
      </c>
      <c r="E23" s="266">
        <v>5.71518</v>
      </c>
      <c r="F23" s="266"/>
      <c r="G23" s="266"/>
      <c r="H23" s="266"/>
      <c r="I23" s="266"/>
      <c r="J23" s="267">
        <v>4.5</v>
      </c>
      <c r="K23" s="267"/>
      <c r="L23" s="267"/>
      <c r="M23" s="267"/>
      <c r="N23" s="267">
        <v>4.5</v>
      </c>
      <c r="O23" s="267">
        <v>4.5</v>
      </c>
      <c r="P23" s="267"/>
      <c r="Q23" s="266">
        <f t="shared" si="1"/>
        <v>10.21518</v>
      </c>
    </row>
    <row r="24" spans="1:17" ht="16.5" customHeight="1" hidden="1">
      <c r="A24" s="28"/>
      <c r="B24" s="28"/>
      <c r="C24" s="105" t="s">
        <v>408</v>
      </c>
      <c r="D24" s="106" t="s">
        <v>409</v>
      </c>
      <c r="E24" s="266"/>
      <c r="F24" s="267"/>
      <c r="G24" s="268"/>
      <c r="H24" s="268"/>
      <c r="I24" s="267"/>
      <c r="J24" s="267"/>
      <c r="K24" s="267"/>
      <c r="L24" s="268"/>
      <c r="M24" s="268"/>
      <c r="N24" s="267"/>
      <c r="O24" s="267"/>
      <c r="P24" s="267"/>
      <c r="Q24" s="266">
        <f t="shared" si="1"/>
        <v>0</v>
      </c>
    </row>
    <row r="25" spans="1:17" ht="15.75" hidden="1">
      <c r="A25" s="28"/>
      <c r="B25" s="28"/>
      <c r="C25" s="99"/>
      <c r="D25" s="24"/>
      <c r="E25" s="266"/>
      <c r="F25" s="269"/>
      <c r="G25" s="269"/>
      <c r="H25" s="266"/>
      <c r="I25" s="266"/>
      <c r="J25" s="266"/>
      <c r="K25" s="266"/>
      <c r="L25" s="266"/>
      <c r="M25" s="266"/>
      <c r="N25" s="266"/>
      <c r="O25" s="266"/>
      <c r="P25" s="266"/>
      <c r="Q25" s="266">
        <f t="shared" si="1"/>
        <v>0</v>
      </c>
    </row>
    <row r="26" spans="1:17" ht="15.75" hidden="1">
      <c r="A26" s="28"/>
      <c r="B26" s="28"/>
      <c r="C26" s="99"/>
      <c r="D26" s="82"/>
      <c r="E26" s="266"/>
      <c r="F26" s="269"/>
      <c r="G26" s="269"/>
      <c r="H26" s="270"/>
      <c r="I26" s="266"/>
      <c r="J26" s="266"/>
      <c r="K26" s="266"/>
      <c r="L26" s="266"/>
      <c r="M26" s="266"/>
      <c r="N26" s="266"/>
      <c r="O26" s="266"/>
      <c r="P26" s="266"/>
      <c r="Q26" s="266">
        <f t="shared" si="1"/>
        <v>0</v>
      </c>
    </row>
    <row r="27" spans="1:17" ht="39.75" customHeight="1" hidden="1">
      <c r="A27" s="28"/>
      <c r="B27" s="28"/>
      <c r="C27" s="99"/>
      <c r="D27" s="24" t="s">
        <v>152</v>
      </c>
      <c r="E27" s="266"/>
      <c r="F27" s="269"/>
      <c r="G27" s="269"/>
      <c r="H27" s="270"/>
      <c r="I27" s="266"/>
      <c r="J27" s="266"/>
      <c r="K27" s="266"/>
      <c r="L27" s="266"/>
      <c r="M27" s="266"/>
      <c r="N27" s="266"/>
      <c r="O27" s="266"/>
      <c r="P27" s="266"/>
      <c r="Q27" s="266">
        <f t="shared" si="1"/>
        <v>0</v>
      </c>
    </row>
    <row r="28" spans="1:17" ht="39.75" customHeight="1" hidden="1">
      <c r="A28" s="28"/>
      <c r="B28" s="28"/>
      <c r="C28" s="99"/>
      <c r="D28" s="24"/>
      <c r="E28" s="266"/>
      <c r="F28" s="269"/>
      <c r="G28" s="269"/>
      <c r="H28" s="270"/>
      <c r="I28" s="266"/>
      <c r="J28" s="266"/>
      <c r="K28" s="266"/>
      <c r="L28" s="266"/>
      <c r="M28" s="266"/>
      <c r="N28" s="266"/>
      <c r="O28" s="266"/>
      <c r="P28" s="266"/>
      <c r="Q28" s="266">
        <f t="shared" si="1"/>
        <v>0</v>
      </c>
    </row>
    <row r="29" spans="1:17" ht="15.75">
      <c r="A29" s="28" t="s">
        <v>614</v>
      </c>
      <c r="B29" s="99" t="s">
        <v>404</v>
      </c>
      <c r="C29" s="99"/>
      <c r="D29" s="24" t="s">
        <v>391</v>
      </c>
      <c r="E29" s="266">
        <v>17.457</v>
      </c>
      <c r="F29" s="266"/>
      <c r="G29" s="266"/>
      <c r="H29" s="266"/>
      <c r="I29" s="266"/>
      <c r="J29" s="266"/>
      <c r="K29" s="266"/>
      <c r="L29" s="266"/>
      <c r="M29" s="266"/>
      <c r="N29" s="266"/>
      <c r="O29" s="266"/>
      <c r="P29" s="266"/>
      <c r="Q29" s="266">
        <f t="shared" si="1"/>
        <v>17.457</v>
      </c>
    </row>
    <row r="30" spans="1:17" ht="15.75">
      <c r="A30" s="28"/>
      <c r="B30" s="99"/>
      <c r="C30" s="99"/>
      <c r="D30" s="24" t="s">
        <v>615</v>
      </c>
      <c r="E30" s="266">
        <v>17.457</v>
      </c>
      <c r="F30" s="266"/>
      <c r="G30" s="266"/>
      <c r="H30" s="266"/>
      <c r="I30" s="266"/>
      <c r="J30" s="266"/>
      <c r="K30" s="266"/>
      <c r="L30" s="266"/>
      <c r="M30" s="266"/>
      <c r="N30" s="266"/>
      <c r="O30" s="266"/>
      <c r="P30" s="266"/>
      <c r="Q30" s="266">
        <f t="shared" si="1"/>
        <v>17.457</v>
      </c>
    </row>
    <row r="31" spans="1:17" ht="18.75" customHeight="1">
      <c r="A31" s="28" t="s">
        <v>616</v>
      </c>
      <c r="B31" s="205"/>
      <c r="C31" s="99" t="s">
        <v>265</v>
      </c>
      <c r="D31" s="24" t="s">
        <v>460</v>
      </c>
      <c r="E31" s="266">
        <f>SUM(E37+E39+E46+E51+E53+E67+E92+E94+E115+E117)+E119+E60</f>
        <v>181.36129</v>
      </c>
      <c r="F31" s="266"/>
      <c r="G31" s="266"/>
      <c r="H31" s="266"/>
      <c r="I31" s="266">
        <f aca="true" t="shared" si="3" ref="G31:P31">SUM(I37+I39+I46+I51+I53+I67+I92+I94+I115+I117)+I119+I60</f>
        <v>0</v>
      </c>
      <c r="J31" s="266">
        <f t="shared" si="3"/>
        <v>8.11735</v>
      </c>
      <c r="K31" s="266">
        <f t="shared" si="3"/>
        <v>0</v>
      </c>
      <c r="L31" s="266">
        <f t="shared" si="3"/>
        <v>0</v>
      </c>
      <c r="M31" s="266">
        <f t="shared" si="3"/>
        <v>0</v>
      </c>
      <c r="N31" s="266">
        <f t="shared" si="3"/>
        <v>8.11735</v>
      </c>
      <c r="O31" s="266">
        <f t="shared" si="3"/>
        <v>8.11735</v>
      </c>
      <c r="P31" s="266">
        <f t="shared" si="3"/>
        <v>0</v>
      </c>
      <c r="Q31" s="266">
        <f t="shared" si="1"/>
        <v>189.47863999999998</v>
      </c>
    </row>
    <row r="32" spans="1:17" ht="18.75" customHeight="1" hidden="1">
      <c r="A32" s="28"/>
      <c r="B32" s="205"/>
      <c r="C32" s="99"/>
      <c r="D32" s="24"/>
      <c r="E32" s="266"/>
      <c r="F32" s="266"/>
      <c r="G32" s="266"/>
      <c r="H32" s="266"/>
      <c r="I32" s="266"/>
      <c r="J32" s="266"/>
      <c r="K32" s="266"/>
      <c r="L32" s="266"/>
      <c r="M32" s="266"/>
      <c r="N32" s="266"/>
      <c r="O32" s="266"/>
      <c r="P32" s="266"/>
      <c r="Q32" s="266">
        <f t="shared" si="1"/>
        <v>0</v>
      </c>
    </row>
    <row r="33" spans="1:17" ht="18.75" customHeight="1">
      <c r="A33" s="28" t="s">
        <v>617</v>
      </c>
      <c r="B33" s="205"/>
      <c r="C33" s="99"/>
      <c r="D33" s="24" t="s">
        <v>460</v>
      </c>
      <c r="E33" s="266">
        <f>SUM(E31)</f>
        <v>181.36129</v>
      </c>
      <c r="F33" s="266"/>
      <c r="G33" s="266"/>
      <c r="H33" s="266"/>
      <c r="I33" s="266">
        <f aca="true" t="shared" si="4" ref="G33:P33">SUM(I31)</f>
        <v>0</v>
      </c>
      <c r="J33" s="266">
        <f t="shared" si="4"/>
        <v>8.11735</v>
      </c>
      <c r="K33" s="266">
        <f t="shared" si="4"/>
        <v>0</v>
      </c>
      <c r="L33" s="266">
        <f t="shared" si="4"/>
        <v>0</v>
      </c>
      <c r="M33" s="266">
        <f t="shared" si="4"/>
        <v>0</v>
      </c>
      <c r="N33" s="266">
        <f t="shared" si="4"/>
        <v>8.11735</v>
      </c>
      <c r="O33" s="266">
        <f t="shared" si="4"/>
        <v>8.11735</v>
      </c>
      <c r="P33" s="266">
        <f t="shared" si="4"/>
        <v>0</v>
      </c>
      <c r="Q33" s="266">
        <f t="shared" si="1"/>
        <v>189.47863999999998</v>
      </c>
    </row>
    <row r="34" spans="1:17" ht="22.5" customHeight="1" hidden="1">
      <c r="A34" s="28" t="s">
        <v>618</v>
      </c>
      <c r="B34" s="28" t="s">
        <v>403</v>
      </c>
      <c r="C34" s="99" t="s">
        <v>403</v>
      </c>
      <c r="D34" s="24" t="s">
        <v>430</v>
      </c>
      <c r="E34" s="266"/>
      <c r="F34" s="266"/>
      <c r="G34" s="266"/>
      <c r="H34" s="266"/>
      <c r="I34" s="266"/>
      <c r="J34" s="266"/>
      <c r="K34" s="266"/>
      <c r="L34" s="266"/>
      <c r="M34" s="266"/>
      <c r="N34" s="266"/>
      <c r="O34" s="266"/>
      <c r="P34" s="266"/>
      <c r="Q34" s="266">
        <f t="shared" si="1"/>
        <v>0</v>
      </c>
    </row>
    <row r="35" spans="1:17" ht="22.5" customHeight="1" hidden="1">
      <c r="A35" s="28"/>
      <c r="B35" s="28"/>
      <c r="C35" s="99"/>
      <c r="D35" s="82" t="s">
        <v>619</v>
      </c>
      <c r="E35" s="270"/>
      <c r="F35" s="270"/>
      <c r="G35" s="270"/>
      <c r="H35" s="266"/>
      <c r="I35" s="266"/>
      <c r="J35" s="266"/>
      <c r="K35" s="266"/>
      <c r="L35" s="266"/>
      <c r="M35" s="266"/>
      <c r="N35" s="266"/>
      <c r="O35" s="266"/>
      <c r="P35" s="266"/>
      <c r="Q35" s="266">
        <f t="shared" si="1"/>
        <v>0</v>
      </c>
    </row>
    <row r="36" spans="1:17" ht="22.5" customHeight="1" hidden="1">
      <c r="A36" s="28"/>
      <c r="B36" s="28"/>
      <c r="C36" s="99"/>
      <c r="D36" s="82"/>
      <c r="E36" s="270"/>
      <c r="F36" s="270"/>
      <c r="G36" s="270"/>
      <c r="H36" s="266"/>
      <c r="I36" s="266"/>
      <c r="J36" s="266"/>
      <c r="K36" s="266"/>
      <c r="L36" s="266"/>
      <c r="M36" s="266"/>
      <c r="N36" s="266"/>
      <c r="O36" s="266"/>
      <c r="P36" s="266"/>
      <c r="Q36" s="266">
        <f t="shared" si="1"/>
        <v>0</v>
      </c>
    </row>
    <row r="37" spans="1:17" ht="22.5" customHeight="1">
      <c r="A37" s="28" t="s">
        <v>618</v>
      </c>
      <c r="B37" s="28" t="s">
        <v>403</v>
      </c>
      <c r="C37" s="99" t="s">
        <v>403</v>
      </c>
      <c r="D37" s="24" t="s">
        <v>430</v>
      </c>
      <c r="E37" s="270">
        <v>0.25092</v>
      </c>
      <c r="F37" s="270"/>
      <c r="G37" s="270"/>
      <c r="H37" s="266"/>
      <c r="I37" s="266"/>
      <c r="J37" s="266"/>
      <c r="K37" s="266"/>
      <c r="L37" s="266"/>
      <c r="M37" s="266"/>
      <c r="N37" s="266"/>
      <c r="O37" s="266"/>
      <c r="P37" s="266"/>
      <c r="Q37" s="266">
        <f t="shared" si="1"/>
        <v>0.25092</v>
      </c>
    </row>
    <row r="38" spans="1:17" ht="22.5" customHeight="1" hidden="1">
      <c r="A38" s="28"/>
      <c r="B38" s="28"/>
      <c r="C38" s="99"/>
      <c r="D38" s="82"/>
      <c r="E38" s="270"/>
      <c r="F38" s="270"/>
      <c r="G38" s="270"/>
      <c r="H38" s="266"/>
      <c r="I38" s="266"/>
      <c r="J38" s="266"/>
      <c r="K38" s="266"/>
      <c r="L38" s="266"/>
      <c r="M38" s="266"/>
      <c r="N38" s="266"/>
      <c r="O38" s="266"/>
      <c r="P38" s="266"/>
      <c r="Q38" s="266">
        <f t="shared" si="1"/>
        <v>0</v>
      </c>
    </row>
    <row r="39" spans="1:17" ht="21" customHeight="1">
      <c r="A39" s="28" t="s">
        <v>620</v>
      </c>
      <c r="B39" s="28" t="s">
        <v>378</v>
      </c>
      <c r="C39" s="99" t="s">
        <v>378</v>
      </c>
      <c r="D39" s="24" t="s">
        <v>621</v>
      </c>
      <c r="E39" s="266">
        <v>65.15944</v>
      </c>
      <c r="F39" s="266"/>
      <c r="G39" s="266"/>
      <c r="H39" s="266"/>
      <c r="I39" s="266"/>
      <c r="J39" s="266">
        <v>3.89435</v>
      </c>
      <c r="K39" s="266"/>
      <c r="L39" s="266"/>
      <c r="M39" s="266"/>
      <c r="N39" s="266">
        <v>3.89435</v>
      </c>
      <c r="O39" s="266">
        <v>3.89435</v>
      </c>
      <c r="P39" s="269"/>
      <c r="Q39" s="266">
        <f t="shared" si="1"/>
        <v>69.05379</v>
      </c>
    </row>
    <row r="40" spans="1:17" ht="29.25" customHeight="1" hidden="1">
      <c r="A40" s="28"/>
      <c r="B40" s="28"/>
      <c r="C40" s="99" t="s">
        <v>6</v>
      </c>
      <c r="D40" s="24" t="s">
        <v>7</v>
      </c>
      <c r="E40" s="266"/>
      <c r="F40" s="266"/>
      <c r="G40" s="266"/>
      <c r="H40" s="266"/>
      <c r="I40" s="266"/>
      <c r="J40" s="266"/>
      <c r="K40" s="266"/>
      <c r="L40" s="266"/>
      <c r="M40" s="266"/>
      <c r="N40" s="266"/>
      <c r="O40" s="266"/>
      <c r="P40" s="266"/>
      <c r="Q40" s="266">
        <f t="shared" si="1"/>
        <v>0</v>
      </c>
    </row>
    <row r="41" spans="1:17" ht="70.5" customHeight="1" hidden="1">
      <c r="A41" s="28"/>
      <c r="B41" s="28"/>
      <c r="C41" s="99" t="s">
        <v>468</v>
      </c>
      <c r="D41" s="24" t="s">
        <v>469</v>
      </c>
      <c r="E41" s="266"/>
      <c r="F41" s="266"/>
      <c r="G41" s="266"/>
      <c r="H41" s="266"/>
      <c r="I41" s="266"/>
      <c r="J41" s="266"/>
      <c r="K41" s="266"/>
      <c r="L41" s="266"/>
      <c r="M41" s="266"/>
      <c r="N41" s="266"/>
      <c r="O41" s="266"/>
      <c r="P41" s="266"/>
      <c r="Q41" s="266">
        <f t="shared" si="1"/>
        <v>0</v>
      </c>
    </row>
    <row r="42" spans="1:17" ht="15.75" hidden="1">
      <c r="A42" s="28"/>
      <c r="B42" s="28"/>
      <c r="C42" s="99"/>
      <c r="D42" s="24"/>
      <c r="E42" s="266"/>
      <c r="F42" s="266"/>
      <c r="G42" s="266"/>
      <c r="H42" s="266"/>
      <c r="I42" s="266"/>
      <c r="J42" s="266"/>
      <c r="K42" s="266"/>
      <c r="L42" s="266"/>
      <c r="M42" s="266"/>
      <c r="N42" s="266"/>
      <c r="O42" s="266"/>
      <c r="P42" s="266"/>
      <c r="Q42" s="266">
        <f t="shared" si="1"/>
        <v>0</v>
      </c>
    </row>
    <row r="43" spans="1:17" ht="15.75" hidden="1">
      <c r="A43" s="28"/>
      <c r="B43" s="28"/>
      <c r="C43" s="99" t="s">
        <v>378</v>
      </c>
      <c r="D43" s="24" t="s">
        <v>153</v>
      </c>
      <c r="E43" s="266"/>
      <c r="F43" s="266"/>
      <c r="G43" s="266"/>
      <c r="H43" s="266"/>
      <c r="I43" s="266"/>
      <c r="J43" s="266"/>
      <c r="K43" s="266"/>
      <c r="L43" s="266"/>
      <c r="M43" s="266"/>
      <c r="N43" s="266"/>
      <c r="O43" s="266"/>
      <c r="P43" s="266"/>
      <c r="Q43" s="266">
        <f t="shared" si="1"/>
        <v>0</v>
      </c>
    </row>
    <row r="44" spans="1:17" ht="15.75" hidden="1">
      <c r="A44" s="28"/>
      <c r="B44" s="28"/>
      <c r="C44" s="99"/>
      <c r="D44" s="24"/>
      <c r="E44" s="266"/>
      <c r="F44" s="266"/>
      <c r="G44" s="266"/>
      <c r="H44" s="266"/>
      <c r="I44" s="266"/>
      <c r="J44" s="266"/>
      <c r="K44" s="266"/>
      <c r="L44" s="266"/>
      <c r="M44" s="266"/>
      <c r="N44" s="266"/>
      <c r="O44" s="266"/>
      <c r="P44" s="266"/>
      <c r="Q44" s="266">
        <f t="shared" si="1"/>
        <v>0</v>
      </c>
    </row>
    <row r="45" spans="1:17" ht="47.25" hidden="1">
      <c r="A45" s="28"/>
      <c r="B45" s="28"/>
      <c r="C45" s="99"/>
      <c r="D45" s="206" t="s">
        <v>201</v>
      </c>
      <c r="E45" s="270"/>
      <c r="F45" s="270"/>
      <c r="G45" s="270"/>
      <c r="H45" s="270"/>
      <c r="I45" s="266"/>
      <c r="J45" s="266"/>
      <c r="K45" s="266"/>
      <c r="L45" s="266"/>
      <c r="M45" s="266"/>
      <c r="N45" s="266"/>
      <c r="O45" s="266"/>
      <c r="P45" s="266"/>
      <c r="Q45" s="266">
        <f t="shared" si="1"/>
        <v>0</v>
      </c>
    </row>
    <row r="46" spans="1:17" ht="15.75">
      <c r="A46" s="159" t="s">
        <v>585</v>
      </c>
      <c r="B46" s="159" t="s">
        <v>567</v>
      </c>
      <c r="C46" s="203" t="s">
        <v>332</v>
      </c>
      <c r="D46" s="115" t="s">
        <v>586</v>
      </c>
      <c r="E46" s="266">
        <v>32.09771</v>
      </c>
      <c r="F46" s="266"/>
      <c r="G46" s="266"/>
      <c r="H46" s="266"/>
      <c r="I46" s="266"/>
      <c r="J46" s="266">
        <v>4.223</v>
      </c>
      <c r="K46" s="266"/>
      <c r="L46" s="266"/>
      <c r="M46" s="266"/>
      <c r="N46" s="266">
        <v>4.223</v>
      </c>
      <c r="O46" s="266">
        <v>4.223</v>
      </c>
      <c r="P46" s="266"/>
      <c r="Q46" s="266">
        <f t="shared" si="1"/>
        <v>36.32071</v>
      </c>
    </row>
    <row r="47" spans="1:17" ht="15.75" hidden="1">
      <c r="A47" s="159"/>
      <c r="B47" s="159"/>
      <c r="C47" s="203"/>
      <c r="D47" s="115"/>
      <c r="E47" s="266"/>
      <c r="F47" s="266"/>
      <c r="G47" s="266"/>
      <c r="H47" s="266"/>
      <c r="I47" s="266"/>
      <c r="J47" s="266"/>
      <c r="K47" s="266"/>
      <c r="L47" s="266"/>
      <c r="M47" s="266"/>
      <c r="N47" s="266"/>
      <c r="O47" s="266"/>
      <c r="P47" s="266"/>
      <c r="Q47" s="266">
        <f t="shared" si="1"/>
        <v>0</v>
      </c>
    </row>
    <row r="48" spans="1:17" ht="15.75" hidden="1">
      <c r="A48" s="159" t="s">
        <v>587</v>
      </c>
      <c r="B48" s="159" t="s">
        <v>155</v>
      </c>
      <c r="C48" s="203"/>
      <c r="D48" s="115" t="s">
        <v>588</v>
      </c>
      <c r="E48" s="266"/>
      <c r="F48" s="266"/>
      <c r="G48" s="266"/>
      <c r="H48" s="266"/>
      <c r="I48" s="266"/>
      <c r="J48" s="266"/>
      <c r="K48" s="266"/>
      <c r="L48" s="266"/>
      <c r="M48" s="266"/>
      <c r="N48" s="266"/>
      <c r="O48" s="266"/>
      <c r="P48" s="266"/>
      <c r="Q48" s="266">
        <f t="shared" si="1"/>
        <v>0</v>
      </c>
    </row>
    <row r="49" spans="1:17" ht="15.75" hidden="1">
      <c r="A49" s="159" t="s">
        <v>587</v>
      </c>
      <c r="B49" s="159" t="s">
        <v>155</v>
      </c>
      <c r="C49" s="203" t="s">
        <v>334</v>
      </c>
      <c r="D49" s="115" t="s">
        <v>588</v>
      </c>
      <c r="E49" s="266"/>
      <c r="F49" s="266"/>
      <c r="G49" s="266"/>
      <c r="H49" s="266"/>
      <c r="I49" s="266"/>
      <c r="J49" s="266"/>
      <c r="K49" s="266"/>
      <c r="L49" s="266"/>
      <c r="M49" s="266"/>
      <c r="N49" s="266"/>
      <c r="O49" s="266"/>
      <c r="P49" s="266"/>
      <c r="Q49" s="266">
        <f t="shared" si="1"/>
        <v>0</v>
      </c>
    </row>
    <row r="50" spans="1:17" ht="47.25" hidden="1">
      <c r="A50" s="159"/>
      <c r="B50" s="159"/>
      <c r="C50" s="203"/>
      <c r="D50" s="196" t="s">
        <v>157</v>
      </c>
      <c r="E50" s="270"/>
      <c r="F50" s="266"/>
      <c r="G50" s="266"/>
      <c r="H50" s="266"/>
      <c r="I50" s="266"/>
      <c r="J50" s="266"/>
      <c r="K50" s="266"/>
      <c r="L50" s="266"/>
      <c r="M50" s="266"/>
      <c r="N50" s="266"/>
      <c r="O50" s="266"/>
      <c r="P50" s="266"/>
      <c r="Q50" s="266">
        <f t="shared" si="1"/>
        <v>0</v>
      </c>
    </row>
    <row r="51" spans="1:17" ht="15.75">
      <c r="A51" s="159" t="s">
        <v>632</v>
      </c>
      <c r="B51" s="159" t="s">
        <v>422</v>
      </c>
      <c r="C51" s="203" t="s">
        <v>422</v>
      </c>
      <c r="D51" s="115" t="s">
        <v>458</v>
      </c>
      <c r="E51" s="270">
        <v>11.38351</v>
      </c>
      <c r="F51" s="266"/>
      <c r="G51" s="266"/>
      <c r="H51" s="266"/>
      <c r="I51" s="266"/>
      <c r="J51" s="266"/>
      <c r="K51" s="266"/>
      <c r="L51" s="266"/>
      <c r="M51" s="266"/>
      <c r="N51" s="266"/>
      <c r="O51" s="266"/>
      <c r="P51" s="266"/>
      <c r="Q51" s="266">
        <f t="shared" si="1"/>
        <v>11.38351</v>
      </c>
    </row>
    <row r="52" spans="1:17" ht="31.5">
      <c r="A52" s="159"/>
      <c r="B52" s="159"/>
      <c r="C52" s="203"/>
      <c r="D52" s="196" t="s">
        <v>57</v>
      </c>
      <c r="E52" s="270">
        <v>11.38351</v>
      </c>
      <c r="F52" s="266"/>
      <c r="G52" s="266"/>
      <c r="H52" s="266"/>
      <c r="I52" s="266"/>
      <c r="J52" s="266"/>
      <c r="K52" s="266"/>
      <c r="L52" s="266"/>
      <c r="M52" s="266"/>
      <c r="N52" s="266"/>
      <c r="O52" s="266"/>
      <c r="P52" s="266"/>
      <c r="Q52" s="266">
        <f t="shared" si="1"/>
        <v>11.38351</v>
      </c>
    </row>
    <row r="53" spans="1:17" ht="15.75">
      <c r="A53" s="28" t="s">
        <v>622</v>
      </c>
      <c r="B53" s="28"/>
      <c r="C53" s="99"/>
      <c r="D53" s="24" t="s">
        <v>623</v>
      </c>
      <c r="E53" s="266">
        <f>SUM(E54+E57)</f>
        <v>6.69021</v>
      </c>
      <c r="F53" s="266"/>
      <c r="G53" s="266"/>
      <c r="H53" s="266"/>
      <c r="I53" s="266"/>
      <c r="J53" s="266"/>
      <c r="K53" s="266"/>
      <c r="L53" s="266"/>
      <c r="M53" s="266"/>
      <c r="N53" s="266"/>
      <c r="O53" s="266"/>
      <c r="P53" s="266"/>
      <c r="Q53" s="266">
        <f t="shared" si="1"/>
        <v>6.69021</v>
      </c>
    </row>
    <row r="54" spans="1:17" ht="29.25" customHeight="1">
      <c r="A54" s="28" t="s">
        <v>624</v>
      </c>
      <c r="B54" s="99" t="s">
        <v>423</v>
      </c>
      <c r="C54" s="99" t="s">
        <v>423</v>
      </c>
      <c r="D54" s="24" t="s">
        <v>625</v>
      </c>
      <c r="E54" s="266">
        <v>3.69051</v>
      </c>
      <c r="F54" s="266"/>
      <c r="G54" s="266"/>
      <c r="H54" s="266"/>
      <c r="I54" s="266"/>
      <c r="J54" s="266"/>
      <c r="K54" s="266"/>
      <c r="L54" s="266"/>
      <c r="M54" s="266"/>
      <c r="N54" s="266"/>
      <c r="O54" s="266"/>
      <c r="P54" s="266"/>
      <c r="Q54" s="266">
        <f t="shared" si="1"/>
        <v>3.69051</v>
      </c>
    </row>
    <row r="55" spans="1:17" ht="43.5" customHeight="1" hidden="1">
      <c r="A55" s="28"/>
      <c r="B55" s="28"/>
      <c r="C55" s="99"/>
      <c r="D55" s="24"/>
      <c r="E55" s="266"/>
      <c r="F55" s="266"/>
      <c r="G55" s="266"/>
      <c r="H55" s="266"/>
      <c r="I55" s="266"/>
      <c r="J55" s="266"/>
      <c r="K55" s="266"/>
      <c r="L55" s="266"/>
      <c r="M55" s="266"/>
      <c r="N55" s="266"/>
      <c r="O55" s="266"/>
      <c r="P55" s="266"/>
      <c r="Q55" s="266">
        <f t="shared" si="1"/>
        <v>0</v>
      </c>
    </row>
    <row r="56" spans="1:17" ht="43.5" customHeight="1" hidden="1">
      <c r="A56" s="28"/>
      <c r="B56" s="28"/>
      <c r="C56" s="99"/>
      <c r="D56" s="81" t="s">
        <v>200</v>
      </c>
      <c r="E56" s="270"/>
      <c r="F56" s="270"/>
      <c r="G56" s="270"/>
      <c r="H56" s="270"/>
      <c r="I56" s="266"/>
      <c r="J56" s="266"/>
      <c r="K56" s="266"/>
      <c r="L56" s="266"/>
      <c r="M56" s="266"/>
      <c r="N56" s="266"/>
      <c r="O56" s="266"/>
      <c r="P56" s="266"/>
      <c r="Q56" s="266">
        <f t="shared" si="1"/>
        <v>0</v>
      </c>
    </row>
    <row r="57" spans="1:17" ht="28.5" customHeight="1">
      <c r="A57" s="28" t="s">
        <v>626</v>
      </c>
      <c r="B57" s="28" t="s">
        <v>443</v>
      </c>
      <c r="C57" s="99" t="s">
        <v>443</v>
      </c>
      <c r="D57" s="24" t="s">
        <v>627</v>
      </c>
      <c r="E57" s="266">
        <v>2.9997</v>
      </c>
      <c r="F57" s="266"/>
      <c r="G57" s="266"/>
      <c r="H57" s="266"/>
      <c r="I57" s="266"/>
      <c r="J57" s="266"/>
      <c r="K57" s="266"/>
      <c r="L57" s="266"/>
      <c r="M57" s="266"/>
      <c r="N57" s="266"/>
      <c r="O57" s="266"/>
      <c r="P57" s="266"/>
      <c r="Q57" s="266">
        <f t="shared" si="1"/>
        <v>2.9997</v>
      </c>
    </row>
    <row r="58" spans="1:17" ht="38.25" customHeight="1" hidden="1">
      <c r="A58" s="28"/>
      <c r="B58" s="28"/>
      <c r="C58" s="99" t="s">
        <v>380</v>
      </c>
      <c r="D58" s="24" t="s">
        <v>38</v>
      </c>
      <c r="E58" s="266"/>
      <c r="F58" s="266"/>
      <c r="G58" s="266"/>
      <c r="H58" s="266"/>
      <c r="I58" s="266"/>
      <c r="J58" s="266"/>
      <c r="K58" s="266"/>
      <c r="L58" s="266"/>
      <c r="M58" s="266"/>
      <c r="N58" s="266"/>
      <c r="O58" s="266"/>
      <c r="P58" s="266"/>
      <c r="Q58" s="266">
        <f t="shared" si="1"/>
        <v>0</v>
      </c>
    </row>
    <row r="59" spans="1:17" ht="38.25" customHeight="1" hidden="1">
      <c r="A59" s="28"/>
      <c r="B59" s="28"/>
      <c r="C59" s="99"/>
      <c r="D59" s="24"/>
      <c r="E59" s="266"/>
      <c r="F59" s="266"/>
      <c r="G59" s="266"/>
      <c r="H59" s="266"/>
      <c r="I59" s="266"/>
      <c r="J59" s="266"/>
      <c r="K59" s="266"/>
      <c r="L59" s="266"/>
      <c r="M59" s="266"/>
      <c r="N59" s="266"/>
      <c r="O59" s="266"/>
      <c r="P59" s="266"/>
      <c r="Q59" s="266">
        <f t="shared" si="1"/>
        <v>0</v>
      </c>
    </row>
    <row r="60" spans="1:17" ht="20.25" customHeight="1">
      <c r="A60" s="28" t="s">
        <v>628</v>
      </c>
      <c r="B60" s="28" t="s">
        <v>447</v>
      </c>
      <c r="C60" s="99" t="s">
        <v>447</v>
      </c>
      <c r="D60" s="24" t="s">
        <v>629</v>
      </c>
      <c r="E60" s="266">
        <v>3.07378</v>
      </c>
      <c r="F60" s="266"/>
      <c r="G60" s="266"/>
      <c r="H60" s="266"/>
      <c r="I60" s="266"/>
      <c r="J60" s="266"/>
      <c r="K60" s="266"/>
      <c r="L60" s="266"/>
      <c r="M60" s="266"/>
      <c r="N60" s="266"/>
      <c r="O60" s="266"/>
      <c r="P60" s="266"/>
      <c r="Q60" s="266">
        <f t="shared" si="1"/>
        <v>3.07378</v>
      </c>
    </row>
    <row r="61" spans="1:17" ht="33.75" customHeight="1" hidden="1">
      <c r="A61" s="28"/>
      <c r="B61" s="28"/>
      <c r="C61" s="99"/>
      <c r="D61" s="24"/>
      <c r="E61" s="266"/>
      <c r="F61" s="266"/>
      <c r="G61" s="266"/>
      <c r="H61" s="266"/>
      <c r="I61" s="266"/>
      <c r="J61" s="266"/>
      <c r="K61" s="266"/>
      <c r="L61" s="266"/>
      <c r="M61" s="266"/>
      <c r="N61" s="266"/>
      <c r="O61" s="266"/>
      <c r="P61" s="266"/>
      <c r="Q61" s="266">
        <f t="shared" si="1"/>
        <v>0</v>
      </c>
    </row>
    <row r="62" spans="1:17" ht="42.75" customHeight="1" hidden="1">
      <c r="A62" s="28" t="s">
        <v>630</v>
      </c>
      <c r="B62" s="28" t="s">
        <v>500</v>
      </c>
      <c r="C62" s="99" t="s">
        <v>500</v>
      </c>
      <c r="D62" s="24" t="s">
        <v>631</v>
      </c>
      <c r="E62" s="266"/>
      <c r="F62" s="266"/>
      <c r="G62" s="266"/>
      <c r="H62" s="266"/>
      <c r="I62" s="266"/>
      <c r="J62" s="266"/>
      <c r="K62" s="266"/>
      <c r="L62" s="266"/>
      <c r="M62" s="266"/>
      <c r="N62" s="266"/>
      <c r="O62" s="266"/>
      <c r="P62" s="266"/>
      <c r="Q62" s="266">
        <f t="shared" si="1"/>
        <v>0</v>
      </c>
    </row>
    <row r="63" spans="1:17" ht="61.5" customHeight="1" hidden="1">
      <c r="A63" s="28"/>
      <c r="B63" s="28"/>
      <c r="C63" s="99"/>
      <c r="D63" s="24"/>
      <c r="E63" s="266"/>
      <c r="F63" s="266"/>
      <c r="G63" s="266"/>
      <c r="H63" s="266"/>
      <c r="I63" s="266"/>
      <c r="J63" s="266"/>
      <c r="K63" s="266"/>
      <c r="L63" s="266"/>
      <c r="M63" s="266"/>
      <c r="N63" s="266"/>
      <c r="O63" s="266"/>
      <c r="P63" s="266"/>
      <c r="Q63" s="266">
        <f t="shared" si="1"/>
        <v>0</v>
      </c>
    </row>
    <row r="64" spans="1:17" ht="50.25" customHeight="1">
      <c r="A64" s="159" t="s">
        <v>55</v>
      </c>
      <c r="B64" s="159"/>
      <c r="C64" s="203" t="s">
        <v>422</v>
      </c>
      <c r="D64" s="115" t="s">
        <v>56</v>
      </c>
      <c r="E64" s="266">
        <v>-94.69428</v>
      </c>
      <c r="F64" s="266"/>
      <c r="G64" s="266"/>
      <c r="H64" s="266"/>
      <c r="I64" s="266"/>
      <c r="J64" s="266"/>
      <c r="K64" s="266"/>
      <c r="L64" s="266"/>
      <c r="M64" s="266"/>
      <c r="N64" s="266"/>
      <c r="O64" s="266"/>
      <c r="P64" s="266"/>
      <c r="Q64" s="266">
        <f t="shared" si="1"/>
        <v>-94.69428</v>
      </c>
    </row>
    <row r="65" spans="1:17" ht="25.5" customHeight="1" hidden="1">
      <c r="A65" s="28"/>
      <c r="B65" s="28"/>
      <c r="C65" s="99"/>
      <c r="D65" s="24" t="s">
        <v>302</v>
      </c>
      <c r="E65" s="266"/>
      <c r="F65" s="266"/>
      <c r="G65" s="266"/>
      <c r="H65" s="266"/>
      <c r="I65" s="266"/>
      <c r="J65" s="266"/>
      <c r="K65" s="266"/>
      <c r="L65" s="266"/>
      <c r="M65" s="266"/>
      <c r="N65" s="266"/>
      <c r="O65" s="266"/>
      <c r="P65" s="266"/>
      <c r="Q65" s="266">
        <f t="shared" si="1"/>
        <v>0</v>
      </c>
    </row>
    <row r="66" spans="1:17" ht="31.5" customHeight="1" hidden="1">
      <c r="A66" s="28" t="s">
        <v>633</v>
      </c>
      <c r="B66" s="28" t="s">
        <v>422</v>
      </c>
      <c r="C66" s="99"/>
      <c r="D66" s="82" t="s">
        <v>634</v>
      </c>
      <c r="E66" s="266"/>
      <c r="F66" s="266"/>
      <c r="G66" s="266"/>
      <c r="H66" s="266"/>
      <c r="I66" s="266"/>
      <c r="J66" s="266"/>
      <c r="K66" s="266"/>
      <c r="L66" s="266"/>
      <c r="M66" s="266"/>
      <c r="N66" s="266"/>
      <c r="O66" s="266"/>
      <c r="P66" s="266"/>
      <c r="Q66" s="266">
        <f t="shared" si="1"/>
        <v>0</v>
      </c>
    </row>
    <row r="67" spans="1:17" ht="59.25" customHeight="1">
      <c r="A67" s="28" t="s">
        <v>635</v>
      </c>
      <c r="B67" s="28" t="s">
        <v>380</v>
      </c>
      <c r="C67" s="99" t="s">
        <v>380</v>
      </c>
      <c r="D67" s="24" t="s">
        <v>636</v>
      </c>
      <c r="E67" s="266">
        <v>-94.69428</v>
      </c>
      <c r="F67" s="266"/>
      <c r="G67" s="266"/>
      <c r="H67" s="266"/>
      <c r="I67" s="266"/>
      <c r="J67" s="266"/>
      <c r="K67" s="266"/>
      <c r="L67" s="266"/>
      <c r="M67" s="266"/>
      <c r="N67" s="266"/>
      <c r="O67" s="266"/>
      <c r="P67" s="266"/>
      <c r="Q67" s="266">
        <f t="shared" si="1"/>
        <v>-94.69428</v>
      </c>
    </row>
    <row r="68" spans="1:17" ht="33" customHeight="1" hidden="1">
      <c r="A68" s="28" t="s">
        <v>637</v>
      </c>
      <c r="B68" s="28"/>
      <c r="C68" s="105"/>
      <c r="D68" s="106" t="s">
        <v>638</v>
      </c>
      <c r="E68" s="266"/>
      <c r="F68" s="266"/>
      <c r="G68" s="266"/>
      <c r="H68" s="266"/>
      <c r="I68" s="266"/>
      <c r="J68" s="266"/>
      <c r="K68" s="266"/>
      <c r="L68" s="266"/>
      <c r="M68" s="266"/>
      <c r="N68" s="266"/>
      <c r="O68" s="266"/>
      <c r="P68" s="266"/>
      <c r="Q68" s="266">
        <f t="shared" si="1"/>
        <v>0</v>
      </c>
    </row>
    <row r="69" spans="1:17" ht="25.5" customHeight="1" hidden="1">
      <c r="A69" s="28" t="s">
        <v>639</v>
      </c>
      <c r="B69" s="28" t="s">
        <v>408</v>
      </c>
      <c r="C69" s="105" t="s">
        <v>408</v>
      </c>
      <c r="D69" s="106" t="s">
        <v>648</v>
      </c>
      <c r="E69" s="266"/>
      <c r="F69" s="266"/>
      <c r="G69" s="266"/>
      <c r="H69" s="266"/>
      <c r="I69" s="266"/>
      <c r="J69" s="266"/>
      <c r="K69" s="266"/>
      <c r="L69" s="266"/>
      <c r="M69" s="266"/>
      <c r="N69" s="266"/>
      <c r="O69" s="266"/>
      <c r="P69" s="266"/>
      <c r="Q69" s="266">
        <f t="shared" si="1"/>
        <v>0</v>
      </c>
    </row>
    <row r="70" spans="1:17" ht="36.75" customHeight="1" hidden="1">
      <c r="A70" s="28"/>
      <c r="B70" s="28"/>
      <c r="C70" s="99" t="s">
        <v>387</v>
      </c>
      <c r="D70" s="24" t="s">
        <v>47</v>
      </c>
      <c r="E70" s="266"/>
      <c r="F70" s="271"/>
      <c r="G70" s="271"/>
      <c r="H70" s="266"/>
      <c r="I70" s="266"/>
      <c r="J70" s="266"/>
      <c r="K70" s="266"/>
      <c r="L70" s="266"/>
      <c r="M70" s="266"/>
      <c r="N70" s="266"/>
      <c r="O70" s="266"/>
      <c r="P70" s="266"/>
      <c r="Q70" s="266">
        <f t="shared" si="1"/>
        <v>0</v>
      </c>
    </row>
    <row r="71" spans="1:17" ht="15.75" hidden="1">
      <c r="A71" s="28"/>
      <c r="B71" s="28"/>
      <c r="C71" s="99" t="s">
        <v>262</v>
      </c>
      <c r="D71" s="24" t="s">
        <v>263</v>
      </c>
      <c r="E71" s="266"/>
      <c r="F71" s="266"/>
      <c r="G71" s="266"/>
      <c r="H71" s="266"/>
      <c r="I71" s="266"/>
      <c r="J71" s="266"/>
      <c r="K71" s="266"/>
      <c r="L71" s="266"/>
      <c r="M71" s="266"/>
      <c r="N71" s="266"/>
      <c r="O71" s="266"/>
      <c r="P71" s="266"/>
      <c r="Q71" s="266">
        <f t="shared" si="1"/>
        <v>0</v>
      </c>
    </row>
    <row r="72" spans="1:17" ht="31.5" hidden="1">
      <c r="A72" s="28"/>
      <c r="B72" s="28"/>
      <c r="C72" s="99" t="s">
        <v>463</v>
      </c>
      <c r="D72" s="24" t="s">
        <v>13</v>
      </c>
      <c r="E72" s="266"/>
      <c r="F72" s="266"/>
      <c r="G72" s="266"/>
      <c r="H72" s="266"/>
      <c r="I72" s="266"/>
      <c r="J72" s="266"/>
      <c r="K72" s="266"/>
      <c r="L72" s="266"/>
      <c r="M72" s="266"/>
      <c r="N72" s="266"/>
      <c r="O72" s="266"/>
      <c r="P72" s="266"/>
      <c r="Q72" s="266">
        <f t="shared" si="1"/>
        <v>0</v>
      </c>
    </row>
    <row r="73" spans="1:17" ht="48.75" customHeight="1" hidden="1">
      <c r="A73" s="28"/>
      <c r="B73" s="28"/>
      <c r="C73" s="99" t="s">
        <v>388</v>
      </c>
      <c r="D73" s="24" t="s">
        <v>461</v>
      </c>
      <c r="E73" s="266"/>
      <c r="F73" s="266"/>
      <c r="G73" s="266"/>
      <c r="H73" s="266"/>
      <c r="I73" s="266"/>
      <c r="J73" s="266"/>
      <c r="K73" s="266"/>
      <c r="L73" s="266"/>
      <c r="M73" s="266"/>
      <c r="N73" s="266"/>
      <c r="O73" s="266"/>
      <c r="P73" s="266"/>
      <c r="Q73" s="266">
        <f t="shared" si="1"/>
        <v>0</v>
      </c>
    </row>
    <row r="74" spans="1:17" ht="58.5" customHeight="1" hidden="1">
      <c r="A74" s="28"/>
      <c r="B74" s="28"/>
      <c r="C74" s="99" t="s">
        <v>449</v>
      </c>
      <c r="D74" s="24" t="s">
        <v>14</v>
      </c>
      <c r="E74" s="266"/>
      <c r="F74" s="266"/>
      <c r="G74" s="266"/>
      <c r="H74" s="266"/>
      <c r="I74" s="266"/>
      <c r="J74" s="266"/>
      <c r="K74" s="266"/>
      <c r="L74" s="266"/>
      <c r="M74" s="266"/>
      <c r="N74" s="266"/>
      <c r="O74" s="266"/>
      <c r="P74" s="266"/>
      <c r="Q74" s="266">
        <f t="shared" si="1"/>
        <v>0</v>
      </c>
    </row>
    <row r="75" spans="1:17" ht="27.75" customHeight="1" hidden="1">
      <c r="A75" s="28"/>
      <c r="B75" s="28"/>
      <c r="C75" s="99" t="s">
        <v>351</v>
      </c>
      <c r="D75" s="24" t="s">
        <v>352</v>
      </c>
      <c r="E75" s="266"/>
      <c r="F75" s="266"/>
      <c r="G75" s="266"/>
      <c r="H75" s="266"/>
      <c r="I75" s="266"/>
      <c r="J75" s="266"/>
      <c r="K75" s="266"/>
      <c r="L75" s="266"/>
      <c r="M75" s="266"/>
      <c r="N75" s="266"/>
      <c r="O75" s="266"/>
      <c r="P75" s="266"/>
      <c r="Q75" s="266">
        <f t="shared" si="1"/>
        <v>0</v>
      </c>
    </row>
    <row r="76" spans="1:17" ht="15.75" hidden="1">
      <c r="A76" s="28"/>
      <c r="B76" s="28"/>
      <c r="C76" s="99" t="s">
        <v>477</v>
      </c>
      <c r="D76" s="24" t="s">
        <v>492</v>
      </c>
      <c r="E76" s="266"/>
      <c r="F76" s="266"/>
      <c r="G76" s="266"/>
      <c r="H76" s="266"/>
      <c r="I76" s="266"/>
      <c r="J76" s="266"/>
      <c r="K76" s="266"/>
      <c r="L76" s="266"/>
      <c r="M76" s="266"/>
      <c r="N76" s="266"/>
      <c r="O76" s="266"/>
      <c r="P76" s="266"/>
      <c r="Q76" s="266">
        <f t="shared" si="1"/>
        <v>0</v>
      </c>
    </row>
    <row r="77" spans="1:17" ht="49.5" customHeight="1" hidden="1">
      <c r="A77" s="28"/>
      <c r="B77" s="28"/>
      <c r="C77" s="99" t="s">
        <v>426</v>
      </c>
      <c r="D77" s="24" t="s">
        <v>462</v>
      </c>
      <c r="E77" s="266"/>
      <c r="F77" s="266"/>
      <c r="G77" s="266"/>
      <c r="H77" s="266"/>
      <c r="I77" s="266"/>
      <c r="J77" s="266"/>
      <c r="K77" s="266"/>
      <c r="L77" s="266"/>
      <c r="M77" s="266"/>
      <c r="N77" s="266"/>
      <c r="O77" s="266"/>
      <c r="P77" s="266"/>
      <c r="Q77" s="266">
        <f t="shared" si="1"/>
        <v>0</v>
      </c>
    </row>
    <row r="78" spans="1:17" ht="15.75" hidden="1">
      <c r="A78" s="28"/>
      <c r="B78" s="28"/>
      <c r="C78" s="23">
        <v>240601</v>
      </c>
      <c r="D78" s="24" t="s">
        <v>15</v>
      </c>
      <c r="E78" s="266"/>
      <c r="F78" s="267"/>
      <c r="G78" s="268"/>
      <c r="H78" s="268"/>
      <c r="I78" s="267"/>
      <c r="J78" s="268"/>
      <c r="K78" s="267"/>
      <c r="L78" s="268"/>
      <c r="M78" s="268"/>
      <c r="N78" s="267"/>
      <c r="O78" s="267"/>
      <c r="P78" s="268"/>
      <c r="Q78" s="266">
        <f t="shared" si="1"/>
        <v>0</v>
      </c>
    </row>
    <row r="79" spans="1:17" ht="15.75" hidden="1">
      <c r="A79" s="28"/>
      <c r="B79" s="28"/>
      <c r="C79" s="23"/>
      <c r="D79" s="24"/>
      <c r="E79" s="266"/>
      <c r="F79" s="267"/>
      <c r="G79" s="268"/>
      <c r="H79" s="268"/>
      <c r="I79" s="267"/>
      <c r="J79" s="268"/>
      <c r="K79" s="267"/>
      <c r="L79" s="268"/>
      <c r="M79" s="268"/>
      <c r="N79" s="267"/>
      <c r="O79" s="267"/>
      <c r="P79" s="268"/>
      <c r="Q79" s="266">
        <f t="shared" si="1"/>
        <v>0</v>
      </c>
    </row>
    <row r="80" spans="1:17" ht="31.5" hidden="1">
      <c r="A80" s="28" t="s">
        <v>649</v>
      </c>
      <c r="B80" s="28" t="s">
        <v>424</v>
      </c>
      <c r="C80" s="99" t="s">
        <v>424</v>
      </c>
      <c r="D80" s="24" t="s">
        <v>485</v>
      </c>
      <c r="E80" s="266"/>
      <c r="F80" s="267"/>
      <c r="G80" s="268"/>
      <c r="H80" s="268"/>
      <c r="I80" s="267"/>
      <c r="J80" s="268"/>
      <c r="K80" s="267"/>
      <c r="L80" s="268"/>
      <c r="M80" s="268"/>
      <c r="N80" s="267"/>
      <c r="O80" s="267"/>
      <c r="P80" s="268"/>
      <c r="Q80" s="266">
        <f t="shared" si="1"/>
        <v>0</v>
      </c>
    </row>
    <row r="81" spans="1:17" ht="15.75" hidden="1">
      <c r="A81" s="28"/>
      <c r="B81" s="28"/>
      <c r="C81" s="99"/>
      <c r="D81" s="81" t="s">
        <v>486</v>
      </c>
      <c r="E81" s="272"/>
      <c r="F81" s="267"/>
      <c r="G81" s="268"/>
      <c r="H81" s="268"/>
      <c r="I81" s="267"/>
      <c r="J81" s="268"/>
      <c r="K81" s="267"/>
      <c r="L81" s="268"/>
      <c r="M81" s="268"/>
      <c r="N81" s="267"/>
      <c r="O81" s="267"/>
      <c r="P81" s="268"/>
      <c r="Q81" s="266">
        <f t="shared" si="1"/>
        <v>0</v>
      </c>
    </row>
    <row r="82" spans="1:17" ht="15.75" hidden="1">
      <c r="A82" s="28"/>
      <c r="B82" s="28"/>
      <c r="C82" s="99"/>
      <c r="D82" s="81"/>
      <c r="E82" s="272"/>
      <c r="F82" s="267"/>
      <c r="G82" s="268"/>
      <c r="H82" s="268"/>
      <c r="I82" s="267"/>
      <c r="J82" s="268"/>
      <c r="K82" s="267"/>
      <c r="L82" s="268"/>
      <c r="M82" s="268"/>
      <c r="N82" s="267"/>
      <c r="O82" s="267"/>
      <c r="P82" s="268"/>
      <c r="Q82" s="266">
        <f t="shared" si="1"/>
        <v>0</v>
      </c>
    </row>
    <row r="83" spans="1:17" ht="15.75" hidden="1">
      <c r="A83" s="28" t="s">
        <v>650</v>
      </c>
      <c r="B83" s="28"/>
      <c r="C83" s="23"/>
      <c r="D83" s="24" t="s">
        <v>391</v>
      </c>
      <c r="E83" s="266"/>
      <c r="F83" s="266"/>
      <c r="G83" s="266"/>
      <c r="H83" s="266"/>
      <c r="I83" s="266"/>
      <c r="J83" s="266"/>
      <c r="K83" s="266"/>
      <c r="L83" s="266"/>
      <c r="M83" s="266"/>
      <c r="N83" s="266"/>
      <c r="O83" s="266"/>
      <c r="P83" s="266"/>
      <c r="Q83" s="266">
        <f t="shared" si="1"/>
        <v>0</v>
      </c>
    </row>
    <row r="84" spans="1:17" ht="17.25" customHeight="1" hidden="1">
      <c r="A84" s="28"/>
      <c r="B84" s="28"/>
      <c r="C84" s="107"/>
      <c r="D84" s="108" t="s">
        <v>493</v>
      </c>
      <c r="E84" s="266"/>
      <c r="F84" s="266"/>
      <c r="G84" s="266"/>
      <c r="H84" s="266"/>
      <c r="I84" s="266"/>
      <c r="J84" s="266"/>
      <c r="K84" s="266"/>
      <c r="L84" s="266"/>
      <c r="M84" s="266"/>
      <c r="N84" s="266"/>
      <c r="O84" s="266"/>
      <c r="P84" s="266"/>
      <c r="Q84" s="266">
        <f t="shared" si="1"/>
        <v>0</v>
      </c>
    </row>
    <row r="85" spans="1:17" ht="15.75" hidden="1">
      <c r="A85" s="28" t="s">
        <v>651</v>
      </c>
      <c r="B85" s="28" t="s">
        <v>404</v>
      </c>
      <c r="C85" s="23">
        <v>250404</v>
      </c>
      <c r="D85" s="213" t="s">
        <v>652</v>
      </c>
      <c r="E85" s="266"/>
      <c r="F85" s="266"/>
      <c r="G85" s="266"/>
      <c r="H85" s="266"/>
      <c r="I85" s="266"/>
      <c r="J85" s="266"/>
      <c r="K85" s="266"/>
      <c r="L85" s="266"/>
      <c r="M85" s="266"/>
      <c r="N85" s="266"/>
      <c r="O85" s="266"/>
      <c r="P85" s="266"/>
      <c r="Q85" s="266">
        <f aca="true" t="shared" si="5" ref="Q85:Q123">SUM(J85+E85)</f>
        <v>0</v>
      </c>
    </row>
    <row r="86" spans="1:17" ht="15.75" hidden="1">
      <c r="A86" s="205"/>
      <c r="B86" s="205"/>
      <c r="C86" s="99"/>
      <c r="D86" s="24"/>
      <c r="E86" s="266"/>
      <c r="F86" s="266"/>
      <c r="G86" s="266"/>
      <c r="H86" s="266"/>
      <c r="I86" s="266"/>
      <c r="J86" s="266"/>
      <c r="K86" s="266"/>
      <c r="L86" s="266"/>
      <c r="M86" s="266"/>
      <c r="N86" s="266"/>
      <c r="O86" s="266"/>
      <c r="P86" s="266"/>
      <c r="Q86" s="266">
        <f t="shared" si="5"/>
        <v>0</v>
      </c>
    </row>
    <row r="87" spans="1:17" ht="33" customHeight="1" hidden="1">
      <c r="A87" s="205"/>
      <c r="B87" s="205"/>
      <c r="C87" s="99" t="s">
        <v>473</v>
      </c>
      <c r="D87" s="32" t="s">
        <v>16</v>
      </c>
      <c r="E87" s="266"/>
      <c r="F87" s="266"/>
      <c r="G87" s="266"/>
      <c r="H87" s="266"/>
      <c r="I87" s="266"/>
      <c r="J87" s="266"/>
      <c r="K87" s="266"/>
      <c r="L87" s="266"/>
      <c r="M87" s="266"/>
      <c r="N87" s="266"/>
      <c r="O87" s="266"/>
      <c r="P87" s="266"/>
      <c r="Q87" s="266">
        <f t="shared" si="5"/>
        <v>0</v>
      </c>
    </row>
    <row r="88" spans="1:17" ht="15.75" hidden="1">
      <c r="A88" s="205"/>
      <c r="B88" s="205"/>
      <c r="C88" s="99"/>
      <c r="D88" s="32" t="s">
        <v>475</v>
      </c>
      <c r="E88" s="266"/>
      <c r="F88" s="266"/>
      <c r="G88" s="266"/>
      <c r="H88" s="266"/>
      <c r="I88" s="266"/>
      <c r="J88" s="266"/>
      <c r="K88" s="266"/>
      <c r="L88" s="266"/>
      <c r="M88" s="266"/>
      <c r="N88" s="266"/>
      <c r="O88" s="266"/>
      <c r="P88" s="266"/>
      <c r="Q88" s="266">
        <f t="shared" si="5"/>
        <v>0</v>
      </c>
    </row>
    <row r="89" spans="1:17" ht="45.75" customHeight="1" hidden="1">
      <c r="A89" s="205"/>
      <c r="B89" s="205"/>
      <c r="C89" s="99"/>
      <c r="D89" s="3" t="s">
        <v>476</v>
      </c>
      <c r="E89" s="266"/>
      <c r="F89" s="266"/>
      <c r="G89" s="266"/>
      <c r="H89" s="266"/>
      <c r="I89" s="266"/>
      <c r="J89" s="266"/>
      <c r="K89" s="266"/>
      <c r="L89" s="266"/>
      <c r="M89" s="266"/>
      <c r="N89" s="266"/>
      <c r="O89" s="266"/>
      <c r="P89" s="266"/>
      <c r="Q89" s="266">
        <f t="shared" si="5"/>
        <v>0</v>
      </c>
    </row>
    <row r="90" spans="1:17" ht="39" customHeight="1" hidden="1">
      <c r="A90" s="205"/>
      <c r="B90" s="205"/>
      <c r="C90" s="107"/>
      <c r="D90" s="34" t="s">
        <v>43</v>
      </c>
      <c r="E90" s="266"/>
      <c r="F90" s="266"/>
      <c r="G90" s="266"/>
      <c r="H90" s="266"/>
      <c r="I90" s="266"/>
      <c r="J90" s="266"/>
      <c r="K90" s="266"/>
      <c r="L90" s="266"/>
      <c r="M90" s="266"/>
      <c r="N90" s="266"/>
      <c r="O90" s="266"/>
      <c r="P90" s="266"/>
      <c r="Q90" s="266">
        <f t="shared" si="5"/>
        <v>0</v>
      </c>
    </row>
    <row r="91" spans="1:17" ht="39" customHeight="1" hidden="1">
      <c r="A91" s="205"/>
      <c r="B91" s="205"/>
      <c r="C91" s="107"/>
      <c r="D91" s="34"/>
      <c r="E91" s="266"/>
      <c r="F91" s="266"/>
      <c r="G91" s="266"/>
      <c r="H91" s="266"/>
      <c r="I91" s="266"/>
      <c r="J91" s="266"/>
      <c r="K91" s="266"/>
      <c r="L91" s="266"/>
      <c r="M91" s="266"/>
      <c r="N91" s="266"/>
      <c r="O91" s="266"/>
      <c r="P91" s="266"/>
      <c r="Q91" s="266">
        <f t="shared" si="5"/>
        <v>0</v>
      </c>
    </row>
    <row r="92" spans="1:17" ht="39" customHeight="1">
      <c r="A92" s="28" t="s">
        <v>637</v>
      </c>
      <c r="B92" s="28"/>
      <c r="C92" s="105"/>
      <c r="D92" s="106" t="s">
        <v>638</v>
      </c>
      <c r="E92" s="266">
        <v>35</v>
      </c>
      <c r="F92" s="266"/>
      <c r="G92" s="266"/>
      <c r="H92" s="266"/>
      <c r="I92" s="266"/>
      <c r="J92" s="266"/>
      <c r="K92" s="266"/>
      <c r="L92" s="266"/>
      <c r="M92" s="266"/>
      <c r="N92" s="266"/>
      <c r="O92" s="266"/>
      <c r="P92" s="266"/>
      <c r="Q92" s="266">
        <f t="shared" si="5"/>
        <v>35</v>
      </c>
    </row>
    <row r="93" spans="1:17" ht="39" customHeight="1">
      <c r="A93" s="28" t="s">
        <v>639</v>
      </c>
      <c r="B93" s="28" t="s">
        <v>408</v>
      </c>
      <c r="C93" s="105" t="s">
        <v>408</v>
      </c>
      <c r="D93" s="106" t="s">
        <v>648</v>
      </c>
      <c r="E93" s="266">
        <v>35</v>
      </c>
      <c r="F93" s="266"/>
      <c r="G93" s="266"/>
      <c r="H93" s="266"/>
      <c r="I93" s="266"/>
      <c r="J93" s="266"/>
      <c r="K93" s="266"/>
      <c r="L93" s="266"/>
      <c r="M93" s="266"/>
      <c r="N93" s="266"/>
      <c r="O93" s="266"/>
      <c r="P93" s="266"/>
      <c r="Q93" s="266">
        <f t="shared" si="5"/>
        <v>35</v>
      </c>
    </row>
    <row r="94" spans="1:17" ht="15.75">
      <c r="A94" s="28" t="s">
        <v>589</v>
      </c>
      <c r="B94" s="28"/>
      <c r="C94" s="99"/>
      <c r="D94" s="24" t="s">
        <v>667</v>
      </c>
      <c r="E94" s="266">
        <v>0.4</v>
      </c>
      <c r="F94" s="266"/>
      <c r="G94" s="266"/>
      <c r="H94" s="266"/>
      <c r="I94" s="266"/>
      <c r="J94" s="266"/>
      <c r="K94" s="266"/>
      <c r="L94" s="266"/>
      <c r="M94" s="266"/>
      <c r="N94" s="266"/>
      <c r="O94" s="266"/>
      <c r="P94" s="266"/>
      <c r="Q94" s="266">
        <f t="shared" si="5"/>
        <v>0.4</v>
      </c>
    </row>
    <row r="95" spans="1:17" ht="15.75">
      <c r="A95" s="28" t="s">
        <v>590</v>
      </c>
      <c r="B95" s="28" t="s">
        <v>387</v>
      </c>
      <c r="C95" s="99" t="s">
        <v>387</v>
      </c>
      <c r="D95" s="24" t="s">
        <v>644</v>
      </c>
      <c r="E95" s="266">
        <v>0.4</v>
      </c>
      <c r="F95" s="266"/>
      <c r="G95" s="266"/>
      <c r="H95" s="266"/>
      <c r="I95" s="266"/>
      <c r="J95" s="266"/>
      <c r="K95" s="266"/>
      <c r="L95" s="266"/>
      <c r="M95" s="266"/>
      <c r="N95" s="266"/>
      <c r="O95" s="266"/>
      <c r="P95" s="266"/>
      <c r="Q95" s="266">
        <f t="shared" si="5"/>
        <v>0.4</v>
      </c>
    </row>
    <row r="96" spans="1:17" ht="15.75" hidden="1">
      <c r="A96" s="28" t="s">
        <v>591</v>
      </c>
      <c r="B96" s="28"/>
      <c r="C96" s="99"/>
      <c r="D96" s="24" t="s">
        <v>669</v>
      </c>
      <c r="E96" s="266"/>
      <c r="F96" s="266"/>
      <c r="G96" s="266"/>
      <c r="H96" s="266"/>
      <c r="I96" s="266"/>
      <c r="J96" s="266"/>
      <c r="K96" s="266"/>
      <c r="L96" s="266"/>
      <c r="M96" s="266"/>
      <c r="N96" s="266"/>
      <c r="O96" s="266"/>
      <c r="P96" s="266"/>
      <c r="Q96" s="266">
        <f t="shared" si="5"/>
        <v>0</v>
      </c>
    </row>
    <row r="97" spans="1:17" ht="31.5" hidden="1">
      <c r="A97" s="28" t="s">
        <v>670</v>
      </c>
      <c r="B97" s="28" t="s">
        <v>444</v>
      </c>
      <c r="C97" s="99" t="s">
        <v>444</v>
      </c>
      <c r="D97" s="24" t="s">
        <v>671</v>
      </c>
      <c r="E97" s="266"/>
      <c r="F97" s="266"/>
      <c r="G97" s="266"/>
      <c r="H97" s="266"/>
      <c r="I97" s="266"/>
      <c r="J97" s="266"/>
      <c r="K97" s="266"/>
      <c r="L97" s="266"/>
      <c r="M97" s="266"/>
      <c r="N97" s="266"/>
      <c r="O97" s="266"/>
      <c r="P97" s="266"/>
      <c r="Q97" s="266">
        <f t="shared" si="5"/>
        <v>0</v>
      </c>
    </row>
    <row r="98" spans="1:17" ht="31.5" hidden="1">
      <c r="A98" s="28" t="s">
        <v>592</v>
      </c>
      <c r="B98" s="28" t="s">
        <v>463</v>
      </c>
      <c r="C98" s="99" t="s">
        <v>463</v>
      </c>
      <c r="D98" s="24" t="s">
        <v>673</v>
      </c>
      <c r="E98" s="266"/>
      <c r="F98" s="266"/>
      <c r="G98" s="266"/>
      <c r="H98" s="266"/>
      <c r="I98" s="266"/>
      <c r="J98" s="266"/>
      <c r="K98" s="266"/>
      <c r="L98" s="266"/>
      <c r="M98" s="266"/>
      <c r="N98" s="266"/>
      <c r="O98" s="266"/>
      <c r="P98" s="266"/>
      <c r="Q98" s="266">
        <f t="shared" si="5"/>
        <v>0</v>
      </c>
    </row>
    <row r="99" spans="1:17" ht="31.5" hidden="1">
      <c r="A99" s="28" t="s">
        <v>593</v>
      </c>
      <c r="B99" s="28" t="s">
        <v>449</v>
      </c>
      <c r="C99" s="99" t="s">
        <v>449</v>
      </c>
      <c r="D99" s="24" t="s">
        <v>14</v>
      </c>
      <c r="E99" s="266"/>
      <c r="F99" s="266"/>
      <c r="G99" s="266"/>
      <c r="H99" s="266"/>
      <c r="I99" s="266"/>
      <c r="J99" s="266"/>
      <c r="K99" s="266"/>
      <c r="L99" s="266"/>
      <c r="M99" s="266"/>
      <c r="N99" s="266"/>
      <c r="O99" s="266"/>
      <c r="P99" s="266"/>
      <c r="Q99" s="266">
        <f t="shared" si="5"/>
        <v>0</v>
      </c>
    </row>
    <row r="100" spans="1:17" ht="15.75" hidden="1">
      <c r="A100" s="28" t="s">
        <v>594</v>
      </c>
      <c r="B100" s="28"/>
      <c r="C100" s="99"/>
      <c r="D100" s="24" t="s">
        <v>676</v>
      </c>
      <c r="E100" s="266"/>
      <c r="F100" s="266"/>
      <c r="G100" s="266"/>
      <c r="H100" s="266"/>
      <c r="I100" s="266"/>
      <c r="J100" s="266"/>
      <c r="K100" s="266"/>
      <c r="L100" s="266"/>
      <c r="M100" s="266"/>
      <c r="N100" s="266"/>
      <c r="O100" s="266"/>
      <c r="P100" s="266"/>
      <c r="Q100" s="266">
        <f t="shared" si="5"/>
        <v>0</v>
      </c>
    </row>
    <row r="101" spans="1:17" ht="31.5" hidden="1">
      <c r="A101" s="28" t="s">
        <v>595</v>
      </c>
      <c r="B101" s="28" t="s">
        <v>388</v>
      </c>
      <c r="C101" s="99" t="s">
        <v>388</v>
      </c>
      <c r="D101" s="24" t="s">
        <v>678</v>
      </c>
      <c r="E101" s="266"/>
      <c r="F101" s="266"/>
      <c r="G101" s="266"/>
      <c r="H101" s="266"/>
      <c r="I101" s="266"/>
      <c r="J101" s="266"/>
      <c r="K101" s="266"/>
      <c r="L101" s="266"/>
      <c r="M101" s="266"/>
      <c r="N101" s="266"/>
      <c r="O101" s="266"/>
      <c r="P101" s="266"/>
      <c r="Q101" s="266">
        <f t="shared" si="5"/>
        <v>0</v>
      </c>
    </row>
    <row r="102" spans="1:17" ht="15.75" hidden="1">
      <c r="A102" s="2" t="s">
        <v>679</v>
      </c>
      <c r="B102" s="28"/>
      <c r="C102" s="99" t="s">
        <v>161</v>
      </c>
      <c r="D102" s="109" t="s">
        <v>391</v>
      </c>
      <c r="E102" s="266"/>
      <c r="F102" s="266"/>
      <c r="G102" s="266"/>
      <c r="H102" s="266"/>
      <c r="I102" s="266"/>
      <c r="J102" s="266"/>
      <c r="K102" s="266"/>
      <c r="L102" s="266"/>
      <c r="M102" s="266"/>
      <c r="N102" s="266"/>
      <c r="O102" s="266"/>
      <c r="P102" s="266"/>
      <c r="Q102" s="266">
        <f t="shared" si="5"/>
        <v>0</v>
      </c>
    </row>
    <row r="103" spans="1:17" ht="31.5" hidden="1">
      <c r="A103" s="110" t="s">
        <v>680</v>
      </c>
      <c r="B103" s="111" t="s">
        <v>161</v>
      </c>
      <c r="C103" s="112"/>
      <c r="D103" s="113" t="s">
        <v>681</v>
      </c>
      <c r="E103" s="266"/>
      <c r="F103" s="266"/>
      <c r="G103" s="266"/>
      <c r="H103" s="266"/>
      <c r="I103" s="266"/>
      <c r="J103" s="266"/>
      <c r="K103" s="266"/>
      <c r="L103" s="266"/>
      <c r="M103" s="266"/>
      <c r="N103" s="266"/>
      <c r="O103" s="266"/>
      <c r="P103" s="266"/>
      <c r="Q103" s="266">
        <f t="shared" si="5"/>
        <v>0</v>
      </c>
    </row>
    <row r="104" spans="1:17" ht="15.75" hidden="1">
      <c r="A104" s="28" t="s">
        <v>596</v>
      </c>
      <c r="B104" s="28" t="s">
        <v>262</v>
      </c>
      <c r="C104" s="99" t="s">
        <v>262</v>
      </c>
      <c r="D104" s="24" t="s">
        <v>683</v>
      </c>
      <c r="E104" s="266"/>
      <c r="F104" s="266"/>
      <c r="G104" s="266"/>
      <c r="H104" s="266"/>
      <c r="I104" s="266"/>
      <c r="J104" s="266"/>
      <c r="K104" s="266"/>
      <c r="L104" s="266"/>
      <c r="M104" s="266"/>
      <c r="N104" s="266"/>
      <c r="O104" s="266"/>
      <c r="P104" s="266"/>
      <c r="Q104" s="266">
        <f t="shared" si="5"/>
        <v>0</v>
      </c>
    </row>
    <row r="105" spans="1:17" ht="15.75" hidden="1">
      <c r="A105" s="28"/>
      <c r="B105" s="28"/>
      <c r="C105" s="99"/>
      <c r="D105" s="24"/>
      <c r="E105" s="266"/>
      <c r="F105" s="266"/>
      <c r="G105" s="266"/>
      <c r="H105" s="266"/>
      <c r="I105" s="266"/>
      <c r="J105" s="266"/>
      <c r="K105" s="266"/>
      <c r="L105" s="266"/>
      <c r="M105" s="266"/>
      <c r="N105" s="266"/>
      <c r="O105" s="266"/>
      <c r="P105" s="266"/>
      <c r="Q105" s="266">
        <f t="shared" si="5"/>
        <v>0</v>
      </c>
    </row>
    <row r="106" spans="1:17" ht="15.75" hidden="1">
      <c r="A106" s="28"/>
      <c r="B106" s="28"/>
      <c r="C106" s="99"/>
      <c r="D106" s="24"/>
      <c r="E106" s="266"/>
      <c r="F106" s="266"/>
      <c r="G106" s="266"/>
      <c r="H106" s="266"/>
      <c r="I106" s="266"/>
      <c r="J106" s="266"/>
      <c r="K106" s="266"/>
      <c r="L106" s="266"/>
      <c r="M106" s="266"/>
      <c r="N106" s="266"/>
      <c r="O106" s="266"/>
      <c r="P106" s="266"/>
      <c r="Q106" s="266">
        <f t="shared" si="5"/>
        <v>0</v>
      </c>
    </row>
    <row r="107" spans="1:17" ht="15.75" hidden="1">
      <c r="A107" s="28"/>
      <c r="B107" s="28"/>
      <c r="C107" s="99"/>
      <c r="D107" s="24"/>
      <c r="E107" s="266"/>
      <c r="F107" s="266"/>
      <c r="G107" s="266"/>
      <c r="H107" s="266"/>
      <c r="I107" s="266"/>
      <c r="J107" s="266"/>
      <c r="K107" s="266"/>
      <c r="L107" s="266"/>
      <c r="M107" s="266"/>
      <c r="N107" s="266"/>
      <c r="O107" s="266"/>
      <c r="P107" s="266"/>
      <c r="Q107" s="266">
        <f t="shared" si="5"/>
        <v>0</v>
      </c>
    </row>
    <row r="108" spans="1:17" ht="15.75" hidden="1">
      <c r="A108" s="28"/>
      <c r="B108" s="28"/>
      <c r="C108" s="99"/>
      <c r="D108" s="24"/>
      <c r="E108" s="266"/>
      <c r="F108" s="266"/>
      <c r="G108" s="266"/>
      <c r="H108" s="266"/>
      <c r="I108" s="266"/>
      <c r="J108" s="266"/>
      <c r="K108" s="266"/>
      <c r="L108" s="266"/>
      <c r="M108" s="266"/>
      <c r="N108" s="266"/>
      <c r="O108" s="266"/>
      <c r="P108" s="266"/>
      <c r="Q108" s="266">
        <f t="shared" si="5"/>
        <v>0</v>
      </c>
    </row>
    <row r="109" spans="1:17" ht="15.75" hidden="1">
      <c r="A109" s="205"/>
      <c r="B109" s="205"/>
      <c r="C109" s="107"/>
      <c r="D109" s="34"/>
      <c r="E109" s="266"/>
      <c r="F109" s="266"/>
      <c r="G109" s="266"/>
      <c r="H109" s="266"/>
      <c r="I109" s="266"/>
      <c r="J109" s="266"/>
      <c r="K109" s="266"/>
      <c r="L109" s="266"/>
      <c r="M109" s="266"/>
      <c r="N109" s="266"/>
      <c r="O109" s="266"/>
      <c r="P109" s="266"/>
      <c r="Q109" s="266">
        <f t="shared" si="5"/>
        <v>0</v>
      </c>
    </row>
    <row r="110" spans="1:17" ht="15.75" hidden="1">
      <c r="A110" s="205"/>
      <c r="B110" s="205"/>
      <c r="C110" s="107"/>
      <c r="D110" s="34"/>
      <c r="E110" s="266"/>
      <c r="F110" s="266"/>
      <c r="G110" s="266"/>
      <c r="H110" s="266"/>
      <c r="I110" s="266"/>
      <c r="J110" s="266"/>
      <c r="K110" s="266"/>
      <c r="L110" s="266"/>
      <c r="M110" s="266"/>
      <c r="N110" s="266"/>
      <c r="O110" s="266"/>
      <c r="P110" s="266"/>
      <c r="Q110" s="266">
        <f t="shared" si="5"/>
        <v>0</v>
      </c>
    </row>
    <row r="111" spans="1:17" ht="15.75" hidden="1">
      <c r="A111" s="205"/>
      <c r="B111" s="205"/>
      <c r="C111" s="107"/>
      <c r="D111" s="34"/>
      <c r="E111" s="266"/>
      <c r="F111" s="266"/>
      <c r="G111" s="266"/>
      <c r="H111" s="266"/>
      <c r="I111" s="266"/>
      <c r="J111" s="266"/>
      <c r="K111" s="266"/>
      <c r="L111" s="266"/>
      <c r="M111" s="266"/>
      <c r="N111" s="266"/>
      <c r="O111" s="266"/>
      <c r="P111" s="266"/>
      <c r="Q111" s="266">
        <f t="shared" si="5"/>
        <v>0</v>
      </c>
    </row>
    <row r="112" spans="1:17" ht="15.75" hidden="1">
      <c r="A112" s="205"/>
      <c r="B112" s="205"/>
      <c r="C112" s="107"/>
      <c r="D112" s="34"/>
      <c r="E112" s="266"/>
      <c r="F112" s="266"/>
      <c r="G112" s="266"/>
      <c r="H112" s="266"/>
      <c r="I112" s="266"/>
      <c r="J112" s="266"/>
      <c r="K112" s="266"/>
      <c r="L112" s="266"/>
      <c r="M112" s="266"/>
      <c r="N112" s="266"/>
      <c r="O112" s="266"/>
      <c r="P112" s="266"/>
      <c r="Q112" s="266">
        <f t="shared" si="5"/>
        <v>0</v>
      </c>
    </row>
    <row r="113" spans="1:17" ht="15.75" hidden="1">
      <c r="A113" s="28" t="s">
        <v>597</v>
      </c>
      <c r="B113" s="28" t="s">
        <v>426</v>
      </c>
      <c r="C113" s="107"/>
      <c r="D113" s="207" t="s">
        <v>462</v>
      </c>
      <c r="E113" s="266"/>
      <c r="F113" s="266"/>
      <c r="G113" s="266"/>
      <c r="H113" s="266"/>
      <c r="I113" s="266"/>
      <c r="J113" s="266"/>
      <c r="K113" s="266"/>
      <c r="L113" s="266"/>
      <c r="M113" s="266"/>
      <c r="N113" s="266"/>
      <c r="O113" s="266"/>
      <c r="P113" s="266"/>
      <c r="Q113" s="266">
        <f t="shared" si="5"/>
        <v>0</v>
      </c>
    </row>
    <row r="114" spans="1:17" ht="15.75" hidden="1">
      <c r="A114" s="205"/>
      <c r="B114" s="205" t="s">
        <v>426</v>
      </c>
      <c r="C114" s="107"/>
      <c r="D114" s="34"/>
      <c r="E114" s="266"/>
      <c r="F114" s="266"/>
      <c r="G114" s="266"/>
      <c r="H114" s="266"/>
      <c r="I114" s="266"/>
      <c r="J114" s="266"/>
      <c r="K114" s="266"/>
      <c r="L114" s="266"/>
      <c r="M114" s="266"/>
      <c r="N114" s="266"/>
      <c r="O114" s="266"/>
      <c r="P114" s="266"/>
      <c r="Q114" s="266">
        <f t="shared" si="5"/>
        <v>0</v>
      </c>
    </row>
    <row r="115" spans="1:17" ht="15.75">
      <c r="A115" s="28" t="s">
        <v>49</v>
      </c>
      <c r="B115" s="28" t="s">
        <v>161</v>
      </c>
      <c r="C115" s="107"/>
      <c r="D115" s="108" t="s">
        <v>391</v>
      </c>
      <c r="E115" s="266">
        <v>6</v>
      </c>
      <c r="F115" s="266"/>
      <c r="G115" s="266"/>
      <c r="H115" s="266"/>
      <c r="I115" s="266"/>
      <c r="J115" s="266"/>
      <c r="K115" s="266"/>
      <c r="L115" s="266"/>
      <c r="M115" s="266"/>
      <c r="N115" s="266"/>
      <c r="O115" s="266"/>
      <c r="P115" s="266"/>
      <c r="Q115" s="266">
        <f t="shared" si="5"/>
        <v>6</v>
      </c>
    </row>
    <row r="116" spans="1:17" ht="15.75">
      <c r="A116" s="28"/>
      <c r="B116" s="28"/>
      <c r="C116" s="107"/>
      <c r="D116" s="34" t="s">
        <v>50</v>
      </c>
      <c r="E116" s="266">
        <v>6</v>
      </c>
      <c r="F116" s="266"/>
      <c r="G116" s="266"/>
      <c r="H116" s="266"/>
      <c r="I116" s="266"/>
      <c r="J116" s="266"/>
      <c r="K116" s="266"/>
      <c r="L116" s="266"/>
      <c r="M116" s="266"/>
      <c r="N116" s="266"/>
      <c r="O116" s="266"/>
      <c r="P116" s="266"/>
      <c r="Q116" s="266">
        <f t="shared" si="5"/>
        <v>6</v>
      </c>
    </row>
    <row r="117" spans="1:17" ht="15.75">
      <c r="A117" s="159" t="s">
        <v>52</v>
      </c>
      <c r="B117" s="159" t="s">
        <v>477</v>
      </c>
      <c r="C117" s="474"/>
      <c r="D117" s="207" t="s">
        <v>53</v>
      </c>
      <c r="E117" s="266">
        <v>5.5</v>
      </c>
      <c r="F117" s="266"/>
      <c r="G117" s="266"/>
      <c r="H117" s="266"/>
      <c r="I117" s="266"/>
      <c r="J117" s="266"/>
      <c r="K117" s="266"/>
      <c r="L117" s="266"/>
      <c r="M117" s="266"/>
      <c r="N117" s="266"/>
      <c r="O117" s="266"/>
      <c r="P117" s="266"/>
      <c r="Q117" s="266">
        <f t="shared" si="5"/>
        <v>5.5</v>
      </c>
    </row>
    <row r="118" spans="1:17" ht="31.5">
      <c r="A118" s="159"/>
      <c r="B118" s="159"/>
      <c r="C118" s="474"/>
      <c r="D118" s="199" t="s">
        <v>54</v>
      </c>
      <c r="E118" s="266">
        <v>5.5</v>
      </c>
      <c r="F118" s="266"/>
      <c r="G118" s="266"/>
      <c r="H118" s="266"/>
      <c r="I118" s="266"/>
      <c r="J118" s="266"/>
      <c r="K118" s="266"/>
      <c r="L118" s="266"/>
      <c r="M118" s="266"/>
      <c r="N118" s="266"/>
      <c r="O118" s="266"/>
      <c r="P118" s="266"/>
      <c r="Q118" s="266">
        <f t="shared" si="5"/>
        <v>5.5</v>
      </c>
    </row>
    <row r="119" spans="1:17" ht="15.75">
      <c r="A119" s="28" t="s">
        <v>650</v>
      </c>
      <c r="B119" s="28" t="s">
        <v>404</v>
      </c>
      <c r="C119" s="23"/>
      <c r="D119" s="24" t="s">
        <v>391</v>
      </c>
      <c r="E119" s="266">
        <v>110.5</v>
      </c>
      <c r="F119" s="266"/>
      <c r="G119" s="266"/>
      <c r="H119" s="266"/>
      <c r="I119" s="266"/>
      <c r="J119" s="266"/>
      <c r="K119" s="266"/>
      <c r="L119" s="266"/>
      <c r="M119" s="266"/>
      <c r="N119" s="266"/>
      <c r="O119" s="266"/>
      <c r="P119" s="266"/>
      <c r="Q119" s="266">
        <f t="shared" si="5"/>
        <v>110.5</v>
      </c>
    </row>
    <row r="120" spans="1:17" ht="15.75">
      <c r="A120" s="28"/>
      <c r="B120" s="28"/>
      <c r="C120" s="23">
        <v>250404</v>
      </c>
      <c r="D120" s="82" t="s">
        <v>652</v>
      </c>
      <c r="E120" s="266">
        <v>110.5</v>
      </c>
      <c r="F120" s="266"/>
      <c r="G120" s="266"/>
      <c r="H120" s="266"/>
      <c r="I120" s="266"/>
      <c r="J120" s="266"/>
      <c r="K120" s="266"/>
      <c r="L120" s="266"/>
      <c r="M120" s="266"/>
      <c r="N120" s="266"/>
      <c r="O120" s="266"/>
      <c r="P120" s="266"/>
      <c r="Q120" s="266">
        <f t="shared" si="5"/>
        <v>110.5</v>
      </c>
    </row>
    <row r="121" spans="1:17" ht="15.75">
      <c r="A121" s="28" t="s">
        <v>653</v>
      </c>
      <c r="B121" s="205"/>
      <c r="C121" s="112" t="s">
        <v>268</v>
      </c>
      <c r="D121" s="199" t="s">
        <v>459</v>
      </c>
      <c r="E121" s="266">
        <f>SUM(E124+E132+E134+E137+E139+E142+E147+E149+E156+E158+E160+E165)+E167</f>
        <v>337.32624</v>
      </c>
      <c r="F121" s="266"/>
      <c r="G121" s="266">
        <f>SUM(G124+G132+G134+G137+G139+G142+G147+G149+G156+G158+G160+G165)+G167</f>
        <v>28.864</v>
      </c>
      <c r="H121" s="266"/>
      <c r="I121" s="266">
        <f>SUM(I124+I132+I134+I137+I139+I142+I147+I149+I156+I158+I160+I165)+I167</f>
        <v>0</v>
      </c>
      <c r="J121" s="266">
        <f>SUM(J124+J132+J134+J137+J139+J142+J147+J149+J156+J158+J160+J165)+J167</f>
        <v>19.91</v>
      </c>
      <c r="K121" s="266">
        <f>SUM(K124+K132+K134+K137+K139+K142+K147+K149+K156+K158+K160+K165)+K167</f>
        <v>0</v>
      </c>
      <c r="L121" s="266">
        <f>SUM(L124+L132+L134+L137+L139+L142+L147+L149+L156+L158+L160+L165)</f>
        <v>0</v>
      </c>
      <c r="M121" s="266">
        <f>SUM(M124+M132+M134+M137+M139+M142+M147+M149+M156+M158+M160+M165)</f>
        <v>0</v>
      </c>
      <c r="N121" s="266">
        <f>SUM(N124+N132+N134+N137+N139+N142+N147+N149+N156+N158+N160+N165)</f>
        <v>19.91</v>
      </c>
      <c r="O121" s="266">
        <f>SUM(O124+O132+O134+O137+O139+O142+O147+O149+O156+O158+O160+O165)</f>
        <v>19.91</v>
      </c>
      <c r="P121" s="266">
        <f>SUM(P124+P132+P134+P137+P139+P142+P147+P149+P156+P158+P160+P165)</f>
        <v>0</v>
      </c>
      <c r="Q121" s="266">
        <f t="shared" si="5"/>
        <v>357.23624</v>
      </c>
    </row>
    <row r="122" spans="1:17" ht="15.75" hidden="1">
      <c r="A122" s="28"/>
      <c r="B122" s="205"/>
      <c r="C122" s="99" t="s">
        <v>350</v>
      </c>
      <c r="D122" s="208" t="s">
        <v>17</v>
      </c>
      <c r="E122" s="266"/>
      <c r="F122" s="266"/>
      <c r="G122" s="266"/>
      <c r="H122" s="266"/>
      <c r="I122" s="266"/>
      <c r="J122" s="266"/>
      <c r="K122" s="266"/>
      <c r="L122" s="266"/>
      <c r="M122" s="266"/>
      <c r="N122" s="266"/>
      <c r="O122" s="266"/>
      <c r="P122" s="266"/>
      <c r="Q122" s="266">
        <f t="shared" si="5"/>
        <v>0</v>
      </c>
    </row>
    <row r="123" spans="1:17" ht="15.75">
      <c r="A123" s="28" t="s">
        <v>654</v>
      </c>
      <c r="B123" s="205"/>
      <c r="C123" s="99"/>
      <c r="D123" s="199" t="s">
        <v>459</v>
      </c>
      <c r="E123" s="266">
        <f>SUM(E121)</f>
        <v>337.32624</v>
      </c>
      <c r="F123" s="266"/>
      <c r="G123" s="266">
        <f aca="true" t="shared" si="6" ref="G123:P123">SUM(G121)</f>
        <v>28.864</v>
      </c>
      <c r="H123" s="266"/>
      <c r="I123" s="266">
        <f t="shared" si="6"/>
        <v>0</v>
      </c>
      <c r="J123" s="266">
        <f t="shared" si="6"/>
        <v>19.91</v>
      </c>
      <c r="K123" s="266">
        <f t="shared" si="6"/>
        <v>0</v>
      </c>
      <c r="L123" s="266">
        <f t="shared" si="6"/>
        <v>0</v>
      </c>
      <c r="M123" s="266">
        <f t="shared" si="6"/>
        <v>0</v>
      </c>
      <c r="N123" s="266">
        <f t="shared" si="6"/>
        <v>19.91</v>
      </c>
      <c r="O123" s="266">
        <f t="shared" si="6"/>
        <v>19.91</v>
      </c>
      <c r="P123" s="266">
        <f t="shared" si="6"/>
        <v>0</v>
      </c>
      <c r="Q123" s="266">
        <f t="shared" si="5"/>
        <v>357.23624</v>
      </c>
    </row>
    <row r="124" spans="1:17" ht="47.25">
      <c r="A124" s="28" t="s">
        <v>655</v>
      </c>
      <c r="B124" s="28" t="s">
        <v>375</v>
      </c>
      <c r="C124" s="99" t="s">
        <v>375</v>
      </c>
      <c r="D124" s="24" t="s">
        <v>656</v>
      </c>
      <c r="E124" s="222">
        <v>315.67296</v>
      </c>
      <c r="F124" s="223"/>
      <c r="G124" s="223">
        <v>28.864</v>
      </c>
      <c r="H124" s="223"/>
      <c r="I124" s="266"/>
      <c r="J124" s="266">
        <v>19.91</v>
      </c>
      <c r="K124" s="266"/>
      <c r="L124" s="266"/>
      <c r="M124" s="266"/>
      <c r="N124" s="266">
        <v>19.91</v>
      </c>
      <c r="O124" s="266">
        <v>19.91</v>
      </c>
      <c r="P124" s="266"/>
      <c r="Q124" s="266">
        <f>SUM(J124+E124)</f>
        <v>335.58296</v>
      </c>
    </row>
    <row r="125" spans="1:17" ht="15.75" hidden="1">
      <c r="A125" s="28"/>
      <c r="B125" s="28"/>
      <c r="C125" s="99"/>
      <c r="D125" s="83" t="s">
        <v>278</v>
      </c>
      <c r="E125" s="266"/>
      <c r="F125" s="266"/>
      <c r="G125" s="266"/>
      <c r="H125" s="266"/>
      <c r="I125" s="266"/>
      <c r="J125" s="266"/>
      <c r="K125" s="266"/>
      <c r="L125" s="266"/>
      <c r="M125" s="266"/>
      <c r="N125" s="266"/>
      <c r="O125" s="266"/>
      <c r="P125" s="266"/>
      <c r="Q125" s="266">
        <f aca="true" t="shared" si="7" ref="Q125:Q187">SUM(J125+E125)</f>
        <v>0</v>
      </c>
    </row>
    <row r="126" spans="1:17" ht="31.5" hidden="1">
      <c r="A126" s="28"/>
      <c r="B126" s="28"/>
      <c r="C126" s="99"/>
      <c r="D126" s="82" t="s">
        <v>339</v>
      </c>
      <c r="E126" s="270"/>
      <c r="F126" s="270"/>
      <c r="G126" s="270"/>
      <c r="H126" s="270"/>
      <c r="I126" s="266"/>
      <c r="J126" s="266"/>
      <c r="K126" s="266"/>
      <c r="L126" s="266"/>
      <c r="M126" s="266"/>
      <c r="N126" s="266"/>
      <c r="O126" s="266"/>
      <c r="P126" s="266"/>
      <c r="Q126" s="266">
        <f t="shared" si="7"/>
        <v>0</v>
      </c>
    </row>
    <row r="127" spans="1:17" ht="19.5" customHeight="1" hidden="1">
      <c r="A127" s="28"/>
      <c r="B127" s="28"/>
      <c r="C127" s="99"/>
      <c r="D127" s="82" t="s">
        <v>301</v>
      </c>
      <c r="E127" s="270"/>
      <c r="F127" s="270"/>
      <c r="G127" s="270"/>
      <c r="H127" s="270"/>
      <c r="I127" s="270"/>
      <c r="J127" s="270"/>
      <c r="K127" s="270"/>
      <c r="L127" s="270"/>
      <c r="M127" s="270"/>
      <c r="N127" s="270"/>
      <c r="O127" s="270"/>
      <c r="P127" s="270"/>
      <c r="Q127" s="266">
        <f t="shared" si="7"/>
        <v>0</v>
      </c>
    </row>
    <row r="128" spans="1:17" ht="31.5" hidden="1">
      <c r="A128" s="28"/>
      <c r="B128" s="28"/>
      <c r="C128" s="99"/>
      <c r="D128" s="83" t="s">
        <v>320</v>
      </c>
      <c r="E128" s="270"/>
      <c r="F128" s="270"/>
      <c r="G128" s="270"/>
      <c r="H128" s="266"/>
      <c r="I128" s="266"/>
      <c r="J128" s="266"/>
      <c r="K128" s="266"/>
      <c r="L128" s="266"/>
      <c r="M128" s="266"/>
      <c r="N128" s="266"/>
      <c r="O128" s="266"/>
      <c r="P128" s="266"/>
      <c r="Q128" s="266">
        <f t="shared" si="7"/>
        <v>0</v>
      </c>
    </row>
    <row r="129" spans="1:17" ht="47.25" hidden="1">
      <c r="A129" s="28"/>
      <c r="B129" s="28"/>
      <c r="C129" s="99"/>
      <c r="D129" s="104" t="s">
        <v>322</v>
      </c>
      <c r="E129" s="270"/>
      <c r="F129" s="270"/>
      <c r="G129" s="270"/>
      <c r="H129" s="266"/>
      <c r="I129" s="266"/>
      <c r="J129" s="266"/>
      <c r="K129" s="266"/>
      <c r="L129" s="266"/>
      <c r="M129" s="266"/>
      <c r="N129" s="266"/>
      <c r="O129" s="266"/>
      <c r="P129" s="266"/>
      <c r="Q129" s="266">
        <f t="shared" si="7"/>
        <v>0</v>
      </c>
    </row>
    <row r="130" spans="1:17" ht="15.75" hidden="1">
      <c r="A130" s="28"/>
      <c r="B130" s="28"/>
      <c r="C130" s="99"/>
      <c r="D130" s="104"/>
      <c r="E130" s="270"/>
      <c r="F130" s="270"/>
      <c r="G130" s="270"/>
      <c r="H130" s="266"/>
      <c r="I130" s="266"/>
      <c r="J130" s="266"/>
      <c r="K130" s="266"/>
      <c r="L130" s="266"/>
      <c r="M130" s="266"/>
      <c r="N130" s="266"/>
      <c r="O130" s="266"/>
      <c r="P130" s="266"/>
      <c r="Q130" s="266">
        <f t="shared" si="7"/>
        <v>0</v>
      </c>
    </row>
    <row r="131" spans="1:17" ht="15.75" hidden="1">
      <c r="A131" s="28"/>
      <c r="B131" s="28"/>
      <c r="C131" s="99"/>
      <c r="D131" s="182" t="s">
        <v>568</v>
      </c>
      <c r="E131" s="270"/>
      <c r="F131" s="270"/>
      <c r="G131" s="270"/>
      <c r="H131" s="266"/>
      <c r="I131" s="266"/>
      <c r="J131" s="266"/>
      <c r="K131" s="266"/>
      <c r="L131" s="266"/>
      <c r="M131" s="266"/>
      <c r="N131" s="266"/>
      <c r="O131" s="266"/>
      <c r="P131" s="266"/>
      <c r="Q131" s="266">
        <f t="shared" si="7"/>
        <v>0</v>
      </c>
    </row>
    <row r="132" spans="1:17" ht="31.5">
      <c r="A132" s="28" t="s">
        <v>657</v>
      </c>
      <c r="B132" s="28" t="s">
        <v>454</v>
      </c>
      <c r="C132" s="99" t="s">
        <v>454</v>
      </c>
      <c r="D132" s="24" t="s">
        <v>658</v>
      </c>
      <c r="E132" s="266">
        <v>0.81628</v>
      </c>
      <c r="F132" s="266"/>
      <c r="G132" s="266"/>
      <c r="H132" s="266"/>
      <c r="I132" s="266"/>
      <c r="J132" s="266"/>
      <c r="K132" s="266"/>
      <c r="L132" s="266"/>
      <c r="M132" s="266"/>
      <c r="N132" s="266"/>
      <c r="O132" s="266"/>
      <c r="P132" s="266"/>
      <c r="Q132" s="266">
        <f t="shared" si="7"/>
        <v>0.81628</v>
      </c>
    </row>
    <row r="133" spans="1:17" ht="15.75" hidden="1">
      <c r="A133" s="28"/>
      <c r="B133" s="28"/>
      <c r="C133" s="99"/>
      <c r="D133" s="24"/>
      <c r="E133" s="266"/>
      <c r="F133" s="266"/>
      <c r="G133" s="266"/>
      <c r="H133" s="266"/>
      <c r="I133" s="266"/>
      <c r="J133" s="266"/>
      <c r="K133" s="266"/>
      <c r="L133" s="266"/>
      <c r="M133" s="266"/>
      <c r="N133" s="266"/>
      <c r="O133" s="266"/>
      <c r="P133" s="266"/>
      <c r="Q133" s="266">
        <f t="shared" si="7"/>
        <v>0</v>
      </c>
    </row>
    <row r="134" spans="1:17" ht="15.75" hidden="1">
      <c r="A134" s="28" t="s">
        <v>659</v>
      </c>
      <c r="B134" s="28" t="s">
        <v>376</v>
      </c>
      <c r="C134" s="99" t="s">
        <v>376</v>
      </c>
      <c r="D134" s="24" t="s">
        <v>660</v>
      </c>
      <c r="E134" s="266"/>
      <c r="F134" s="266"/>
      <c r="G134" s="266"/>
      <c r="H134" s="266"/>
      <c r="I134" s="266"/>
      <c r="J134" s="266"/>
      <c r="K134" s="266"/>
      <c r="L134" s="266"/>
      <c r="M134" s="266"/>
      <c r="N134" s="266"/>
      <c r="O134" s="266"/>
      <c r="P134" s="266"/>
      <c r="Q134" s="266">
        <f t="shared" si="7"/>
        <v>0</v>
      </c>
    </row>
    <row r="135" spans="1:17" s="20" customFormat="1" ht="15.75" hidden="1">
      <c r="A135" s="28"/>
      <c r="B135" s="28"/>
      <c r="C135" s="99"/>
      <c r="D135" s="3"/>
      <c r="E135" s="266"/>
      <c r="F135" s="266"/>
      <c r="G135" s="266"/>
      <c r="H135" s="266"/>
      <c r="I135" s="266"/>
      <c r="J135" s="266"/>
      <c r="K135" s="266"/>
      <c r="L135" s="266"/>
      <c r="M135" s="266"/>
      <c r="N135" s="266"/>
      <c r="O135" s="266"/>
      <c r="P135" s="266"/>
      <c r="Q135" s="266">
        <f t="shared" si="7"/>
        <v>0</v>
      </c>
    </row>
    <row r="136" spans="1:17" s="20" customFormat="1" ht="15.75" hidden="1">
      <c r="A136" s="28"/>
      <c r="B136" s="28"/>
      <c r="C136" s="99"/>
      <c r="D136" s="3"/>
      <c r="E136" s="266"/>
      <c r="F136" s="266"/>
      <c r="G136" s="266"/>
      <c r="H136" s="266"/>
      <c r="I136" s="266"/>
      <c r="J136" s="266"/>
      <c r="K136" s="266"/>
      <c r="L136" s="266"/>
      <c r="M136" s="266"/>
      <c r="N136" s="266"/>
      <c r="O136" s="266"/>
      <c r="P136" s="266"/>
      <c r="Q136" s="266">
        <f t="shared" si="7"/>
        <v>0</v>
      </c>
    </row>
    <row r="137" spans="1:17" ht="15.75" hidden="1">
      <c r="A137" s="28" t="s">
        <v>661</v>
      </c>
      <c r="B137" s="28" t="s">
        <v>377</v>
      </c>
      <c r="C137" s="99" t="s">
        <v>377</v>
      </c>
      <c r="D137" s="24" t="s">
        <v>662</v>
      </c>
      <c r="E137" s="266"/>
      <c r="F137" s="266"/>
      <c r="G137" s="266"/>
      <c r="H137" s="266"/>
      <c r="I137" s="269"/>
      <c r="J137" s="266"/>
      <c r="K137" s="266"/>
      <c r="L137" s="266"/>
      <c r="M137" s="266"/>
      <c r="N137" s="266"/>
      <c r="O137" s="266"/>
      <c r="P137" s="266"/>
      <c r="Q137" s="266">
        <f t="shared" si="7"/>
        <v>0</v>
      </c>
    </row>
    <row r="138" spans="1:17" ht="15.75" hidden="1">
      <c r="A138" s="28"/>
      <c r="B138" s="28"/>
      <c r="C138" s="99"/>
      <c r="D138" s="24"/>
      <c r="E138" s="266"/>
      <c r="F138" s="266"/>
      <c r="G138" s="266"/>
      <c r="H138" s="266"/>
      <c r="I138" s="269"/>
      <c r="J138" s="266"/>
      <c r="K138" s="266"/>
      <c r="L138" s="266"/>
      <c r="M138" s="266"/>
      <c r="N138" s="266"/>
      <c r="O138" s="266"/>
      <c r="P138" s="266"/>
      <c r="Q138" s="266">
        <f t="shared" si="7"/>
        <v>0</v>
      </c>
    </row>
    <row r="139" spans="1:17" ht="15.75" hidden="1">
      <c r="A139" s="28" t="s">
        <v>663</v>
      </c>
      <c r="B139" s="28" t="s">
        <v>411</v>
      </c>
      <c r="C139" s="99" t="s">
        <v>411</v>
      </c>
      <c r="D139" s="24" t="s">
        <v>664</v>
      </c>
      <c r="E139" s="266"/>
      <c r="F139" s="266"/>
      <c r="G139" s="269"/>
      <c r="H139" s="269"/>
      <c r="I139" s="269"/>
      <c r="J139" s="266"/>
      <c r="K139" s="266"/>
      <c r="L139" s="266"/>
      <c r="M139" s="266"/>
      <c r="N139" s="266"/>
      <c r="O139" s="266"/>
      <c r="P139" s="266"/>
      <c r="Q139" s="266">
        <f t="shared" si="7"/>
        <v>0</v>
      </c>
    </row>
    <row r="140" spans="1:17" ht="15.75" hidden="1">
      <c r="A140" s="28"/>
      <c r="B140" s="28"/>
      <c r="C140" s="99" t="s">
        <v>480</v>
      </c>
      <c r="D140" s="24" t="s">
        <v>481</v>
      </c>
      <c r="E140" s="266"/>
      <c r="F140" s="266"/>
      <c r="G140" s="269"/>
      <c r="H140" s="269"/>
      <c r="I140" s="269"/>
      <c r="J140" s="266"/>
      <c r="K140" s="266"/>
      <c r="L140" s="266"/>
      <c r="M140" s="266"/>
      <c r="N140" s="266"/>
      <c r="O140" s="266"/>
      <c r="P140" s="266"/>
      <c r="Q140" s="266">
        <f t="shared" si="7"/>
        <v>0</v>
      </c>
    </row>
    <row r="141" spans="1:17" ht="15.75" hidden="1">
      <c r="A141" s="28"/>
      <c r="B141" s="28"/>
      <c r="C141" s="99"/>
      <c r="D141" s="24"/>
      <c r="E141" s="266"/>
      <c r="F141" s="266"/>
      <c r="G141" s="269"/>
      <c r="H141" s="269"/>
      <c r="I141" s="269"/>
      <c r="J141" s="266"/>
      <c r="K141" s="266"/>
      <c r="L141" s="266"/>
      <c r="M141" s="266"/>
      <c r="N141" s="266"/>
      <c r="O141" s="266"/>
      <c r="P141" s="266"/>
      <c r="Q141" s="266">
        <f t="shared" si="7"/>
        <v>0</v>
      </c>
    </row>
    <row r="142" spans="1:17" ht="31.5" hidden="1">
      <c r="A142" s="28" t="s">
        <v>665</v>
      </c>
      <c r="B142" s="28" t="s">
        <v>466</v>
      </c>
      <c r="C142" s="99" t="s">
        <v>466</v>
      </c>
      <c r="D142" s="24" t="s">
        <v>666</v>
      </c>
      <c r="E142" s="266"/>
      <c r="F142" s="266"/>
      <c r="G142" s="269"/>
      <c r="H142" s="269"/>
      <c r="I142" s="266"/>
      <c r="J142" s="266"/>
      <c r="K142" s="266"/>
      <c r="L142" s="266"/>
      <c r="M142" s="266"/>
      <c r="N142" s="266"/>
      <c r="O142" s="266"/>
      <c r="P142" s="266"/>
      <c r="Q142" s="266">
        <f t="shared" si="7"/>
        <v>0</v>
      </c>
    </row>
    <row r="143" spans="1:17" ht="116.25" customHeight="1" hidden="1">
      <c r="A143" s="28"/>
      <c r="B143" s="28"/>
      <c r="C143" s="99"/>
      <c r="D143" s="24"/>
      <c r="E143" s="266"/>
      <c r="F143" s="266"/>
      <c r="G143" s="266"/>
      <c r="H143" s="266"/>
      <c r="I143" s="266"/>
      <c r="J143" s="266"/>
      <c r="K143" s="266"/>
      <c r="L143" s="266"/>
      <c r="M143" s="266"/>
      <c r="N143" s="266"/>
      <c r="O143" s="266"/>
      <c r="P143" s="266"/>
      <c r="Q143" s="266">
        <f t="shared" si="7"/>
        <v>0</v>
      </c>
    </row>
    <row r="144" spans="1:17" ht="15.75" hidden="1">
      <c r="A144" s="28"/>
      <c r="B144" s="28"/>
      <c r="C144" s="99"/>
      <c r="D144" s="24"/>
      <c r="E144" s="266"/>
      <c r="F144" s="266"/>
      <c r="G144" s="266"/>
      <c r="H144" s="266"/>
      <c r="I144" s="266"/>
      <c r="J144" s="266"/>
      <c r="K144" s="266"/>
      <c r="L144" s="266"/>
      <c r="M144" s="266"/>
      <c r="N144" s="266"/>
      <c r="O144" s="266"/>
      <c r="P144" s="266"/>
      <c r="Q144" s="266">
        <f t="shared" si="7"/>
        <v>0</v>
      </c>
    </row>
    <row r="145" spans="1:17" ht="15.75" hidden="1">
      <c r="A145" s="28"/>
      <c r="B145" s="28"/>
      <c r="C145" s="99"/>
      <c r="D145" s="24"/>
      <c r="E145" s="266"/>
      <c r="F145" s="266"/>
      <c r="G145" s="266"/>
      <c r="H145" s="266"/>
      <c r="I145" s="266"/>
      <c r="J145" s="266"/>
      <c r="K145" s="266"/>
      <c r="L145" s="266"/>
      <c r="M145" s="266"/>
      <c r="N145" s="266"/>
      <c r="O145" s="266"/>
      <c r="P145" s="266"/>
      <c r="Q145" s="266">
        <f t="shared" si="7"/>
        <v>0</v>
      </c>
    </row>
    <row r="146" spans="1:17" ht="15.75" hidden="1">
      <c r="A146" s="28"/>
      <c r="B146" s="28"/>
      <c r="C146" s="99"/>
      <c r="D146" s="24"/>
      <c r="E146" s="266"/>
      <c r="F146" s="266"/>
      <c r="G146" s="266"/>
      <c r="H146" s="266"/>
      <c r="I146" s="266"/>
      <c r="J146" s="266"/>
      <c r="K146" s="266"/>
      <c r="L146" s="266"/>
      <c r="M146" s="266"/>
      <c r="N146" s="266"/>
      <c r="O146" s="266"/>
      <c r="P146" s="266"/>
      <c r="Q146" s="266">
        <f t="shared" si="7"/>
        <v>0</v>
      </c>
    </row>
    <row r="147" spans="1:17" ht="15.75" hidden="1">
      <c r="A147" s="28"/>
      <c r="B147" s="28"/>
      <c r="C147" s="99"/>
      <c r="D147" s="24"/>
      <c r="E147" s="266"/>
      <c r="F147" s="266"/>
      <c r="G147" s="266"/>
      <c r="H147" s="266"/>
      <c r="I147" s="266"/>
      <c r="J147" s="266"/>
      <c r="K147" s="266"/>
      <c r="L147" s="266"/>
      <c r="M147" s="266"/>
      <c r="N147" s="266"/>
      <c r="O147" s="266"/>
      <c r="P147" s="266"/>
      <c r="Q147" s="266">
        <f t="shared" si="7"/>
        <v>0</v>
      </c>
    </row>
    <row r="148" spans="1:17" ht="15.75" hidden="1">
      <c r="A148" s="28"/>
      <c r="B148" s="28"/>
      <c r="C148" s="99"/>
      <c r="D148" s="24"/>
      <c r="E148" s="266"/>
      <c r="F148" s="266"/>
      <c r="G148" s="266"/>
      <c r="H148" s="266"/>
      <c r="I148" s="266"/>
      <c r="J148" s="266"/>
      <c r="K148" s="266"/>
      <c r="L148" s="266"/>
      <c r="M148" s="266"/>
      <c r="N148" s="266"/>
      <c r="O148" s="266"/>
      <c r="P148" s="266"/>
      <c r="Q148" s="266">
        <f t="shared" si="7"/>
        <v>0</v>
      </c>
    </row>
    <row r="149" spans="1:17" ht="15.75" hidden="1">
      <c r="A149" s="28"/>
      <c r="B149" s="28"/>
      <c r="C149" s="99"/>
      <c r="D149" s="24"/>
      <c r="E149" s="266"/>
      <c r="F149" s="266"/>
      <c r="G149" s="266"/>
      <c r="H149" s="266"/>
      <c r="I149" s="266"/>
      <c r="J149" s="266"/>
      <c r="K149" s="266"/>
      <c r="L149" s="266"/>
      <c r="M149" s="266"/>
      <c r="N149" s="266"/>
      <c r="O149" s="266"/>
      <c r="P149" s="266"/>
      <c r="Q149" s="266">
        <f t="shared" si="7"/>
        <v>0</v>
      </c>
    </row>
    <row r="150" spans="1:17" ht="15.75" hidden="1">
      <c r="A150" s="28"/>
      <c r="B150" s="28"/>
      <c r="C150" s="99"/>
      <c r="D150" s="24"/>
      <c r="E150" s="266"/>
      <c r="F150" s="266"/>
      <c r="G150" s="266"/>
      <c r="H150" s="266"/>
      <c r="I150" s="266"/>
      <c r="J150" s="266"/>
      <c r="K150" s="266"/>
      <c r="L150" s="266"/>
      <c r="M150" s="266"/>
      <c r="N150" s="266"/>
      <c r="O150" s="266"/>
      <c r="P150" s="266"/>
      <c r="Q150" s="266">
        <f t="shared" si="7"/>
        <v>0</v>
      </c>
    </row>
    <row r="151" spans="1:17" ht="15.75" hidden="1">
      <c r="A151" s="28"/>
      <c r="B151" s="28"/>
      <c r="C151" s="99" t="s">
        <v>351</v>
      </c>
      <c r="D151" s="24" t="s">
        <v>353</v>
      </c>
      <c r="E151" s="266"/>
      <c r="F151" s="266"/>
      <c r="G151" s="266"/>
      <c r="H151" s="266"/>
      <c r="I151" s="266"/>
      <c r="J151" s="266"/>
      <c r="K151" s="266"/>
      <c r="L151" s="266"/>
      <c r="M151" s="266"/>
      <c r="N151" s="266"/>
      <c r="O151" s="266"/>
      <c r="P151" s="266"/>
      <c r="Q151" s="266">
        <f t="shared" si="7"/>
        <v>0</v>
      </c>
    </row>
    <row r="152" spans="1:17" ht="15.75" hidden="1">
      <c r="A152" s="28"/>
      <c r="B152" s="28"/>
      <c r="C152" s="99"/>
      <c r="D152" s="24"/>
      <c r="E152" s="266"/>
      <c r="F152" s="266"/>
      <c r="G152" s="266"/>
      <c r="H152" s="266"/>
      <c r="I152" s="266"/>
      <c r="J152" s="266"/>
      <c r="K152" s="266"/>
      <c r="L152" s="266"/>
      <c r="M152" s="266"/>
      <c r="N152" s="266"/>
      <c r="O152" s="266"/>
      <c r="P152" s="266"/>
      <c r="Q152" s="266">
        <f t="shared" si="7"/>
        <v>0</v>
      </c>
    </row>
    <row r="153" spans="1:17" ht="31.5" hidden="1">
      <c r="A153" s="28" t="s">
        <v>672</v>
      </c>
      <c r="B153" s="28" t="s">
        <v>463</v>
      </c>
      <c r="C153" s="99" t="s">
        <v>463</v>
      </c>
      <c r="D153" s="24" t="s">
        <v>673</v>
      </c>
      <c r="E153" s="266"/>
      <c r="F153" s="266"/>
      <c r="G153" s="266"/>
      <c r="H153" s="266"/>
      <c r="I153" s="266"/>
      <c r="J153" s="266"/>
      <c r="K153" s="266"/>
      <c r="L153" s="266"/>
      <c r="M153" s="266"/>
      <c r="N153" s="266"/>
      <c r="O153" s="266"/>
      <c r="P153" s="266"/>
      <c r="Q153" s="266">
        <f t="shared" si="7"/>
        <v>0</v>
      </c>
    </row>
    <row r="154" spans="1:17" ht="15.75" hidden="1">
      <c r="A154" s="28"/>
      <c r="B154" s="28"/>
      <c r="C154" s="99"/>
      <c r="D154" s="109"/>
      <c r="E154" s="266"/>
      <c r="F154" s="266"/>
      <c r="G154" s="266"/>
      <c r="H154" s="266"/>
      <c r="I154" s="266"/>
      <c r="J154" s="266"/>
      <c r="K154" s="266"/>
      <c r="L154" s="266"/>
      <c r="M154" s="266"/>
      <c r="N154" s="266"/>
      <c r="O154" s="266"/>
      <c r="P154" s="266"/>
      <c r="Q154" s="266">
        <f t="shared" si="7"/>
        <v>0</v>
      </c>
    </row>
    <row r="155" spans="1:17" ht="31.5" hidden="1">
      <c r="A155" s="28" t="s">
        <v>674</v>
      </c>
      <c r="B155" s="28" t="s">
        <v>449</v>
      </c>
      <c r="C155" s="99" t="s">
        <v>449</v>
      </c>
      <c r="D155" s="24" t="s">
        <v>14</v>
      </c>
      <c r="E155" s="266"/>
      <c r="F155" s="266"/>
      <c r="G155" s="266"/>
      <c r="H155" s="266"/>
      <c r="I155" s="266"/>
      <c r="J155" s="266"/>
      <c r="K155" s="266"/>
      <c r="L155" s="266"/>
      <c r="M155" s="266"/>
      <c r="N155" s="266"/>
      <c r="O155" s="266"/>
      <c r="P155" s="266"/>
      <c r="Q155" s="266">
        <f t="shared" si="7"/>
        <v>0</v>
      </c>
    </row>
    <row r="156" spans="1:17" ht="15.75" hidden="1">
      <c r="A156" s="28" t="s">
        <v>675</v>
      </c>
      <c r="B156" s="28"/>
      <c r="C156" s="99"/>
      <c r="D156" s="24" t="s">
        <v>676</v>
      </c>
      <c r="E156" s="266"/>
      <c r="F156" s="266"/>
      <c r="G156" s="266"/>
      <c r="H156" s="266"/>
      <c r="I156" s="266"/>
      <c r="J156" s="266"/>
      <c r="K156" s="266"/>
      <c r="L156" s="266"/>
      <c r="M156" s="266"/>
      <c r="N156" s="266"/>
      <c r="O156" s="266"/>
      <c r="P156" s="266"/>
      <c r="Q156" s="266">
        <f t="shared" si="7"/>
        <v>0</v>
      </c>
    </row>
    <row r="157" spans="1:17" ht="31.5" hidden="1">
      <c r="A157" s="28" t="s">
        <v>677</v>
      </c>
      <c r="B157" s="28" t="s">
        <v>388</v>
      </c>
      <c r="C157" s="99" t="s">
        <v>388</v>
      </c>
      <c r="D157" s="24" t="s">
        <v>678</v>
      </c>
      <c r="E157" s="266"/>
      <c r="F157" s="266"/>
      <c r="G157" s="266"/>
      <c r="H157" s="266"/>
      <c r="I157" s="266"/>
      <c r="J157" s="266"/>
      <c r="K157" s="266"/>
      <c r="L157" s="266"/>
      <c r="M157" s="266"/>
      <c r="N157" s="266"/>
      <c r="O157" s="266"/>
      <c r="P157" s="266"/>
      <c r="Q157" s="266">
        <f t="shared" si="7"/>
        <v>0</v>
      </c>
    </row>
    <row r="158" spans="1:17" ht="25.5" customHeight="1" hidden="1">
      <c r="A158" s="2" t="s">
        <v>679</v>
      </c>
      <c r="B158" s="28"/>
      <c r="C158" s="99" t="s">
        <v>161</v>
      </c>
      <c r="D158" s="109" t="s">
        <v>391</v>
      </c>
      <c r="E158" s="266"/>
      <c r="F158" s="266"/>
      <c r="G158" s="266"/>
      <c r="H158" s="266"/>
      <c r="I158" s="266"/>
      <c r="J158" s="266"/>
      <c r="K158" s="266"/>
      <c r="L158" s="266"/>
      <c r="M158" s="266"/>
      <c r="N158" s="266"/>
      <c r="O158" s="266"/>
      <c r="P158" s="266"/>
      <c r="Q158" s="266">
        <f t="shared" si="7"/>
        <v>0</v>
      </c>
    </row>
    <row r="159" spans="1:17" ht="33" customHeight="1" hidden="1">
      <c r="A159" s="110" t="s">
        <v>680</v>
      </c>
      <c r="B159" s="111" t="s">
        <v>161</v>
      </c>
      <c r="C159" s="112"/>
      <c r="D159" s="113" t="s">
        <v>681</v>
      </c>
      <c r="E159" s="270"/>
      <c r="F159" s="266"/>
      <c r="G159" s="266"/>
      <c r="H159" s="266"/>
      <c r="I159" s="266"/>
      <c r="J159" s="266"/>
      <c r="K159" s="266"/>
      <c r="L159" s="266"/>
      <c r="M159" s="266"/>
      <c r="N159" s="266"/>
      <c r="O159" s="266"/>
      <c r="P159" s="266"/>
      <c r="Q159" s="266">
        <f t="shared" si="7"/>
        <v>0</v>
      </c>
    </row>
    <row r="160" spans="1:17" ht="30.75" customHeight="1" hidden="1">
      <c r="A160" s="28" t="s">
        <v>682</v>
      </c>
      <c r="B160" s="28" t="s">
        <v>262</v>
      </c>
      <c r="C160" s="99" t="s">
        <v>262</v>
      </c>
      <c r="D160" s="24" t="s">
        <v>683</v>
      </c>
      <c r="E160" s="266"/>
      <c r="F160" s="266"/>
      <c r="G160" s="266"/>
      <c r="H160" s="266"/>
      <c r="I160" s="266"/>
      <c r="J160" s="266"/>
      <c r="K160" s="266"/>
      <c r="L160" s="266"/>
      <c r="M160" s="266"/>
      <c r="N160" s="266"/>
      <c r="O160" s="266"/>
      <c r="P160" s="266"/>
      <c r="Q160" s="266">
        <f t="shared" si="7"/>
        <v>0</v>
      </c>
    </row>
    <row r="161" spans="1:17" ht="44.25" customHeight="1" hidden="1">
      <c r="A161" s="28"/>
      <c r="B161" s="28"/>
      <c r="C161" s="99"/>
      <c r="D161" s="24"/>
      <c r="E161" s="266"/>
      <c r="F161" s="266"/>
      <c r="G161" s="266"/>
      <c r="H161" s="266"/>
      <c r="I161" s="266"/>
      <c r="J161" s="266"/>
      <c r="K161" s="266"/>
      <c r="L161" s="266"/>
      <c r="M161" s="266"/>
      <c r="N161" s="266"/>
      <c r="O161" s="266"/>
      <c r="P161" s="266"/>
      <c r="Q161" s="266">
        <f t="shared" si="7"/>
        <v>0</v>
      </c>
    </row>
    <row r="162" spans="1:17" ht="44.25" customHeight="1" hidden="1">
      <c r="A162" s="28"/>
      <c r="B162" s="28"/>
      <c r="C162" s="99"/>
      <c r="D162" s="24"/>
      <c r="E162" s="266"/>
      <c r="F162" s="266"/>
      <c r="G162" s="266"/>
      <c r="H162" s="266"/>
      <c r="I162" s="266"/>
      <c r="J162" s="266"/>
      <c r="K162" s="266"/>
      <c r="L162" s="266"/>
      <c r="M162" s="266"/>
      <c r="N162" s="266"/>
      <c r="O162" s="266"/>
      <c r="P162" s="266"/>
      <c r="Q162" s="266">
        <f t="shared" si="7"/>
        <v>0</v>
      </c>
    </row>
    <row r="163" spans="1:17" ht="41.25" customHeight="1" hidden="1">
      <c r="A163" s="28"/>
      <c r="B163" s="28"/>
      <c r="C163" s="99"/>
      <c r="D163" s="24"/>
      <c r="E163" s="266"/>
      <c r="F163" s="266"/>
      <c r="G163" s="266"/>
      <c r="H163" s="266"/>
      <c r="I163" s="266"/>
      <c r="J163" s="266"/>
      <c r="K163" s="266"/>
      <c r="L163" s="266"/>
      <c r="M163" s="266"/>
      <c r="N163" s="266"/>
      <c r="O163" s="266"/>
      <c r="P163" s="266"/>
      <c r="Q163" s="266">
        <f t="shared" si="7"/>
        <v>0</v>
      </c>
    </row>
    <row r="164" spans="1:17" ht="41.25" customHeight="1" hidden="1">
      <c r="A164" s="28"/>
      <c r="B164" s="28"/>
      <c r="C164" s="99"/>
      <c r="D164" s="24"/>
      <c r="E164" s="266"/>
      <c r="F164" s="266"/>
      <c r="G164" s="266"/>
      <c r="H164" s="266"/>
      <c r="I164" s="266"/>
      <c r="J164" s="266"/>
      <c r="K164" s="266"/>
      <c r="L164" s="266"/>
      <c r="M164" s="266"/>
      <c r="N164" s="266"/>
      <c r="O164" s="266"/>
      <c r="P164" s="266"/>
      <c r="Q164" s="266">
        <f t="shared" si="7"/>
        <v>0</v>
      </c>
    </row>
    <row r="165" spans="1:17" ht="31.5" customHeight="1" hidden="1">
      <c r="A165" s="28" t="s">
        <v>684</v>
      </c>
      <c r="B165" s="28" t="s">
        <v>447</v>
      </c>
      <c r="C165" s="99" t="s">
        <v>447</v>
      </c>
      <c r="D165" s="24" t="s">
        <v>629</v>
      </c>
      <c r="E165" s="266"/>
      <c r="F165" s="266"/>
      <c r="G165" s="266"/>
      <c r="H165" s="266"/>
      <c r="I165" s="266"/>
      <c r="J165" s="266"/>
      <c r="K165" s="266"/>
      <c r="L165" s="266"/>
      <c r="M165" s="266"/>
      <c r="N165" s="266"/>
      <c r="O165" s="266"/>
      <c r="P165" s="266"/>
      <c r="Q165" s="266">
        <f t="shared" si="7"/>
        <v>0</v>
      </c>
    </row>
    <row r="166" spans="1:17" ht="31.5" customHeight="1" hidden="1">
      <c r="A166" s="205"/>
      <c r="B166" s="205"/>
      <c r="C166" s="99"/>
      <c r="D166" s="24"/>
      <c r="E166" s="266"/>
      <c r="F166" s="266"/>
      <c r="G166" s="266"/>
      <c r="H166" s="266"/>
      <c r="I166" s="266"/>
      <c r="J166" s="266"/>
      <c r="K166" s="266"/>
      <c r="L166" s="266"/>
      <c r="M166" s="266"/>
      <c r="N166" s="266"/>
      <c r="O166" s="266"/>
      <c r="P166" s="266"/>
      <c r="Q166" s="266">
        <f t="shared" si="7"/>
        <v>0</v>
      </c>
    </row>
    <row r="167" spans="1:17" ht="31.5" customHeight="1">
      <c r="A167" s="159" t="s">
        <v>668</v>
      </c>
      <c r="B167" s="28"/>
      <c r="C167" s="99"/>
      <c r="D167" s="24" t="s">
        <v>669</v>
      </c>
      <c r="E167" s="266">
        <v>20.837</v>
      </c>
      <c r="F167" s="266"/>
      <c r="G167" s="266"/>
      <c r="H167" s="266"/>
      <c r="I167" s="266"/>
      <c r="J167" s="266"/>
      <c r="K167" s="266"/>
      <c r="L167" s="266"/>
      <c r="M167" s="266"/>
      <c r="N167" s="266"/>
      <c r="O167" s="266"/>
      <c r="P167" s="266"/>
      <c r="Q167" s="266">
        <f t="shared" si="7"/>
        <v>20.837</v>
      </c>
    </row>
    <row r="168" spans="1:17" ht="31.5" customHeight="1">
      <c r="A168" s="159" t="s">
        <v>670</v>
      </c>
      <c r="B168" s="28" t="s">
        <v>444</v>
      </c>
      <c r="C168" s="99" t="s">
        <v>444</v>
      </c>
      <c r="D168" s="24" t="s">
        <v>671</v>
      </c>
      <c r="E168" s="266">
        <v>20.837</v>
      </c>
      <c r="F168" s="266"/>
      <c r="G168" s="266"/>
      <c r="H168" s="266"/>
      <c r="I168" s="266"/>
      <c r="J168" s="266"/>
      <c r="K168" s="266"/>
      <c r="L168" s="266"/>
      <c r="M168" s="266"/>
      <c r="N168" s="266"/>
      <c r="O168" s="266"/>
      <c r="P168" s="266"/>
      <c r="Q168" s="266">
        <f t="shared" si="7"/>
        <v>20.837</v>
      </c>
    </row>
    <row r="169" spans="1:17" ht="31.5" customHeight="1" hidden="1">
      <c r="A169" s="159"/>
      <c r="B169" s="28"/>
      <c r="C169" s="99"/>
      <c r="D169" s="146" t="s">
        <v>2</v>
      </c>
      <c r="E169" s="266">
        <v>3.837</v>
      </c>
      <c r="F169" s="266"/>
      <c r="G169" s="266"/>
      <c r="H169" s="266"/>
      <c r="I169" s="266"/>
      <c r="J169" s="266"/>
      <c r="K169" s="266"/>
      <c r="L169" s="266"/>
      <c r="M169" s="266"/>
      <c r="N169" s="266"/>
      <c r="O169" s="266"/>
      <c r="P169" s="266"/>
      <c r="Q169" s="266"/>
    </row>
    <row r="170" spans="1:17" ht="15.75">
      <c r="A170" s="28" t="s">
        <v>685</v>
      </c>
      <c r="B170" s="205"/>
      <c r="C170" s="99" t="s">
        <v>271</v>
      </c>
      <c r="D170" s="82" t="s">
        <v>12</v>
      </c>
      <c r="E170" s="266">
        <f>SUM(E243+E262)</f>
        <v>128</v>
      </c>
      <c r="F170" s="266"/>
      <c r="G170" s="266"/>
      <c r="H170" s="266"/>
      <c r="I170" s="266">
        <f aca="true" t="shared" si="8" ref="G170:P170">SUM(I243+I262)</f>
        <v>0</v>
      </c>
      <c r="J170" s="266">
        <f t="shared" si="8"/>
        <v>0</v>
      </c>
      <c r="K170" s="266">
        <f t="shared" si="8"/>
        <v>0</v>
      </c>
      <c r="L170" s="266">
        <f t="shared" si="8"/>
        <v>0</v>
      </c>
      <c r="M170" s="266">
        <f t="shared" si="8"/>
        <v>0</v>
      </c>
      <c r="N170" s="266">
        <f t="shared" si="8"/>
        <v>0</v>
      </c>
      <c r="O170" s="266">
        <f t="shared" si="8"/>
        <v>0</v>
      </c>
      <c r="P170" s="266">
        <f t="shared" si="8"/>
        <v>0</v>
      </c>
      <c r="Q170" s="266">
        <f t="shared" si="7"/>
        <v>128</v>
      </c>
    </row>
    <row r="171" spans="1:17" ht="15.75">
      <c r="A171" s="28" t="s">
        <v>686</v>
      </c>
      <c r="B171" s="205"/>
      <c r="C171" s="99"/>
      <c r="D171" s="82" t="s">
        <v>12</v>
      </c>
      <c r="E171" s="266">
        <f>SUM(E170)</f>
        <v>128</v>
      </c>
      <c r="F171" s="266"/>
      <c r="G171" s="266"/>
      <c r="H171" s="266"/>
      <c r="I171" s="266">
        <f aca="true" t="shared" si="9" ref="G171:P171">SUM(I170)</f>
        <v>0</v>
      </c>
      <c r="J171" s="266">
        <f t="shared" si="9"/>
        <v>0</v>
      </c>
      <c r="K171" s="266">
        <f t="shared" si="9"/>
        <v>0</v>
      </c>
      <c r="L171" s="266">
        <f t="shared" si="9"/>
        <v>0</v>
      </c>
      <c r="M171" s="266">
        <f t="shared" si="9"/>
        <v>0</v>
      </c>
      <c r="N171" s="266">
        <f t="shared" si="9"/>
        <v>0</v>
      </c>
      <c r="O171" s="266">
        <f t="shared" si="9"/>
        <v>0</v>
      </c>
      <c r="P171" s="266">
        <f t="shared" si="9"/>
        <v>0</v>
      </c>
      <c r="Q171" s="266">
        <f t="shared" si="7"/>
        <v>128</v>
      </c>
    </row>
    <row r="172" spans="1:17" ht="45" customHeight="1" hidden="1">
      <c r="A172" s="28" t="s">
        <v>687</v>
      </c>
      <c r="B172" s="28" t="s">
        <v>498</v>
      </c>
      <c r="C172" s="99" t="s">
        <v>498</v>
      </c>
      <c r="D172" s="24" t="s">
        <v>688</v>
      </c>
      <c r="E172" s="266"/>
      <c r="F172" s="266"/>
      <c r="G172" s="266"/>
      <c r="H172" s="266"/>
      <c r="I172" s="266"/>
      <c r="J172" s="266"/>
      <c r="K172" s="266"/>
      <c r="L172" s="266"/>
      <c r="M172" s="266"/>
      <c r="N172" s="266"/>
      <c r="O172" s="266"/>
      <c r="P172" s="266"/>
      <c r="Q172" s="266">
        <f t="shared" si="7"/>
        <v>0</v>
      </c>
    </row>
    <row r="173" spans="1:17" ht="27" customHeight="1" hidden="1">
      <c r="A173" s="28"/>
      <c r="B173" s="28"/>
      <c r="C173" s="99"/>
      <c r="D173" s="24" t="s">
        <v>565</v>
      </c>
      <c r="E173" s="266"/>
      <c r="F173" s="266"/>
      <c r="G173" s="266"/>
      <c r="H173" s="266"/>
      <c r="I173" s="266"/>
      <c r="J173" s="266"/>
      <c r="K173" s="266"/>
      <c r="L173" s="266"/>
      <c r="M173" s="266"/>
      <c r="N173" s="266"/>
      <c r="O173" s="266"/>
      <c r="P173" s="266"/>
      <c r="Q173" s="266">
        <f t="shared" si="7"/>
        <v>0</v>
      </c>
    </row>
    <row r="174" spans="1:17" ht="49.5" customHeight="1" hidden="1">
      <c r="A174" s="28" t="s">
        <v>689</v>
      </c>
      <c r="B174" s="28"/>
      <c r="C174" s="99"/>
      <c r="D174" s="24" t="s">
        <v>690</v>
      </c>
      <c r="E174" s="266"/>
      <c r="F174" s="266"/>
      <c r="G174" s="266"/>
      <c r="H174" s="266"/>
      <c r="I174" s="266"/>
      <c r="J174" s="266"/>
      <c r="K174" s="266"/>
      <c r="L174" s="266"/>
      <c r="M174" s="266"/>
      <c r="N174" s="266"/>
      <c r="O174" s="266"/>
      <c r="P174" s="266"/>
      <c r="Q174" s="266">
        <f t="shared" si="7"/>
        <v>0</v>
      </c>
    </row>
    <row r="175" spans="1:17" ht="134.25" customHeight="1" hidden="1">
      <c r="A175" s="28" t="s">
        <v>691</v>
      </c>
      <c r="B175" s="28" t="s">
        <v>435</v>
      </c>
      <c r="C175" s="99" t="s">
        <v>435</v>
      </c>
      <c r="D175" s="84" t="s">
        <v>645</v>
      </c>
      <c r="E175" s="269"/>
      <c r="F175" s="269"/>
      <c r="G175" s="266"/>
      <c r="H175" s="266"/>
      <c r="I175" s="266"/>
      <c r="J175" s="266"/>
      <c r="K175" s="266"/>
      <c r="L175" s="269"/>
      <c r="M175" s="269"/>
      <c r="N175" s="269"/>
      <c r="O175" s="269"/>
      <c r="P175" s="269"/>
      <c r="Q175" s="266">
        <f t="shared" si="7"/>
        <v>0</v>
      </c>
    </row>
    <row r="176" spans="1:17" ht="24" customHeight="1" hidden="1">
      <c r="A176" s="28"/>
      <c r="B176" s="28"/>
      <c r="C176" s="99"/>
      <c r="D176" s="24" t="s">
        <v>565</v>
      </c>
      <c r="E176" s="269"/>
      <c r="F176" s="269"/>
      <c r="G176" s="266"/>
      <c r="H176" s="266"/>
      <c r="I176" s="266"/>
      <c r="J176" s="266"/>
      <c r="K176" s="266"/>
      <c r="L176" s="269"/>
      <c r="M176" s="269"/>
      <c r="N176" s="269"/>
      <c r="O176" s="269"/>
      <c r="P176" s="269"/>
      <c r="Q176" s="266">
        <f t="shared" si="7"/>
        <v>0</v>
      </c>
    </row>
    <row r="177" spans="1:17" ht="359.25" customHeight="1" hidden="1">
      <c r="A177" s="28" t="s">
        <v>692</v>
      </c>
      <c r="B177" s="28" t="s">
        <v>437</v>
      </c>
      <c r="C177" s="99" t="s">
        <v>437</v>
      </c>
      <c r="D177" s="86" t="s">
        <v>646</v>
      </c>
      <c r="E177" s="269"/>
      <c r="F177" s="269"/>
      <c r="G177" s="266"/>
      <c r="H177" s="266"/>
      <c r="I177" s="266"/>
      <c r="J177" s="266"/>
      <c r="K177" s="266"/>
      <c r="L177" s="269"/>
      <c r="M177" s="269"/>
      <c r="N177" s="269"/>
      <c r="O177" s="269"/>
      <c r="P177" s="269"/>
      <c r="Q177" s="266">
        <f t="shared" si="7"/>
        <v>0</v>
      </c>
    </row>
    <row r="178" spans="1:17" ht="24" customHeight="1" hidden="1">
      <c r="A178" s="28"/>
      <c r="B178" s="28"/>
      <c r="C178" s="99"/>
      <c r="D178" s="24" t="s">
        <v>565</v>
      </c>
      <c r="E178" s="269"/>
      <c r="F178" s="269"/>
      <c r="G178" s="266"/>
      <c r="H178" s="266"/>
      <c r="I178" s="266"/>
      <c r="J178" s="266"/>
      <c r="K178" s="266"/>
      <c r="L178" s="269"/>
      <c r="M178" s="269"/>
      <c r="N178" s="269"/>
      <c r="O178" s="269"/>
      <c r="P178" s="269"/>
      <c r="Q178" s="266">
        <f t="shared" si="7"/>
        <v>0</v>
      </c>
    </row>
    <row r="179" spans="1:17" ht="54" customHeight="1" hidden="1">
      <c r="A179" s="28" t="s">
        <v>693</v>
      </c>
      <c r="B179" s="28" t="s">
        <v>439</v>
      </c>
      <c r="C179" s="99" t="s">
        <v>439</v>
      </c>
      <c r="D179" s="84" t="s">
        <v>694</v>
      </c>
      <c r="E179" s="269"/>
      <c r="F179" s="269"/>
      <c r="G179" s="266"/>
      <c r="H179" s="266"/>
      <c r="I179" s="266"/>
      <c r="J179" s="266"/>
      <c r="K179" s="266"/>
      <c r="L179" s="269"/>
      <c r="M179" s="269"/>
      <c r="N179" s="269"/>
      <c r="O179" s="269"/>
      <c r="P179" s="269"/>
      <c r="Q179" s="266">
        <f t="shared" si="7"/>
        <v>0</v>
      </c>
    </row>
    <row r="180" spans="1:17" ht="24" customHeight="1" hidden="1">
      <c r="A180" s="28"/>
      <c r="B180" s="28"/>
      <c r="C180" s="99"/>
      <c r="D180" s="24" t="s">
        <v>565</v>
      </c>
      <c r="E180" s="269"/>
      <c r="F180" s="269"/>
      <c r="G180" s="266"/>
      <c r="H180" s="266"/>
      <c r="I180" s="266"/>
      <c r="J180" s="266"/>
      <c r="K180" s="266"/>
      <c r="L180" s="269"/>
      <c r="M180" s="269"/>
      <c r="N180" s="269"/>
      <c r="O180" s="269"/>
      <c r="P180" s="269"/>
      <c r="Q180" s="266">
        <f t="shared" si="7"/>
        <v>0</v>
      </c>
    </row>
    <row r="181" spans="1:17" ht="116.25" customHeight="1" hidden="1">
      <c r="A181" s="28" t="s">
        <v>695</v>
      </c>
      <c r="B181" s="28" t="s">
        <v>470</v>
      </c>
      <c r="C181" s="114" t="s">
        <v>470</v>
      </c>
      <c r="D181" s="24" t="s">
        <v>696</v>
      </c>
      <c r="E181" s="269"/>
      <c r="F181" s="269"/>
      <c r="G181" s="266"/>
      <c r="H181" s="266"/>
      <c r="I181" s="266"/>
      <c r="J181" s="266"/>
      <c r="K181" s="266"/>
      <c r="L181" s="269"/>
      <c r="M181" s="269"/>
      <c r="N181" s="269"/>
      <c r="O181" s="269"/>
      <c r="P181" s="269"/>
      <c r="Q181" s="266">
        <f t="shared" si="7"/>
        <v>0</v>
      </c>
    </row>
    <row r="182" spans="1:17" ht="24" customHeight="1" hidden="1">
      <c r="A182" s="28"/>
      <c r="B182" s="28"/>
      <c r="C182" s="99"/>
      <c r="D182" s="24" t="s">
        <v>565</v>
      </c>
      <c r="E182" s="269"/>
      <c r="F182" s="269"/>
      <c r="G182" s="266"/>
      <c r="H182" s="266"/>
      <c r="I182" s="266"/>
      <c r="J182" s="266"/>
      <c r="K182" s="266"/>
      <c r="L182" s="269"/>
      <c r="M182" s="269"/>
      <c r="N182" s="269"/>
      <c r="O182" s="269"/>
      <c r="P182" s="269"/>
      <c r="Q182" s="266">
        <f t="shared" si="7"/>
        <v>0</v>
      </c>
    </row>
    <row r="183" spans="1:17" ht="24" customHeight="1" hidden="1">
      <c r="A183" s="28" t="s">
        <v>697</v>
      </c>
      <c r="B183" s="28" t="s">
        <v>299</v>
      </c>
      <c r="C183" s="99" t="s">
        <v>299</v>
      </c>
      <c r="D183" s="24" t="s">
        <v>698</v>
      </c>
      <c r="E183" s="266"/>
      <c r="F183" s="269"/>
      <c r="G183" s="266"/>
      <c r="H183" s="266"/>
      <c r="I183" s="266"/>
      <c r="J183" s="266"/>
      <c r="K183" s="266"/>
      <c r="L183" s="269"/>
      <c r="M183" s="269"/>
      <c r="N183" s="269"/>
      <c r="O183" s="269"/>
      <c r="P183" s="269"/>
      <c r="Q183" s="266">
        <f t="shared" si="7"/>
        <v>0</v>
      </c>
    </row>
    <row r="184" spans="1:17" ht="24" customHeight="1" hidden="1">
      <c r="A184" s="28"/>
      <c r="B184" s="28"/>
      <c r="C184" s="99"/>
      <c r="D184" s="24" t="s">
        <v>565</v>
      </c>
      <c r="E184" s="266"/>
      <c r="F184" s="269"/>
      <c r="G184" s="266"/>
      <c r="H184" s="266"/>
      <c r="I184" s="266"/>
      <c r="J184" s="266"/>
      <c r="K184" s="266"/>
      <c r="L184" s="269"/>
      <c r="M184" s="269"/>
      <c r="N184" s="269"/>
      <c r="O184" s="269"/>
      <c r="P184" s="269"/>
      <c r="Q184" s="266">
        <f t="shared" si="7"/>
        <v>0</v>
      </c>
    </row>
    <row r="185" spans="1:17" ht="30" customHeight="1" hidden="1">
      <c r="A185" s="28" t="s">
        <v>699</v>
      </c>
      <c r="B185" s="28" t="s">
        <v>379</v>
      </c>
      <c r="C185" s="114" t="s">
        <v>379</v>
      </c>
      <c r="D185" s="84" t="s">
        <v>647</v>
      </c>
      <c r="E185" s="269"/>
      <c r="F185" s="269"/>
      <c r="G185" s="266"/>
      <c r="H185" s="266"/>
      <c r="I185" s="266"/>
      <c r="J185" s="266"/>
      <c r="K185" s="266"/>
      <c r="L185" s="269"/>
      <c r="M185" s="269"/>
      <c r="N185" s="269"/>
      <c r="O185" s="269"/>
      <c r="P185" s="269"/>
      <c r="Q185" s="266">
        <f t="shared" si="7"/>
        <v>0</v>
      </c>
    </row>
    <row r="186" spans="1:17" ht="24" customHeight="1" hidden="1">
      <c r="A186" s="28"/>
      <c r="B186" s="28"/>
      <c r="C186" s="99"/>
      <c r="D186" s="24" t="s">
        <v>565</v>
      </c>
      <c r="E186" s="269"/>
      <c r="F186" s="269"/>
      <c r="G186" s="266"/>
      <c r="H186" s="266"/>
      <c r="I186" s="266"/>
      <c r="J186" s="266"/>
      <c r="K186" s="266"/>
      <c r="L186" s="269"/>
      <c r="M186" s="269"/>
      <c r="N186" s="269"/>
      <c r="O186" s="269"/>
      <c r="P186" s="269"/>
      <c r="Q186" s="266">
        <f t="shared" si="7"/>
        <v>0</v>
      </c>
    </row>
    <row r="187" spans="1:17" ht="43.5" customHeight="1" hidden="1">
      <c r="A187" s="28" t="s">
        <v>700</v>
      </c>
      <c r="B187" s="28"/>
      <c r="C187" s="99"/>
      <c r="D187" s="24" t="s">
        <v>701</v>
      </c>
      <c r="E187" s="269"/>
      <c r="F187" s="269"/>
      <c r="G187" s="266"/>
      <c r="H187" s="266"/>
      <c r="I187" s="266"/>
      <c r="J187" s="266"/>
      <c r="K187" s="266"/>
      <c r="L187" s="269"/>
      <c r="M187" s="269"/>
      <c r="N187" s="269"/>
      <c r="O187" s="269"/>
      <c r="P187" s="269"/>
      <c r="Q187" s="266">
        <f t="shared" si="7"/>
        <v>0</v>
      </c>
    </row>
    <row r="188" spans="1:17" ht="120" customHeight="1" hidden="1">
      <c r="A188" s="28" t="s">
        <v>702</v>
      </c>
      <c r="B188" s="28" t="s">
        <v>436</v>
      </c>
      <c r="C188" s="99" t="s">
        <v>436</v>
      </c>
      <c r="D188" s="84" t="s">
        <v>290</v>
      </c>
      <c r="E188" s="269"/>
      <c r="F188" s="269"/>
      <c r="G188" s="269"/>
      <c r="H188" s="269"/>
      <c r="I188" s="269"/>
      <c r="J188" s="269"/>
      <c r="K188" s="269"/>
      <c r="L188" s="269"/>
      <c r="M188" s="269"/>
      <c r="N188" s="269"/>
      <c r="O188" s="269"/>
      <c r="P188" s="269"/>
      <c r="Q188" s="266">
        <f>SUM(J188+E188)</f>
        <v>0</v>
      </c>
    </row>
    <row r="189" spans="1:17" ht="24" customHeight="1" hidden="1">
      <c r="A189" s="28"/>
      <c r="B189" s="28"/>
      <c r="C189" s="99"/>
      <c r="D189" s="24" t="s">
        <v>565</v>
      </c>
      <c r="E189" s="269"/>
      <c r="F189" s="269"/>
      <c r="G189" s="269"/>
      <c r="H189" s="269"/>
      <c r="I189" s="269"/>
      <c r="J189" s="269"/>
      <c r="K189" s="269"/>
      <c r="L189" s="269"/>
      <c r="M189" s="269"/>
      <c r="N189" s="269"/>
      <c r="O189" s="269"/>
      <c r="P189" s="269"/>
      <c r="Q189" s="266">
        <f>SUM(J189+E189)</f>
        <v>0</v>
      </c>
    </row>
    <row r="190" spans="1:17" ht="279" customHeight="1" hidden="1">
      <c r="A190" s="28" t="s">
        <v>703</v>
      </c>
      <c r="B190" s="28" t="s">
        <v>438</v>
      </c>
      <c r="C190" s="99" t="s">
        <v>438</v>
      </c>
      <c r="D190" s="87" t="s">
        <v>802</v>
      </c>
      <c r="E190" s="269"/>
      <c r="F190" s="269"/>
      <c r="G190" s="269"/>
      <c r="H190" s="269"/>
      <c r="I190" s="269"/>
      <c r="J190" s="269"/>
      <c r="K190" s="269"/>
      <c r="L190" s="269"/>
      <c r="M190" s="269"/>
      <c r="N190" s="269"/>
      <c r="O190" s="269"/>
      <c r="P190" s="269"/>
      <c r="Q190" s="266">
        <f>SUM(J190+E190)</f>
        <v>0</v>
      </c>
    </row>
    <row r="191" spans="1:17" ht="24" customHeight="1" hidden="1">
      <c r="A191" s="28"/>
      <c r="B191" s="28"/>
      <c r="C191" s="99"/>
      <c r="D191" s="24" t="s">
        <v>565</v>
      </c>
      <c r="E191" s="269"/>
      <c r="F191" s="269"/>
      <c r="G191" s="269"/>
      <c r="H191" s="269"/>
      <c r="I191" s="269"/>
      <c r="J191" s="269"/>
      <c r="K191" s="269"/>
      <c r="L191" s="269"/>
      <c r="M191" s="269"/>
      <c r="N191" s="269"/>
      <c r="O191" s="269"/>
      <c r="P191" s="269"/>
      <c r="Q191" s="266">
        <f>SUM(J191+E191)</f>
        <v>0</v>
      </c>
    </row>
    <row r="192" spans="1:17" ht="63" customHeight="1" hidden="1">
      <c r="A192" s="28" t="s">
        <v>803</v>
      </c>
      <c r="B192" s="28" t="s">
        <v>440</v>
      </c>
      <c r="C192" s="99" t="s">
        <v>440</v>
      </c>
      <c r="D192" s="84" t="s">
        <v>804</v>
      </c>
      <c r="E192" s="269"/>
      <c r="F192" s="269"/>
      <c r="G192" s="269"/>
      <c r="H192" s="269"/>
      <c r="I192" s="269"/>
      <c r="J192" s="269"/>
      <c r="K192" s="269"/>
      <c r="L192" s="269"/>
      <c r="M192" s="269"/>
      <c r="N192" s="269"/>
      <c r="O192" s="269"/>
      <c r="P192" s="269"/>
      <c r="Q192" s="266">
        <f aca="true" t="shared" si="10" ref="Q192:Q251">SUM(J192+E192)</f>
        <v>0</v>
      </c>
    </row>
    <row r="193" spans="1:17" ht="24" customHeight="1" hidden="1">
      <c r="A193" s="28"/>
      <c r="B193" s="28"/>
      <c r="C193" s="99"/>
      <c r="D193" s="24" t="s">
        <v>565</v>
      </c>
      <c r="E193" s="269"/>
      <c r="F193" s="269"/>
      <c r="G193" s="269"/>
      <c r="H193" s="269"/>
      <c r="I193" s="269"/>
      <c r="J193" s="269"/>
      <c r="K193" s="269"/>
      <c r="L193" s="269"/>
      <c r="M193" s="269"/>
      <c r="N193" s="269"/>
      <c r="O193" s="269"/>
      <c r="P193" s="269"/>
      <c r="Q193" s="266">
        <f t="shared" si="10"/>
        <v>0</v>
      </c>
    </row>
    <row r="194" spans="1:17" ht="370.5" customHeight="1" hidden="1">
      <c r="A194" s="28"/>
      <c r="B194" s="28"/>
      <c r="C194" s="99"/>
      <c r="D194" s="86"/>
      <c r="E194" s="269"/>
      <c r="F194" s="269"/>
      <c r="G194" s="266"/>
      <c r="H194" s="266"/>
      <c r="I194" s="266"/>
      <c r="J194" s="266"/>
      <c r="K194" s="266"/>
      <c r="L194" s="269"/>
      <c r="M194" s="269"/>
      <c r="N194" s="269"/>
      <c r="O194" s="269"/>
      <c r="P194" s="269"/>
      <c r="Q194" s="266">
        <f t="shared" si="10"/>
        <v>0</v>
      </c>
    </row>
    <row r="195" spans="1:17" ht="70.5" customHeight="1" hidden="1">
      <c r="A195" s="28"/>
      <c r="B195" s="28"/>
      <c r="C195" s="99"/>
      <c r="D195" s="24"/>
      <c r="E195" s="269"/>
      <c r="F195" s="269"/>
      <c r="G195" s="266"/>
      <c r="H195" s="266"/>
      <c r="I195" s="266"/>
      <c r="J195" s="266"/>
      <c r="K195" s="266"/>
      <c r="L195" s="269"/>
      <c r="M195" s="269"/>
      <c r="N195" s="269"/>
      <c r="O195" s="269"/>
      <c r="P195" s="269"/>
      <c r="Q195" s="266">
        <f t="shared" si="10"/>
        <v>0</v>
      </c>
    </row>
    <row r="196" spans="1:17" ht="23.25" customHeight="1" hidden="1">
      <c r="A196" s="28"/>
      <c r="B196" s="28"/>
      <c r="C196" s="107"/>
      <c r="D196" s="24"/>
      <c r="E196" s="266"/>
      <c r="F196" s="266"/>
      <c r="G196" s="266"/>
      <c r="H196" s="266"/>
      <c r="I196" s="266"/>
      <c r="J196" s="266"/>
      <c r="K196" s="266"/>
      <c r="L196" s="266"/>
      <c r="M196" s="266"/>
      <c r="N196" s="266"/>
      <c r="O196" s="266"/>
      <c r="P196" s="266"/>
      <c r="Q196" s="266">
        <f t="shared" si="10"/>
        <v>0</v>
      </c>
    </row>
    <row r="197" spans="1:17" ht="99.75" customHeight="1" hidden="1">
      <c r="A197" s="28" t="s">
        <v>805</v>
      </c>
      <c r="B197" s="28" t="s">
        <v>471</v>
      </c>
      <c r="C197" s="114" t="s">
        <v>471</v>
      </c>
      <c r="D197" s="19" t="s">
        <v>67</v>
      </c>
      <c r="E197" s="269"/>
      <c r="F197" s="269"/>
      <c r="G197" s="266"/>
      <c r="H197" s="266"/>
      <c r="I197" s="266"/>
      <c r="J197" s="266"/>
      <c r="K197" s="266"/>
      <c r="L197" s="269"/>
      <c r="M197" s="269"/>
      <c r="N197" s="269"/>
      <c r="O197" s="269"/>
      <c r="P197" s="269"/>
      <c r="Q197" s="266">
        <f t="shared" si="10"/>
        <v>0</v>
      </c>
    </row>
    <row r="198" spans="1:17" ht="15.75" hidden="1">
      <c r="A198" s="28"/>
      <c r="B198" s="28"/>
      <c r="C198" s="99"/>
      <c r="D198" s="24" t="s">
        <v>565</v>
      </c>
      <c r="E198" s="269"/>
      <c r="F198" s="266"/>
      <c r="G198" s="269"/>
      <c r="H198" s="269"/>
      <c r="I198" s="269"/>
      <c r="J198" s="269"/>
      <c r="K198" s="269"/>
      <c r="L198" s="269"/>
      <c r="M198" s="269"/>
      <c r="N198" s="269"/>
      <c r="O198" s="269"/>
      <c r="P198" s="269"/>
      <c r="Q198" s="266">
        <f t="shared" si="10"/>
        <v>0</v>
      </c>
    </row>
    <row r="199" spans="1:17" ht="15.75" hidden="1">
      <c r="A199" s="28"/>
      <c r="B199" s="28"/>
      <c r="C199" s="99"/>
      <c r="D199" s="24" t="s">
        <v>565</v>
      </c>
      <c r="E199" s="269"/>
      <c r="F199" s="269"/>
      <c r="G199" s="269"/>
      <c r="H199" s="269"/>
      <c r="I199" s="269"/>
      <c r="J199" s="269"/>
      <c r="K199" s="269"/>
      <c r="L199" s="269"/>
      <c r="M199" s="269"/>
      <c r="N199" s="269"/>
      <c r="O199" s="269"/>
      <c r="P199" s="269"/>
      <c r="Q199" s="266">
        <f t="shared" si="10"/>
        <v>0</v>
      </c>
    </row>
    <row r="200" spans="1:17" ht="33.75" customHeight="1" hidden="1">
      <c r="A200" s="28" t="s">
        <v>68</v>
      </c>
      <c r="B200" s="28" t="s">
        <v>300</v>
      </c>
      <c r="C200" s="99" t="s">
        <v>300</v>
      </c>
      <c r="D200" s="24" t="s">
        <v>69</v>
      </c>
      <c r="E200" s="266"/>
      <c r="F200" s="269"/>
      <c r="G200" s="269"/>
      <c r="H200" s="269"/>
      <c r="I200" s="269"/>
      <c r="J200" s="266"/>
      <c r="K200" s="266"/>
      <c r="L200" s="269"/>
      <c r="M200" s="269"/>
      <c r="N200" s="269"/>
      <c r="O200" s="269"/>
      <c r="P200" s="269"/>
      <c r="Q200" s="266">
        <f t="shared" si="10"/>
        <v>0</v>
      </c>
    </row>
    <row r="201" spans="1:17" ht="20.25" customHeight="1" hidden="1">
      <c r="A201" s="28"/>
      <c r="B201" s="28"/>
      <c r="C201" s="99"/>
      <c r="D201" s="24" t="s">
        <v>565</v>
      </c>
      <c r="E201" s="266"/>
      <c r="F201" s="269"/>
      <c r="G201" s="269"/>
      <c r="H201" s="269"/>
      <c r="I201" s="269"/>
      <c r="J201" s="266"/>
      <c r="K201" s="266"/>
      <c r="L201" s="269"/>
      <c r="M201" s="269"/>
      <c r="N201" s="269"/>
      <c r="O201" s="269"/>
      <c r="P201" s="269"/>
      <c r="Q201" s="266">
        <f t="shared" si="10"/>
        <v>0</v>
      </c>
    </row>
    <row r="202" spans="1:17" ht="52.5" customHeight="1" hidden="1">
      <c r="A202" s="28" t="s">
        <v>70</v>
      </c>
      <c r="B202" s="28" t="s">
        <v>345</v>
      </c>
      <c r="C202" s="114" t="s">
        <v>345</v>
      </c>
      <c r="D202" s="84" t="s">
        <v>71</v>
      </c>
      <c r="E202" s="269"/>
      <c r="F202" s="269"/>
      <c r="G202" s="269"/>
      <c r="H202" s="269"/>
      <c r="I202" s="269"/>
      <c r="J202" s="268"/>
      <c r="K202" s="269"/>
      <c r="L202" s="269"/>
      <c r="M202" s="269"/>
      <c r="N202" s="269"/>
      <c r="O202" s="269"/>
      <c r="P202" s="269"/>
      <c r="Q202" s="266">
        <f t="shared" si="10"/>
        <v>0</v>
      </c>
    </row>
    <row r="203" spans="1:17" ht="24.75" customHeight="1" hidden="1">
      <c r="A203" s="28"/>
      <c r="B203" s="28"/>
      <c r="C203" s="99"/>
      <c r="D203" s="24" t="s">
        <v>565</v>
      </c>
      <c r="E203" s="269"/>
      <c r="F203" s="269"/>
      <c r="G203" s="269"/>
      <c r="H203" s="269"/>
      <c r="I203" s="269"/>
      <c r="J203" s="268"/>
      <c r="K203" s="269"/>
      <c r="L203" s="269"/>
      <c r="M203" s="269"/>
      <c r="N203" s="269"/>
      <c r="O203" s="269"/>
      <c r="P203" s="269"/>
      <c r="Q203" s="266">
        <f t="shared" si="10"/>
        <v>0</v>
      </c>
    </row>
    <row r="204" spans="1:17" ht="145.5" customHeight="1" hidden="1">
      <c r="A204" s="28" t="s">
        <v>72</v>
      </c>
      <c r="B204" s="28"/>
      <c r="C204" s="99"/>
      <c r="D204" s="19" t="s">
        <v>73</v>
      </c>
      <c r="E204" s="266"/>
      <c r="F204" s="266"/>
      <c r="G204" s="266"/>
      <c r="H204" s="266"/>
      <c r="I204" s="266"/>
      <c r="J204" s="266"/>
      <c r="K204" s="266"/>
      <c r="L204" s="266"/>
      <c r="M204" s="266"/>
      <c r="N204" s="266"/>
      <c r="O204" s="266"/>
      <c r="P204" s="266"/>
      <c r="Q204" s="266">
        <f t="shared" si="10"/>
        <v>0</v>
      </c>
    </row>
    <row r="205" spans="1:17" ht="15.75" hidden="1">
      <c r="A205" s="28"/>
      <c r="B205" s="28"/>
      <c r="C205" s="99"/>
      <c r="D205" s="24"/>
      <c r="E205" s="266"/>
      <c r="F205" s="266"/>
      <c r="G205" s="266"/>
      <c r="H205" s="266"/>
      <c r="I205" s="266"/>
      <c r="J205" s="266"/>
      <c r="K205" s="266"/>
      <c r="L205" s="266"/>
      <c r="M205" s="266"/>
      <c r="N205" s="266"/>
      <c r="O205" s="266"/>
      <c r="P205" s="266"/>
      <c r="Q205" s="266">
        <f t="shared" si="10"/>
        <v>0</v>
      </c>
    </row>
    <row r="206" spans="1:17" ht="126" hidden="1">
      <c r="A206" s="28" t="s">
        <v>74</v>
      </c>
      <c r="B206" s="28" t="s">
        <v>298</v>
      </c>
      <c r="C206" s="99" t="s">
        <v>298</v>
      </c>
      <c r="D206" s="24" t="s">
        <v>94</v>
      </c>
      <c r="E206" s="269"/>
      <c r="F206" s="266"/>
      <c r="G206" s="266"/>
      <c r="H206" s="266"/>
      <c r="I206" s="266"/>
      <c r="J206" s="266"/>
      <c r="K206" s="266"/>
      <c r="L206" s="266"/>
      <c r="M206" s="266"/>
      <c r="N206" s="266"/>
      <c r="O206" s="266"/>
      <c r="P206" s="266"/>
      <c r="Q206" s="266">
        <f t="shared" si="10"/>
        <v>0</v>
      </c>
    </row>
    <row r="207" spans="1:17" ht="21.75" customHeight="1" hidden="1">
      <c r="A207" s="28"/>
      <c r="B207" s="28"/>
      <c r="C207" s="99"/>
      <c r="D207" s="24" t="s">
        <v>565</v>
      </c>
      <c r="E207" s="269"/>
      <c r="F207" s="269"/>
      <c r="G207" s="266"/>
      <c r="H207" s="266"/>
      <c r="I207" s="266"/>
      <c r="J207" s="266"/>
      <c r="K207" s="266"/>
      <c r="L207" s="269"/>
      <c r="M207" s="269"/>
      <c r="N207" s="269"/>
      <c r="O207" s="269"/>
      <c r="P207" s="269"/>
      <c r="Q207" s="266">
        <f t="shared" si="10"/>
        <v>0</v>
      </c>
    </row>
    <row r="208" spans="1:17" ht="18.75" customHeight="1" hidden="1">
      <c r="A208" s="28"/>
      <c r="B208" s="28"/>
      <c r="C208" s="99"/>
      <c r="D208" s="24"/>
      <c r="E208" s="269"/>
      <c r="F208" s="269"/>
      <c r="G208" s="269"/>
      <c r="H208" s="269"/>
      <c r="I208" s="269"/>
      <c r="J208" s="266"/>
      <c r="K208" s="266"/>
      <c r="L208" s="269"/>
      <c r="M208" s="269"/>
      <c r="N208" s="269"/>
      <c r="O208" s="269"/>
      <c r="P208" s="269"/>
      <c r="Q208" s="266">
        <f t="shared" si="10"/>
        <v>0</v>
      </c>
    </row>
    <row r="209" spans="1:17" ht="73.5" customHeight="1" hidden="1">
      <c r="A209" s="28" t="s">
        <v>95</v>
      </c>
      <c r="B209" s="28" t="s">
        <v>442</v>
      </c>
      <c r="C209" s="99" t="s">
        <v>442</v>
      </c>
      <c r="D209" s="24" t="s">
        <v>96</v>
      </c>
      <c r="E209" s="266"/>
      <c r="F209" s="269"/>
      <c r="G209" s="269"/>
      <c r="H209" s="269"/>
      <c r="I209" s="269"/>
      <c r="J209" s="269"/>
      <c r="K209" s="269"/>
      <c r="L209" s="269"/>
      <c r="M209" s="269"/>
      <c r="N209" s="269"/>
      <c r="O209" s="269"/>
      <c r="P209" s="269"/>
      <c r="Q209" s="266">
        <f t="shared" si="10"/>
        <v>0</v>
      </c>
    </row>
    <row r="210" spans="1:17" ht="17.25" customHeight="1" hidden="1">
      <c r="A210" s="28"/>
      <c r="B210" s="28"/>
      <c r="C210" s="24"/>
      <c r="D210" s="24" t="s">
        <v>565</v>
      </c>
      <c r="E210" s="266"/>
      <c r="F210" s="269"/>
      <c r="G210" s="266"/>
      <c r="H210" s="266"/>
      <c r="I210" s="266"/>
      <c r="J210" s="266"/>
      <c r="K210" s="266"/>
      <c r="L210" s="266"/>
      <c r="M210" s="266"/>
      <c r="N210" s="266"/>
      <c r="O210" s="266"/>
      <c r="P210" s="266"/>
      <c r="Q210" s="266">
        <f t="shared" si="10"/>
        <v>0</v>
      </c>
    </row>
    <row r="211" spans="1:17" ht="15.75" customHeight="1" hidden="1">
      <c r="A211" s="28" t="s">
        <v>97</v>
      </c>
      <c r="B211" s="28" t="s">
        <v>45</v>
      </c>
      <c r="C211" s="99" t="s">
        <v>45</v>
      </c>
      <c r="D211" s="24" t="s">
        <v>98</v>
      </c>
      <c r="E211" s="266"/>
      <c r="F211" s="266"/>
      <c r="G211" s="266"/>
      <c r="H211" s="266"/>
      <c r="I211" s="266"/>
      <c r="J211" s="266"/>
      <c r="K211" s="266"/>
      <c r="L211" s="266"/>
      <c r="M211" s="266"/>
      <c r="N211" s="266"/>
      <c r="O211" s="266"/>
      <c r="P211" s="266"/>
      <c r="Q211" s="266">
        <f t="shared" si="10"/>
        <v>0</v>
      </c>
    </row>
    <row r="212" spans="1:17" ht="15.75" customHeight="1" hidden="1">
      <c r="A212" s="28"/>
      <c r="B212" s="28"/>
      <c r="C212" s="99"/>
      <c r="D212" s="24" t="s">
        <v>565</v>
      </c>
      <c r="E212" s="266"/>
      <c r="F212" s="266"/>
      <c r="G212" s="266"/>
      <c r="H212" s="266"/>
      <c r="I212" s="266"/>
      <c r="J212" s="266"/>
      <c r="K212" s="266"/>
      <c r="L212" s="266"/>
      <c r="M212" s="266"/>
      <c r="N212" s="266"/>
      <c r="O212" s="266"/>
      <c r="P212" s="266"/>
      <c r="Q212" s="266">
        <f t="shared" si="10"/>
        <v>0</v>
      </c>
    </row>
    <row r="213" spans="1:17" ht="30" customHeight="1" hidden="1">
      <c r="A213" s="28" t="s">
        <v>99</v>
      </c>
      <c r="B213" s="28" t="s">
        <v>405</v>
      </c>
      <c r="C213" s="99" t="s">
        <v>405</v>
      </c>
      <c r="D213" s="24" t="s">
        <v>5</v>
      </c>
      <c r="E213" s="266"/>
      <c r="F213" s="266"/>
      <c r="G213" s="266"/>
      <c r="H213" s="266"/>
      <c r="I213" s="266"/>
      <c r="J213" s="266"/>
      <c r="K213" s="266"/>
      <c r="L213" s="266"/>
      <c r="M213" s="266"/>
      <c r="N213" s="266"/>
      <c r="O213" s="266"/>
      <c r="P213" s="266"/>
      <c r="Q213" s="266">
        <f t="shared" si="10"/>
        <v>0</v>
      </c>
    </row>
    <row r="214" spans="1:17" ht="15.75" customHeight="1" hidden="1">
      <c r="A214" s="28"/>
      <c r="B214" s="28"/>
      <c r="C214" s="99"/>
      <c r="D214" s="24" t="s">
        <v>565</v>
      </c>
      <c r="E214" s="269"/>
      <c r="F214" s="266"/>
      <c r="G214" s="266"/>
      <c r="H214" s="266"/>
      <c r="I214" s="266"/>
      <c r="J214" s="266"/>
      <c r="K214" s="266"/>
      <c r="L214" s="266"/>
      <c r="M214" s="266"/>
      <c r="N214" s="266"/>
      <c r="O214" s="266"/>
      <c r="P214" s="266"/>
      <c r="Q214" s="266">
        <f t="shared" si="10"/>
        <v>0</v>
      </c>
    </row>
    <row r="215" spans="1:17" ht="33" customHeight="1" hidden="1">
      <c r="A215" s="28" t="s">
        <v>100</v>
      </c>
      <c r="B215" s="28" t="s">
        <v>441</v>
      </c>
      <c r="C215" s="114" t="s">
        <v>441</v>
      </c>
      <c r="D215" s="24" t="s">
        <v>46</v>
      </c>
      <c r="E215" s="266"/>
      <c r="F215" s="266"/>
      <c r="G215" s="266"/>
      <c r="H215" s="266"/>
      <c r="I215" s="266"/>
      <c r="J215" s="266"/>
      <c r="K215" s="266"/>
      <c r="L215" s="266"/>
      <c r="M215" s="266"/>
      <c r="N215" s="266"/>
      <c r="O215" s="266"/>
      <c r="P215" s="266"/>
      <c r="Q215" s="266">
        <f t="shared" si="10"/>
        <v>0</v>
      </c>
    </row>
    <row r="216" spans="1:17" ht="15.75" customHeight="1" hidden="1">
      <c r="A216" s="28"/>
      <c r="B216" s="28"/>
      <c r="C216" s="114"/>
      <c r="D216" s="24" t="s">
        <v>565</v>
      </c>
      <c r="E216" s="266"/>
      <c r="F216" s="266"/>
      <c r="G216" s="266"/>
      <c r="H216" s="266"/>
      <c r="I216" s="266"/>
      <c r="J216" s="266"/>
      <c r="K216" s="266"/>
      <c r="L216" s="266"/>
      <c r="M216" s="266"/>
      <c r="N216" s="266"/>
      <c r="O216" s="266"/>
      <c r="P216" s="266"/>
      <c r="Q216" s="266">
        <f t="shared" si="10"/>
        <v>0</v>
      </c>
    </row>
    <row r="217" spans="1:17" ht="43.5" customHeight="1" hidden="1">
      <c r="A217" s="28" t="s">
        <v>101</v>
      </c>
      <c r="B217" s="28"/>
      <c r="C217" s="114"/>
      <c r="D217" s="19" t="s">
        <v>102</v>
      </c>
      <c r="E217" s="266"/>
      <c r="F217" s="266"/>
      <c r="G217" s="266"/>
      <c r="H217" s="266"/>
      <c r="I217" s="266"/>
      <c r="J217" s="266"/>
      <c r="K217" s="266"/>
      <c r="L217" s="266"/>
      <c r="M217" s="266"/>
      <c r="N217" s="266"/>
      <c r="O217" s="266"/>
      <c r="P217" s="266"/>
      <c r="Q217" s="266">
        <f t="shared" si="10"/>
        <v>0</v>
      </c>
    </row>
    <row r="218" spans="1:17" ht="15.75" hidden="1">
      <c r="A218" s="28" t="s">
        <v>103</v>
      </c>
      <c r="B218" s="28" t="s">
        <v>495</v>
      </c>
      <c r="C218" s="114" t="s">
        <v>495</v>
      </c>
      <c r="D218" s="24" t="s">
        <v>104</v>
      </c>
      <c r="E218" s="269"/>
      <c r="F218" s="269"/>
      <c r="G218" s="266"/>
      <c r="H218" s="266"/>
      <c r="I218" s="266"/>
      <c r="J218" s="266"/>
      <c r="K218" s="266"/>
      <c r="L218" s="266"/>
      <c r="M218" s="266"/>
      <c r="N218" s="266"/>
      <c r="O218" s="266"/>
      <c r="P218" s="266"/>
      <c r="Q218" s="266">
        <f t="shared" si="10"/>
        <v>0</v>
      </c>
    </row>
    <row r="219" spans="1:17" ht="15.75" hidden="1">
      <c r="A219" s="28"/>
      <c r="B219" s="28"/>
      <c r="C219" s="99"/>
      <c r="D219" s="24" t="s">
        <v>565</v>
      </c>
      <c r="E219" s="269"/>
      <c r="F219" s="269"/>
      <c r="G219" s="266"/>
      <c r="H219" s="266"/>
      <c r="I219" s="266"/>
      <c r="J219" s="266"/>
      <c r="K219" s="266"/>
      <c r="L219" s="266"/>
      <c r="M219" s="266"/>
      <c r="N219" s="266"/>
      <c r="O219" s="266"/>
      <c r="P219" s="266"/>
      <c r="Q219" s="266">
        <f t="shared" si="10"/>
        <v>0</v>
      </c>
    </row>
    <row r="220" spans="1:17" ht="15.75" hidden="1">
      <c r="A220" s="28" t="s">
        <v>105</v>
      </c>
      <c r="B220" s="28" t="s">
        <v>418</v>
      </c>
      <c r="C220" s="114" t="s">
        <v>418</v>
      </c>
      <c r="D220" s="24" t="s">
        <v>106</v>
      </c>
      <c r="E220" s="269"/>
      <c r="F220" s="269"/>
      <c r="G220" s="266"/>
      <c r="H220" s="266"/>
      <c r="I220" s="266"/>
      <c r="J220" s="266"/>
      <c r="K220" s="266"/>
      <c r="L220" s="266"/>
      <c r="M220" s="266"/>
      <c r="N220" s="266"/>
      <c r="O220" s="266"/>
      <c r="P220" s="266"/>
      <c r="Q220" s="266">
        <f t="shared" si="10"/>
        <v>0</v>
      </c>
    </row>
    <row r="221" spans="1:17" ht="15.75" hidden="1">
      <c r="A221" s="28"/>
      <c r="B221" s="28"/>
      <c r="C221" s="99"/>
      <c r="D221" s="24" t="s">
        <v>565</v>
      </c>
      <c r="E221" s="269"/>
      <c r="F221" s="269"/>
      <c r="G221" s="266"/>
      <c r="H221" s="266"/>
      <c r="I221" s="266"/>
      <c r="J221" s="266"/>
      <c r="K221" s="266"/>
      <c r="L221" s="266"/>
      <c r="M221" s="266"/>
      <c r="N221" s="266"/>
      <c r="O221" s="266"/>
      <c r="P221" s="266"/>
      <c r="Q221" s="266">
        <f t="shared" si="10"/>
        <v>0</v>
      </c>
    </row>
    <row r="222" spans="1:17" ht="15.75" hidden="1">
      <c r="A222" s="28" t="s">
        <v>107</v>
      </c>
      <c r="B222" s="28" t="s">
        <v>419</v>
      </c>
      <c r="C222" s="114" t="s">
        <v>419</v>
      </c>
      <c r="D222" s="84" t="s">
        <v>108</v>
      </c>
      <c r="E222" s="269"/>
      <c r="F222" s="269"/>
      <c r="G222" s="266"/>
      <c r="H222" s="266"/>
      <c r="I222" s="266"/>
      <c r="J222" s="266"/>
      <c r="K222" s="266"/>
      <c r="L222" s="266"/>
      <c r="M222" s="266"/>
      <c r="N222" s="266"/>
      <c r="O222" s="266"/>
      <c r="P222" s="266"/>
      <c r="Q222" s="266">
        <f t="shared" si="10"/>
        <v>0</v>
      </c>
    </row>
    <row r="223" spans="1:17" ht="15.75" hidden="1">
      <c r="A223" s="28"/>
      <c r="B223" s="28"/>
      <c r="C223" s="99"/>
      <c r="D223" s="24" t="s">
        <v>565</v>
      </c>
      <c r="E223" s="269"/>
      <c r="F223" s="269"/>
      <c r="G223" s="266"/>
      <c r="H223" s="266"/>
      <c r="I223" s="266"/>
      <c r="J223" s="266"/>
      <c r="K223" s="266"/>
      <c r="L223" s="266"/>
      <c r="M223" s="266"/>
      <c r="N223" s="266"/>
      <c r="O223" s="266"/>
      <c r="P223" s="266"/>
      <c r="Q223" s="266">
        <f t="shared" si="10"/>
        <v>0</v>
      </c>
    </row>
    <row r="224" spans="1:17" ht="15.75" hidden="1">
      <c r="A224" s="28" t="s">
        <v>109</v>
      </c>
      <c r="B224" s="28" t="s">
        <v>420</v>
      </c>
      <c r="C224" s="114" t="s">
        <v>420</v>
      </c>
      <c r="D224" s="84" t="s">
        <v>110</v>
      </c>
      <c r="E224" s="269"/>
      <c r="F224" s="269"/>
      <c r="G224" s="266"/>
      <c r="H224" s="266"/>
      <c r="I224" s="266"/>
      <c r="J224" s="266"/>
      <c r="K224" s="266"/>
      <c r="L224" s="266"/>
      <c r="M224" s="266"/>
      <c r="N224" s="266"/>
      <c r="O224" s="266"/>
      <c r="P224" s="266"/>
      <c r="Q224" s="266">
        <f t="shared" si="10"/>
        <v>0</v>
      </c>
    </row>
    <row r="225" spans="1:17" ht="15.75" hidden="1">
      <c r="A225" s="28"/>
      <c r="B225" s="28"/>
      <c r="C225" s="99"/>
      <c r="D225" s="24" t="s">
        <v>565</v>
      </c>
      <c r="E225" s="269"/>
      <c r="F225" s="269"/>
      <c r="G225" s="266"/>
      <c r="H225" s="266"/>
      <c r="I225" s="266"/>
      <c r="J225" s="266"/>
      <c r="K225" s="266"/>
      <c r="L225" s="266"/>
      <c r="M225" s="266"/>
      <c r="N225" s="266"/>
      <c r="O225" s="266"/>
      <c r="P225" s="266"/>
      <c r="Q225" s="266">
        <f t="shared" si="10"/>
        <v>0</v>
      </c>
    </row>
    <row r="226" spans="1:17" ht="15.75" hidden="1">
      <c r="A226" s="28" t="s">
        <v>111</v>
      </c>
      <c r="B226" s="28" t="s">
        <v>421</v>
      </c>
      <c r="C226" s="114" t="s">
        <v>421</v>
      </c>
      <c r="D226" s="84" t="s">
        <v>112</v>
      </c>
      <c r="E226" s="269"/>
      <c r="F226" s="269"/>
      <c r="G226" s="266"/>
      <c r="H226" s="266"/>
      <c r="I226" s="266"/>
      <c r="J226" s="266"/>
      <c r="K226" s="266"/>
      <c r="L226" s="266"/>
      <c r="M226" s="266"/>
      <c r="N226" s="266"/>
      <c r="O226" s="266"/>
      <c r="P226" s="266"/>
      <c r="Q226" s="266">
        <f t="shared" si="10"/>
        <v>0</v>
      </c>
    </row>
    <row r="227" spans="1:17" ht="15.75" hidden="1">
      <c r="A227" s="28"/>
      <c r="B227" s="28"/>
      <c r="C227" s="99"/>
      <c r="D227" s="24" t="s">
        <v>565</v>
      </c>
      <c r="E227" s="269"/>
      <c r="F227" s="269"/>
      <c r="G227" s="266"/>
      <c r="H227" s="266"/>
      <c r="I227" s="266"/>
      <c r="J227" s="266"/>
      <c r="K227" s="266"/>
      <c r="L227" s="266"/>
      <c r="M227" s="266"/>
      <c r="N227" s="266"/>
      <c r="O227" s="266"/>
      <c r="P227" s="266"/>
      <c r="Q227" s="266">
        <f t="shared" si="10"/>
        <v>0</v>
      </c>
    </row>
    <row r="228" spans="1:17" ht="15.75" hidden="1">
      <c r="A228" s="28" t="s">
        <v>113</v>
      </c>
      <c r="B228" s="28" t="s">
        <v>496</v>
      </c>
      <c r="C228" s="114" t="s">
        <v>496</v>
      </c>
      <c r="D228" s="84" t="s">
        <v>114</v>
      </c>
      <c r="E228" s="269"/>
      <c r="F228" s="269"/>
      <c r="G228" s="266"/>
      <c r="H228" s="266"/>
      <c r="I228" s="266"/>
      <c r="J228" s="266"/>
      <c r="K228" s="266"/>
      <c r="L228" s="266"/>
      <c r="M228" s="266"/>
      <c r="N228" s="266"/>
      <c r="O228" s="266"/>
      <c r="P228" s="266"/>
      <c r="Q228" s="266">
        <f t="shared" si="10"/>
        <v>0</v>
      </c>
    </row>
    <row r="229" spans="1:17" ht="15.75" hidden="1">
      <c r="A229" s="28"/>
      <c r="B229" s="28"/>
      <c r="C229" s="99"/>
      <c r="D229" s="24" t="s">
        <v>565</v>
      </c>
      <c r="E229" s="269"/>
      <c r="F229" s="269"/>
      <c r="G229" s="266"/>
      <c r="H229" s="266"/>
      <c r="I229" s="266"/>
      <c r="J229" s="266"/>
      <c r="K229" s="266"/>
      <c r="L229" s="266"/>
      <c r="M229" s="266"/>
      <c r="N229" s="266"/>
      <c r="O229" s="266"/>
      <c r="P229" s="266"/>
      <c r="Q229" s="266">
        <f t="shared" si="10"/>
        <v>0</v>
      </c>
    </row>
    <row r="230" spans="1:17" ht="15.75" hidden="1">
      <c r="A230" s="28" t="s">
        <v>115</v>
      </c>
      <c r="B230" s="28" t="s">
        <v>343</v>
      </c>
      <c r="C230" s="114" t="s">
        <v>343</v>
      </c>
      <c r="D230" s="84" t="s">
        <v>116</v>
      </c>
      <c r="E230" s="269"/>
      <c r="F230" s="269"/>
      <c r="G230" s="266"/>
      <c r="H230" s="266"/>
      <c r="I230" s="266"/>
      <c r="J230" s="266"/>
      <c r="K230" s="266"/>
      <c r="L230" s="266"/>
      <c r="M230" s="266"/>
      <c r="N230" s="266"/>
      <c r="O230" s="266"/>
      <c r="P230" s="266"/>
      <c r="Q230" s="266">
        <f t="shared" si="10"/>
        <v>0</v>
      </c>
    </row>
    <row r="231" spans="1:17" ht="15.75" hidden="1">
      <c r="A231" s="28"/>
      <c r="B231" s="28"/>
      <c r="C231" s="99"/>
      <c r="D231" s="24" t="s">
        <v>565</v>
      </c>
      <c r="E231" s="269"/>
      <c r="F231" s="269"/>
      <c r="G231" s="266"/>
      <c r="H231" s="266"/>
      <c r="I231" s="266"/>
      <c r="J231" s="266"/>
      <c r="K231" s="266"/>
      <c r="L231" s="266"/>
      <c r="M231" s="266"/>
      <c r="N231" s="266"/>
      <c r="O231" s="266"/>
      <c r="P231" s="266"/>
      <c r="Q231" s="266">
        <f t="shared" si="10"/>
        <v>0</v>
      </c>
    </row>
    <row r="232" spans="1:17" ht="15.75" hidden="1">
      <c r="A232" s="28" t="s">
        <v>117</v>
      </c>
      <c r="B232" s="28" t="s">
        <v>446</v>
      </c>
      <c r="C232" s="114" t="s">
        <v>446</v>
      </c>
      <c r="D232" s="84" t="s">
        <v>118</v>
      </c>
      <c r="E232" s="269"/>
      <c r="F232" s="269"/>
      <c r="G232" s="266"/>
      <c r="H232" s="266"/>
      <c r="I232" s="266"/>
      <c r="J232" s="266"/>
      <c r="K232" s="266"/>
      <c r="L232" s="266"/>
      <c r="M232" s="266"/>
      <c r="N232" s="266"/>
      <c r="O232" s="266"/>
      <c r="P232" s="266"/>
      <c r="Q232" s="266">
        <f t="shared" si="10"/>
        <v>0</v>
      </c>
    </row>
    <row r="233" spans="1:17" ht="15.75" hidden="1">
      <c r="A233" s="28"/>
      <c r="B233" s="28"/>
      <c r="C233" s="99"/>
      <c r="D233" s="24" t="s">
        <v>565</v>
      </c>
      <c r="E233" s="269"/>
      <c r="F233" s="269"/>
      <c r="G233" s="266"/>
      <c r="H233" s="266"/>
      <c r="I233" s="266"/>
      <c r="J233" s="266"/>
      <c r="K233" s="266"/>
      <c r="L233" s="266"/>
      <c r="M233" s="266"/>
      <c r="N233" s="266"/>
      <c r="O233" s="266"/>
      <c r="P233" s="266"/>
      <c r="Q233" s="266">
        <f t="shared" si="10"/>
        <v>0</v>
      </c>
    </row>
    <row r="234" spans="1:17" ht="30.75" customHeight="1" hidden="1">
      <c r="A234" s="28" t="s">
        <v>119</v>
      </c>
      <c r="B234" s="28" t="s">
        <v>406</v>
      </c>
      <c r="C234" s="99" t="s">
        <v>406</v>
      </c>
      <c r="D234" s="85" t="s">
        <v>120</v>
      </c>
      <c r="E234" s="269"/>
      <c r="F234" s="269"/>
      <c r="G234" s="266"/>
      <c r="H234" s="266"/>
      <c r="I234" s="266"/>
      <c r="J234" s="266"/>
      <c r="K234" s="266"/>
      <c r="L234" s="266"/>
      <c r="M234" s="266"/>
      <c r="N234" s="266"/>
      <c r="O234" s="266"/>
      <c r="P234" s="266"/>
      <c r="Q234" s="266">
        <f t="shared" si="10"/>
        <v>0</v>
      </c>
    </row>
    <row r="235" spans="1:17" ht="23.25" customHeight="1" hidden="1">
      <c r="A235" s="28"/>
      <c r="B235" s="28"/>
      <c r="C235" s="99"/>
      <c r="D235" s="24" t="s">
        <v>565</v>
      </c>
      <c r="E235" s="269"/>
      <c r="F235" s="269"/>
      <c r="G235" s="266"/>
      <c r="H235" s="266"/>
      <c r="I235" s="266"/>
      <c r="J235" s="266"/>
      <c r="K235" s="266"/>
      <c r="L235" s="266"/>
      <c r="M235" s="266"/>
      <c r="N235" s="266"/>
      <c r="O235" s="266"/>
      <c r="P235" s="266"/>
      <c r="Q235" s="266">
        <f t="shared" si="10"/>
        <v>0</v>
      </c>
    </row>
    <row r="236" spans="1:17" ht="47.25" customHeight="1" hidden="1">
      <c r="A236" s="28" t="s">
        <v>121</v>
      </c>
      <c r="B236" s="28"/>
      <c r="C236" s="99"/>
      <c r="D236" s="24" t="s">
        <v>122</v>
      </c>
      <c r="E236" s="269"/>
      <c r="F236" s="269"/>
      <c r="G236" s="266"/>
      <c r="H236" s="266"/>
      <c r="I236" s="266"/>
      <c r="J236" s="266"/>
      <c r="K236" s="266"/>
      <c r="L236" s="266"/>
      <c r="M236" s="266"/>
      <c r="N236" s="266"/>
      <c r="O236" s="266"/>
      <c r="P236" s="266"/>
      <c r="Q236" s="266">
        <f t="shared" si="10"/>
        <v>0</v>
      </c>
    </row>
    <row r="237" spans="1:17" ht="54" customHeight="1" hidden="1">
      <c r="A237" s="28" t="s">
        <v>123</v>
      </c>
      <c r="B237" s="28" t="s">
        <v>269</v>
      </c>
      <c r="C237" s="99" t="s">
        <v>269</v>
      </c>
      <c r="D237" s="24" t="s">
        <v>124</v>
      </c>
      <c r="E237" s="269"/>
      <c r="F237" s="269"/>
      <c r="G237" s="266"/>
      <c r="H237" s="266"/>
      <c r="I237" s="266"/>
      <c r="J237" s="266"/>
      <c r="K237" s="266"/>
      <c r="L237" s="266"/>
      <c r="M237" s="266"/>
      <c r="N237" s="266"/>
      <c r="O237" s="266"/>
      <c r="P237" s="266"/>
      <c r="Q237" s="266">
        <f t="shared" si="10"/>
        <v>0</v>
      </c>
    </row>
    <row r="238" spans="1:17" ht="23.25" customHeight="1" hidden="1">
      <c r="A238" s="28" t="s">
        <v>125</v>
      </c>
      <c r="B238" s="28"/>
      <c r="C238" s="99"/>
      <c r="D238" s="24" t="s">
        <v>126</v>
      </c>
      <c r="E238" s="269"/>
      <c r="F238" s="269"/>
      <c r="G238" s="266"/>
      <c r="H238" s="266"/>
      <c r="I238" s="266"/>
      <c r="J238" s="266"/>
      <c r="K238" s="266"/>
      <c r="L238" s="266"/>
      <c r="M238" s="266"/>
      <c r="N238" s="266"/>
      <c r="O238" s="266"/>
      <c r="P238" s="266"/>
      <c r="Q238" s="266">
        <f t="shared" si="10"/>
        <v>0</v>
      </c>
    </row>
    <row r="239" spans="1:17" ht="36" customHeight="1" hidden="1">
      <c r="A239" s="28" t="s">
        <v>127</v>
      </c>
      <c r="B239" s="28" t="s">
        <v>347</v>
      </c>
      <c r="C239" s="114"/>
      <c r="D239" s="24" t="s">
        <v>348</v>
      </c>
      <c r="E239" s="269"/>
      <c r="F239" s="269"/>
      <c r="G239" s="266"/>
      <c r="H239" s="266"/>
      <c r="I239" s="266"/>
      <c r="J239" s="266"/>
      <c r="K239" s="266"/>
      <c r="L239" s="266"/>
      <c r="M239" s="266"/>
      <c r="N239" s="266"/>
      <c r="O239" s="266"/>
      <c r="P239" s="266"/>
      <c r="Q239" s="266">
        <f t="shared" si="10"/>
        <v>0</v>
      </c>
    </row>
    <row r="240" spans="1:17" ht="36" customHeight="1" hidden="1">
      <c r="A240" s="28" t="s">
        <v>128</v>
      </c>
      <c r="B240" s="28" t="s">
        <v>381</v>
      </c>
      <c r="C240" s="114"/>
      <c r="D240" s="84" t="s">
        <v>291</v>
      </c>
      <c r="E240" s="269"/>
      <c r="F240" s="269"/>
      <c r="G240" s="266"/>
      <c r="H240" s="266"/>
      <c r="I240" s="266"/>
      <c r="J240" s="266"/>
      <c r="K240" s="266"/>
      <c r="L240" s="266"/>
      <c r="M240" s="266"/>
      <c r="N240" s="266"/>
      <c r="O240" s="266"/>
      <c r="P240" s="266"/>
      <c r="Q240" s="266">
        <f t="shared" si="10"/>
        <v>0</v>
      </c>
    </row>
    <row r="241" spans="1:17" ht="36" customHeight="1" hidden="1">
      <c r="A241" s="28"/>
      <c r="B241" s="28"/>
      <c r="C241" s="114"/>
      <c r="D241" s="84"/>
      <c r="E241" s="269"/>
      <c r="F241" s="269"/>
      <c r="G241" s="266"/>
      <c r="H241" s="266"/>
      <c r="I241" s="266"/>
      <c r="J241" s="266"/>
      <c r="K241" s="266"/>
      <c r="L241" s="266"/>
      <c r="M241" s="266"/>
      <c r="N241" s="266"/>
      <c r="O241" s="266"/>
      <c r="P241" s="266"/>
      <c r="Q241" s="266">
        <f t="shared" si="10"/>
        <v>0</v>
      </c>
    </row>
    <row r="242" spans="1:17" ht="36" customHeight="1" hidden="1">
      <c r="A242" s="28"/>
      <c r="B242" s="28"/>
      <c r="C242" s="114"/>
      <c r="D242" s="84"/>
      <c r="E242" s="269"/>
      <c r="F242" s="269"/>
      <c r="G242" s="266"/>
      <c r="H242" s="266"/>
      <c r="I242" s="266"/>
      <c r="J242" s="266"/>
      <c r="K242" s="266"/>
      <c r="L242" s="266"/>
      <c r="M242" s="266"/>
      <c r="N242" s="266"/>
      <c r="O242" s="266"/>
      <c r="P242" s="266"/>
      <c r="Q242" s="266">
        <f t="shared" si="10"/>
        <v>0</v>
      </c>
    </row>
    <row r="243" spans="1:17" ht="23.25" customHeight="1">
      <c r="A243" s="28" t="s">
        <v>129</v>
      </c>
      <c r="B243" s="28" t="s">
        <v>422</v>
      </c>
      <c r="C243" s="99"/>
      <c r="D243" s="24" t="s">
        <v>458</v>
      </c>
      <c r="E243" s="266">
        <v>45</v>
      </c>
      <c r="F243" s="269"/>
      <c r="G243" s="266"/>
      <c r="H243" s="266"/>
      <c r="I243" s="266"/>
      <c r="J243" s="266"/>
      <c r="K243" s="266"/>
      <c r="L243" s="266"/>
      <c r="M243" s="266"/>
      <c r="N243" s="266"/>
      <c r="O243" s="266"/>
      <c r="P243" s="266"/>
      <c r="Q243" s="266">
        <f t="shared" si="10"/>
        <v>45</v>
      </c>
    </row>
    <row r="244" spans="1:17" ht="16.5" customHeight="1" hidden="1">
      <c r="A244" s="28"/>
      <c r="B244" s="28"/>
      <c r="C244" s="99"/>
      <c r="D244" s="24" t="s">
        <v>302</v>
      </c>
      <c r="E244" s="266"/>
      <c r="F244" s="269"/>
      <c r="G244" s="266"/>
      <c r="H244" s="266"/>
      <c r="I244" s="266"/>
      <c r="J244" s="266"/>
      <c r="K244" s="266"/>
      <c r="L244" s="266"/>
      <c r="M244" s="266"/>
      <c r="N244" s="266"/>
      <c r="O244" s="266"/>
      <c r="P244" s="266"/>
      <c r="Q244" s="266">
        <f t="shared" si="10"/>
        <v>0</v>
      </c>
    </row>
    <row r="245" spans="1:17" ht="31.5">
      <c r="A245" s="28"/>
      <c r="B245" s="28"/>
      <c r="C245" s="99" t="s">
        <v>422</v>
      </c>
      <c r="D245" s="475" t="s">
        <v>130</v>
      </c>
      <c r="E245" s="266">
        <v>45</v>
      </c>
      <c r="F245" s="266"/>
      <c r="G245" s="266"/>
      <c r="H245" s="266"/>
      <c r="I245" s="266"/>
      <c r="J245" s="266"/>
      <c r="K245" s="266"/>
      <c r="L245" s="266"/>
      <c r="M245" s="266"/>
      <c r="N245" s="266"/>
      <c r="O245" s="266"/>
      <c r="P245" s="266"/>
      <c r="Q245" s="266">
        <f t="shared" si="10"/>
        <v>45</v>
      </c>
    </row>
    <row r="246" spans="1:17" ht="15.75" hidden="1">
      <c r="A246" s="205"/>
      <c r="B246" s="205"/>
      <c r="C246" s="99"/>
      <c r="D246" s="24"/>
      <c r="E246" s="266"/>
      <c r="F246" s="266"/>
      <c r="G246" s="266"/>
      <c r="H246" s="266"/>
      <c r="I246" s="266"/>
      <c r="J246" s="266"/>
      <c r="K246" s="266"/>
      <c r="L246" s="266"/>
      <c r="M246" s="266"/>
      <c r="N246" s="266"/>
      <c r="O246" s="266"/>
      <c r="P246" s="266"/>
      <c r="Q246" s="266">
        <f t="shared" si="10"/>
        <v>0</v>
      </c>
    </row>
    <row r="247" spans="1:17" ht="15.75" hidden="1">
      <c r="A247" s="205"/>
      <c r="B247" s="205"/>
      <c r="C247" s="99"/>
      <c r="D247" s="24"/>
      <c r="E247" s="266"/>
      <c r="F247" s="266"/>
      <c r="G247" s="266"/>
      <c r="H247" s="266"/>
      <c r="I247" s="266"/>
      <c r="J247" s="266"/>
      <c r="K247" s="266"/>
      <c r="L247" s="266"/>
      <c r="M247" s="266"/>
      <c r="N247" s="266"/>
      <c r="O247" s="266"/>
      <c r="P247" s="266"/>
      <c r="Q247" s="266">
        <f t="shared" si="10"/>
        <v>0</v>
      </c>
    </row>
    <row r="248" spans="1:17" ht="15.75" hidden="1">
      <c r="A248" s="205"/>
      <c r="B248" s="205"/>
      <c r="C248" s="99"/>
      <c r="D248" s="24"/>
      <c r="E248" s="266"/>
      <c r="F248" s="266"/>
      <c r="G248" s="266"/>
      <c r="H248" s="266"/>
      <c r="I248" s="266"/>
      <c r="J248" s="266"/>
      <c r="K248" s="266"/>
      <c r="L248" s="266"/>
      <c r="M248" s="266"/>
      <c r="N248" s="266"/>
      <c r="O248" s="266"/>
      <c r="P248" s="266"/>
      <c r="Q248" s="266">
        <f t="shared" si="10"/>
        <v>0</v>
      </c>
    </row>
    <row r="249" spans="1:17" ht="15.75" hidden="1">
      <c r="A249" s="205"/>
      <c r="B249" s="205"/>
      <c r="C249" s="99"/>
      <c r="D249" s="24"/>
      <c r="E249" s="266"/>
      <c r="F249" s="266"/>
      <c r="G249" s="266"/>
      <c r="H249" s="266"/>
      <c r="I249" s="266"/>
      <c r="J249" s="266"/>
      <c r="K249" s="266"/>
      <c r="L249" s="266"/>
      <c r="M249" s="266"/>
      <c r="N249" s="266"/>
      <c r="O249" s="266"/>
      <c r="P249" s="266"/>
      <c r="Q249" s="266">
        <f t="shared" si="10"/>
        <v>0</v>
      </c>
    </row>
    <row r="250" spans="1:17" ht="15.75" hidden="1">
      <c r="A250" s="205"/>
      <c r="B250" s="205"/>
      <c r="C250" s="99"/>
      <c r="D250" s="24"/>
      <c r="E250" s="266"/>
      <c r="F250" s="266"/>
      <c r="G250" s="266"/>
      <c r="H250" s="266"/>
      <c r="I250" s="266"/>
      <c r="J250" s="266"/>
      <c r="K250" s="266"/>
      <c r="L250" s="266"/>
      <c r="M250" s="266"/>
      <c r="N250" s="266"/>
      <c r="O250" s="266"/>
      <c r="P250" s="266"/>
      <c r="Q250" s="266">
        <f t="shared" si="10"/>
        <v>0</v>
      </c>
    </row>
    <row r="251" spans="1:17" ht="15.75" hidden="1">
      <c r="A251" s="205"/>
      <c r="B251" s="205"/>
      <c r="C251" s="99"/>
      <c r="D251" s="24"/>
      <c r="E251" s="266"/>
      <c r="F251" s="266"/>
      <c r="G251" s="266"/>
      <c r="H251" s="266"/>
      <c r="I251" s="266"/>
      <c r="J251" s="266"/>
      <c r="K251" s="266"/>
      <c r="L251" s="266"/>
      <c r="M251" s="266"/>
      <c r="N251" s="266"/>
      <c r="O251" s="266"/>
      <c r="P251" s="266"/>
      <c r="Q251" s="266">
        <f t="shared" si="10"/>
        <v>0</v>
      </c>
    </row>
    <row r="252" spans="1:17" ht="27" customHeight="1" hidden="1">
      <c r="A252" s="205"/>
      <c r="B252" s="205"/>
      <c r="C252" s="99"/>
      <c r="D252" s="24"/>
      <c r="E252" s="266"/>
      <c r="F252" s="266"/>
      <c r="G252" s="266"/>
      <c r="H252" s="266"/>
      <c r="I252" s="266"/>
      <c r="J252" s="266"/>
      <c r="K252" s="266"/>
      <c r="L252" s="266"/>
      <c r="M252" s="266"/>
      <c r="N252" s="266"/>
      <c r="O252" s="266"/>
      <c r="P252" s="266"/>
      <c r="Q252" s="266">
        <f aca="true" t="shared" si="11" ref="Q252:Q314">SUM(J252+E252)</f>
        <v>0</v>
      </c>
    </row>
    <row r="253" spans="1:17" ht="44.25" customHeight="1" hidden="1">
      <c r="A253" s="205"/>
      <c r="B253" s="205"/>
      <c r="C253" s="99"/>
      <c r="D253" s="85"/>
      <c r="E253" s="269"/>
      <c r="F253" s="269"/>
      <c r="G253" s="266"/>
      <c r="H253" s="266"/>
      <c r="I253" s="266"/>
      <c r="J253" s="266"/>
      <c r="K253" s="266"/>
      <c r="L253" s="266"/>
      <c r="M253" s="266"/>
      <c r="N253" s="266"/>
      <c r="O253" s="266"/>
      <c r="P253" s="266"/>
      <c r="Q253" s="266">
        <f t="shared" si="11"/>
        <v>0</v>
      </c>
    </row>
    <row r="254" spans="1:17" ht="34.5" customHeight="1" hidden="1">
      <c r="A254" s="205"/>
      <c r="B254" s="205"/>
      <c r="C254" s="99"/>
      <c r="D254" s="85"/>
      <c r="E254" s="269"/>
      <c r="F254" s="269"/>
      <c r="G254" s="266"/>
      <c r="H254" s="266"/>
      <c r="I254" s="266"/>
      <c r="J254" s="266"/>
      <c r="K254" s="266"/>
      <c r="L254" s="266"/>
      <c r="M254" s="266"/>
      <c r="N254" s="266"/>
      <c r="O254" s="266"/>
      <c r="P254" s="266"/>
      <c r="Q254" s="266">
        <f t="shared" si="11"/>
        <v>0</v>
      </c>
    </row>
    <row r="255" spans="1:17" ht="26.25" customHeight="1" hidden="1">
      <c r="A255" s="205"/>
      <c r="B255" s="205"/>
      <c r="C255" s="99"/>
      <c r="D255" s="24"/>
      <c r="E255" s="269"/>
      <c r="F255" s="269"/>
      <c r="G255" s="266"/>
      <c r="H255" s="266"/>
      <c r="I255" s="266"/>
      <c r="J255" s="266"/>
      <c r="K255" s="266"/>
      <c r="L255" s="266"/>
      <c r="M255" s="266"/>
      <c r="N255" s="266"/>
      <c r="O255" s="266"/>
      <c r="P255" s="266"/>
      <c r="Q255" s="266">
        <f t="shared" si="11"/>
        <v>0</v>
      </c>
    </row>
    <row r="256" spans="1:17" ht="46.5" customHeight="1" hidden="1">
      <c r="A256" s="205"/>
      <c r="B256" s="205"/>
      <c r="C256" s="99"/>
      <c r="D256" s="24"/>
      <c r="E256" s="273"/>
      <c r="F256" s="266"/>
      <c r="G256" s="266"/>
      <c r="H256" s="266"/>
      <c r="I256" s="266"/>
      <c r="J256" s="266"/>
      <c r="K256" s="266"/>
      <c r="L256" s="266"/>
      <c r="M256" s="266"/>
      <c r="N256" s="266"/>
      <c r="O256" s="266"/>
      <c r="P256" s="266"/>
      <c r="Q256" s="266">
        <f t="shared" si="11"/>
        <v>0</v>
      </c>
    </row>
    <row r="257" spans="1:17" ht="0.75" customHeight="1" hidden="1">
      <c r="A257" s="205"/>
      <c r="B257" s="205"/>
      <c r="C257" s="99"/>
      <c r="D257" s="24"/>
      <c r="E257" s="266"/>
      <c r="F257" s="266"/>
      <c r="G257" s="266"/>
      <c r="H257" s="266"/>
      <c r="I257" s="266"/>
      <c r="J257" s="266"/>
      <c r="K257" s="266"/>
      <c r="L257" s="266"/>
      <c r="M257" s="266"/>
      <c r="N257" s="266"/>
      <c r="O257" s="266"/>
      <c r="P257" s="266"/>
      <c r="Q257" s="266">
        <f t="shared" si="11"/>
        <v>0</v>
      </c>
    </row>
    <row r="258" spans="1:17" ht="20.25" customHeight="1" hidden="1">
      <c r="A258" s="205"/>
      <c r="B258" s="205"/>
      <c r="C258" s="99"/>
      <c r="D258" s="24"/>
      <c r="E258" s="266"/>
      <c r="F258" s="266"/>
      <c r="G258" s="266"/>
      <c r="H258" s="266"/>
      <c r="I258" s="266"/>
      <c r="J258" s="266"/>
      <c r="K258" s="266"/>
      <c r="L258" s="266"/>
      <c r="M258" s="266"/>
      <c r="N258" s="266"/>
      <c r="O258" s="266"/>
      <c r="P258" s="266"/>
      <c r="Q258" s="266">
        <f t="shared" si="11"/>
        <v>0</v>
      </c>
    </row>
    <row r="259" spans="1:17" ht="37.5" customHeight="1" hidden="1">
      <c r="A259" s="205"/>
      <c r="B259" s="205"/>
      <c r="C259" s="114"/>
      <c r="D259" s="24"/>
      <c r="E259" s="266"/>
      <c r="F259" s="266"/>
      <c r="G259" s="266"/>
      <c r="H259" s="266"/>
      <c r="I259" s="266"/>
      <c r="J259" s="266"/>
      <c r="K259" s="266"/>
      <c r="L259" s="266"/>
      <c r="M259" s="266"/>
      <c r="N259" s="266"/>
      <c r="O259" s="266"/>
      <c r="P259" s="266"/>
      <c r="Q259" s="266">
        <f t="shared" si="11"/>
        <v>0</v>
      </c>
    </row>
    <row r="260" spans="1:17" ht="25.5" customHeight="1" hidden="1">
      <c r="A260" s="205"/>
      <c r="B260" s="205"/>
      <c r="C260" s="114"/>
      <c r="D260" s="24"/>
      <c r="E260" s="266"/>
      <c r="F260" s="266"/>
      <c r="G260" s="266"/>
      <c r="H260" s="266"/>
      <c r="I260" s="266"/>
      <c r="J260" s="266"/>
      <c r="K260" s="266"/>
      <c r="L260" s="266"/>
      <c r="M260" s="266"/>
      <c r="N260" s="266"/>
      <c r="O260" s="266"/>
      <c r="P260" s="266"/>
      <c r="Q260" s="266">
        <f t="shared" si="11"/>
        <v>0</v>
      </c>
    </row>
    <row r="261" spans="1:17" ht="25.5" customHeight="1" hidden="1">
      <c r="A261" s="205"/>
      <c r="B261" s="205"/>
      <c r="C261" s="114"/>
      <c r="D261" s="24"/>
      <c r="E261" s="266"/>
      <c r="F261" s="266"/>
      <c r="G261" s="266"/>
      <c r="H261" s="266"/>
      <c r="I261" s="266"/>
      <c r="J261" s="266"/>
      <c r="K261" s="266"/>
      <c r="L261" s="266"/>
      <c r="M261" s="266"/>
      <c r="N261" s="266"/>
      <c r="O261" s="266"/>
      <c r="P261" s="266"/>
      <c r="Q261" s="266">
        <f t="shared" si="11"/>
        <v>0</v>
      </c>
    </row>
    <row r="262" spans="1:17" ht="25.5" customHeight="1">
      <c r="A262" s="28" t="s">
        <v>125</v>
      </c>
      <c r="B262" s="28"/>
      <c r="C262" s="99"/>
      <c r="D262" s="24" t="s">
        <v>126</v>
      </c>
      <c r="E262" s="266">
        <v>83</v>
      </c>
      <c r="F262" s="266"/>
      <c r="G262" s="266"/>
      <c r="H262" s="266"/>
      <c r="I262" s="266"/>
      <c r="J262" s="266"/>
      <c r="K262" s="266"/>
      <c r="L262" s="266"/>
      <c r="M262" s="266"/>
      <c r="N262" s="266"/>
      <c r="O262" s="266"/>
      <c r="P262" s="266"/>
      <c r="Q262" s="266">
        <f t="shared" si="11"/>
        <v>83</v>
      </c>
    </row>
    <row r="263" spans="1:17" ht="25.5" customHeight="1">
      <c r="A263" s="28" t="s">
        <v>127</v>
      </c>
      <c r="B263" s="28" t="s">
        <v>347</v>
      </c>
      <c r="C263" s="114"/>
      <c r="D263" s="24" t="s">
        <v>348</v>
      </c>
      <c r="E263" s="266">
        <v>5</v>
      </c>
      <c r="F263" s="266"/>
      <c r="G263" s="266"/>
      <c r="H263" s="266"/>
      <c r="I263" s="266"/>
      <c r="J263" s="266"/>
      <c r="K263" s="266"/>
      <c r="L263" s="266"/>
      <c r="M263" s="266"/>
      <c r="N263" s="266"/>
      <c r="O263" s="266"/>
      <c r="P263" s="266"/>
      <c r="Q263" s="266">
        <f t="shared" si="11"/>
        <v>5</v>
      </c>
    </row>
    <row r="264" spans="1:17" ht="36.75" customHeight="1">
      <c r="A264" s="28" t="s">
        <v>128</v>
      </c>
      <c r="B264" s="28" t="s">
        <v>381</v>
      </c>
      <c r="C264" s="114"/>
      <c r="D264" s="84" t="s">
        <v>291</v>
      </c>
      <c r="E264" s="266">
        <v>78</v>
      </c>
      <c r="F264" s="266"/>
      <c r="G264" s="266"/>
      <c r="H264" s="266"/>
      <c r="I264" s="266"/>
      <c r="J264" s="266"/>
      <c r="K264" s="266"/>
      <c r="L264" s="266"/>
      <c r="M264" s="266"/>
      <c r="N264" s="266"/>
      <c r="O264" s="266"/>
      <c r="P264" s="266"/>
      <c r="Q264" s="266">
        <f t="shared" si="11"/>
        <v>78</v>
      </c>
    </row>
    <row r="265" spans="1:17" ht="25.5" customHeight="1" hidden="1">
      <c r="A265" s="205"/>
      <c r="B265" s="205"/>
      <c r="C265" s="114"/>
      <c r="D265" s="24"/>
      <c r="E265" s="266"/>
      <c r="F265" s="266"/>
      <c r="G265" s="266"/>
      <c r="H265" s="266"/>
      <c r="I265" s="266"/>
      <c r="J265" s="266"/>
      <c r="K265" s="266"/>
      <c r="L265" s="266"/>
      <c r="M265" s="266"/>
      <c r="N265" s="266"/>
      <c r="O265" s="266"/>
      <c r="P265" s="266"/>
      <c r="Q265" s="266">
        <f t="shared" si="11"/>
        <v>0</v>
      </c>
    </row>
    <row r="266" spans="1:19" ht="15.75">
      <c r="A266" s="28" t="s">
        <v>131</v>
      </c>
      <c r="B266" s="205"/>
      <c r="C266" s="23">
        <v>24</v>
      </c>
      <c r="D266" s="82" t="s">
        <v>11</v>
      </c>
      <c r="E266" s="266">
        <f>SUM(E268+E270+E272+E274+E281+E275)+E278+E279</f>
        <v>-161.6436</v>
      </c>
      <c r="F266" s="266"/>
      <c r="G266" s="266"/>
      <c r="H266" s="266"/>
      <c r="I266" s="266">
        <f aca="true" t="shared" si="12" ref="G266:P266">SUM(I268+I270+I272+I274+I281+I275)</f>
        <v>0</v>
      </c>
      <c r="J266" s="266">
        <f t="shared" si="12"/>
        <v>3.8</v>
      </c>
      <c r="K266" s="266">
        <f t="shared" si="12"/>
        <v>0</v>
      </c>
      <c r="L266" s="266">
        <f t="shared" si="12"/>
        <v>0</v>
      </c>
      <c r="M266" s="266">
        <f t="shared" si="12"/>
        <v>0</v>
      </c>
      <c r="N266" s="266">
        <f t="shared" si="12"/>
        <v>3.8</v>
      </c>
      <c r="O266" s="266">
        <f t="shared" si="12"/>
        <v>3.8</v>
      </c>
      <c r="P266" s="266">
        <f t="shared" si="12"/>
        <v>0</v>
      </c>
      <c r="Q266" s="266">
        <f t="shared" si="11"/>
        <v>-157.84359999999998</v>
      </c>
      <c r="R266" s="494"/>
      <c r="S266" s="494"/>
    </row>
    <row r="267" spans="1:19" ht="15.75">
      <c r="A267" s="28" t="s">
        <v>132</v>
      </c>
      <c r="B267" s="205"/>
      <c r="C267" s="23"/>
      <c r="D267" s="82" t="s">
        <v>11</v>
      </c>
      <c r="E267" s="267">
        <f>SUM(E266)</f>
        <v>-161.6436</v>
      </c>
      <c r="F267" s="266"/>
      <c r="G267" s="267"/>
      <c r="H267" s="267"/>
      <c r="I267" s="267">
        <f aca="true" t="shared" si="13" ref="G267:P267">SUM(I266)</f>
        <v>0</v>
      </c>
      <c r="J267" s="267">
        <f t="shared" si="13"/>
        <v>3.8</v>
      </c>
      <c r="K267" s="267">
        <f t="shared" si="13"/>
        <v>0</v>
      </c>
      <c r="L267" s="267">
        <f t="shared" si="13"/>
        <v>0</v>
      </c>
      <c r="M267" s="267">
        <f t="shared" si="13"/>
        <v>0</v>
      </c>
      <c r="N267" s="267">
        <f t="shared" si="13"/>
        <v>3.8</v>
      </c>
      <c r="O267" s="267">
        <f t="shared" si="13"/>
        <v>3.8</v>
      </c>
      <c r="P267" s="267">
        <f t="shared" si="13"/>
        <v>0</v>
      </c>
      <c r="Q267" s="266">
        <f t="shared" si="11"/>
        <v>-157.84359999999998</v>
      </c>
      <c r="R267" s="494"/>
      <c r="S267" s="494"/>
    </row>
    <row r="268" spans="1:19" ht="15.75">
      <c r="A268" s="28" t="s">
        <v>133</v>
      </c>
      <c r="B268" s="28" t="s">
        <v>382</v>
      </c>
      <c r="C268" s="99" t="s">
        <v>382</v>
      </c>
      <c r="D268" s="24" t="s">
        <v>383</v>
      </c>
      <c r="E268" s="268">
        <v>6.2364</v>
      </c>
      <c r="F268" s="269"/>
      <c r="G268" s="269"/>
      <c r="H268" s="269"/>
      <c r="I268" s="269"/>
      <c r="J268" s="268"/>
      <c r="K268" s="269"/>
      <c r="L268" s="269"/>
      <c r="M268" s="269"/>
      <c r="N268" s="269"/>
      <c r="O268" s="269"/>
      <c r="P268" s="269"/>
      <c r="Q268" s="266">
        <f t="shared" si="11"/>
        <v>6.2364</v>
      </c>
      <c r="R268" s="495"/>
      <c r="S268" s="494"/>
    </row>
    <row r="269" spans="1:19" ht="15.75" hidden="1">
      <c r="A269" s="28"/>
      <c r="B269" s="28"/>
      <c r="C269" s="99"/>
      <c r="D269" s="24"/>
      <c r="E269" s="268"/>
      <c r="F269" s="269"/>
      <c r="G269" s="269"/>
      <c r="H269" s="269"/>
      <c r="I269" s="269"/>
      <c r="J269" s="268"/>
      <c r="K269" s="269"/>
      <c r="L269" s="269"/>
      <c r="M269" s="269"/>
      <c r="N269" s="269"/>
      <c r="O269" s="269"/>
      <c r="P269" s="269"/>
      <c r="Q269" s="266">
        <f t="shared" si="11"/>
        <v>0</v>
      </c>
      <c r="R269" s="495"/>
      <c r="S269" s="494"/>
    </row>
    <row r="270" spans="1:19" ht="15.75">
      <c r="A270" s="28" t="s">
        <v>134</v>
      </c>
      <c r="B270" s="28" t="s">
        <v>384</v>
      </c>
      <c r="C270" s="99" t="s">
        <v>384</v>
      </c>
      <c r="D270" s="24" t="s">
        <v>39</v>
      </c>
      <c r="E270" s="268">
        <v>2.3</v>
      </c>
      <c r="F270" s="269"/>
      <c r="G270" s="269"/>
      <c r="H270" s="269"/>
      <c r="I270" s="269"/>
      <c r="J270" s="268">
        <v>3.8</v>
      </c>
      <c r="K270" s="269"/>
      <c r="L270" s="269"/>
      <c r="M270" s="269"/>
      <c r="N270" s="269">
        <v>3.8</v>
      </c>
      <c r="O270" s="269">
        <v>3.8</v>
      </c>
      <c r="P270" s="269"/>
      <c r="Q270" s="266">
        <f t="shared" si="11"/>
        <v>6.1</v>
      </c>
      <c r="R270" s="495"/>
      <c r="S270" s="494"/>
    </row>
    <row r="271" spans="1:19" ht="15.75" hidden="1">
      <c r="A271" s="28"/>
      <c r="B271" s="28"/>
      <c r="C271" s="99"/>
      <c r="D271" s="24"/>
      <c r="E271" s="268"/>
      <c r="F271" s="269"/>
      <c r="G271" s="269"/>
      <c r="H271" s="269"/>
      <c r="I271" s="269"/>
      <c r="J271" s="268"/>
      <c r="K271" s="269"/>
      <c r="L271" s="269"/>
      <c r="M271" s="269"/>
      <c r="N271" s="269"/>
      <c r="O271" s="269"/>
      <c r="P271" s="269"/>
      <c r="Q271" s="266">
        <f t="shared" si="11"/>
        <v>0</v>
      </c>
      <c r="R271" s="495"/>
      <c r="S271" s="494"/>
    </row>
    <row r="272" spans="1:19" ht="15.75" hidden="1">
      <c r="A272" s="28" t="s">
        <v>135</v>
      </c>
      <c r="B272" s="28" t="s">
        <v>385</v>
      </c>
      <c r="C272" s="99" t="s">
        <v>385</v>
      </c>
      <c r="D272" s="24" t="s">
        <v>292</v>
      </c>
      <c r="E272" s="268"/>
      <c r="F272" s="269"/>
      <c r="G272" s="269"/>
      <c r="H272" s="269"/>
      <c r="I272" s="269"/>
      <c r="J272" s="268"/>
      <c r="K272" s="269"/>
      <c r="L272" s="269"/>
      <c r="M272" s="269"/>
      <c r="N272" s="269"/>
      <c r="O272" s="269"/>
      <c r="P272" s="269"/>
      <c r="Q272" s="266">
        <f t="shared" si="11"/>
        <v>0</v>
      </c>
      <c r="R272" s="495"/>
      <c r="S272" s="494"/>
    </row>
    <row r="273" spans="1:19" ht="15.75" hidden="1">
      <c r="A273" s="28"/>
      <c r="B273" s="28"/>
      <c r="C273" s="99"/>
      <c r="D273" s="24"/>
      <c r="E273" s="268"/>
      <c r="F273" s="269"/>
      <c r="G273" s="269"/>
      <c r="H273" s="269"/>
      <c r="I273" s="269"/>
      <c r="J273" s="268"/>
      <c r="K273" s="269"/>
      <c r="L273" s="269"/>
      <c r="M273" s="269"/>
      <c r="N273" s="269"/>
      <c r="O273" s="269"/>
      <c r="P273" s="269"/>
      <c r="Q273" s="266">
        <f t="shared" si="11"/>
        <v>0</v>
      </c>
      <c r="R273" s="495"/>
      <c r="S273" s="494"/>
    </row>
    <row r="274" spans="1:19" ht="15.75" hidden="1">
      <c r="A274" s="28" t="s">
        <v>136</v>
      </c>
      <c r="B274" s="28" t="s">
        <v>386</v>
      </c>
      <c r="C274" s="99" t="s">
        <v>386</v>
      </c>
      <c r="D274" s="24" t="s">
        <v>137</v>
      </c>
      <c r="E274" s="268"/>
      <c r="F274" s="269"/>
      <c r="G274" s="269"/>
      <c r="H274" s="269"/>
      <c r="I274" s="269"/>
      <c r="J274" s="268"/>
      <c r="K274" s="269"/>
      <c r="L274" s="269"/>
      <c r="M274" s="269"/>
      <c r="N274" s="269"/>
      <c r="O274" s="269"/>
      <c r="P274" s="269"/>
      <c r="Q274" s="266">
        <f t="shared" si="11"/>
        <v>0</v>
      </c>
      <c r="R274" s="495"/>
      <c r="S274" s="494"/>
    </row>
    <row r="275" spans="1:19" ht="74.25" customHeight="1" hidden="1">
      <c r="A275" s="28"/>
      <c r="B275" s="28"/>
      <c r="C275" s="99"/>
      <c r="D275" s="24"/>
      <c r="E275" s="266"/>
      <c r="F275" s="266"/>
      <c r="G275" s="266"/>
      <c r="H275" s="266"/>
      <c r="I275" s="266"/>
      <c r="J275" s="266"/>
      <c r="K275" s="266"/>
      <c r="L275" s="266"/>
      <c r="M275" s="266"/>
      <c r="N275" s="266"/>
      <c r="O275" s="266"/>
      <c r="P275" s="266"/>
      <c r="Q275" s="266">
        <f t="shared" si="11"/>
        <v>0</v>
      </c>
      <c r="R275" s="494"/>
      <c r="S275" s="494"/>
    </row>
    <row r="276" spans="1:19" ht="20.25" customHeight="1" hidden="1">
      <c r="A276" s="28"/>
      <c r="B276" s="28"/>
      <c r="C276" s="99"/>
      <c r="D276" s="24"/>
      <c r="E276" s="266"/>
      <c r="F276" s="266"/>
      <c r="G276" s="266"/>
      <c r="H276" s="266"/>
      <c r="I276" s="266"/>
      <c r="J276" s="266"/>
      <c r="K276" s="266"/>
      <c r="L276" s="266"/>
      <c r="M276" s="266"/>
      <c r="N276" s="266"/>
      <c r="O276" s="266"/>
      <c r="P276" s="266"/>
      <c r="Q276" s="266">
        <f t="shared" si="11"/>
        <v>0</v>
      </c>
      <c r="R276" s="494"/>
      <c r="S276" s="494"/>
    </row>
    <row r="277" spans="1:19" ht="20.25" customHeight="1" hidden="1">
      <c r="A277" s="28"/>
      <c r="B277" s="28"/>
      <c r="C277" s="99"/>
      <c r="D277" s="24"/>
      <c r="E277" s="267"/>
      <c r="F277" s="266"/>
      <c r="G277" s="266"/>
      <c r="H277" s="266"/>
      <c r="I277" s="266"/>
      <c r="J277" s="266"/>
      <c r="K277" s="266"/>
      <c r="L277" s="266"/>
      <c r="M277" s="266"/>
      <c r="N277" s="266"/>
      <c r="O277" s="266"/>
      <c r="P277" s="266"/>
      <c r="Q277" s="266">
        <f t="shared" si="11"/>
        <v>0</v>
      </c>
      <c r="R277" s="494"/>
      <c r="S277" s="494"/>
    </row>
    <row r="278" spans="1:19" ht="20.25" customHeight="1">
      <c r="A278" s="28" t="s">
        <v>135</v>
      </c>
      <c r="B278" s="28" t="s">
        <v>385</v>
      </c>
      <c r="C278" s="99" t="s">
        <v>385</v>
      </c>
      <c r="D278" s="24" t="s">
        <v>292</v>
      </c>
      <c r="E278" s="267">
        <v>-140</v>
      </c>
      <c r="F278" s="266"/>
      <c r="G278" s="266"/>
      <c r="H278" s="266"/>
      <c r="I278" s="266"/>
      <c r="J278" s="266"/>
      <c r="K278" s="266"/>
      <c r="L278" s="266"/>
      <c r="M278" s="266"/>
      <c r="N278" s="266"/>
      <c r="O278" s="266"/>
      <c r="P278" s="266"/>
      <c r="Q278" s="266">
        <f t="shared" si="11"/>
        <v>-140</v>
      </c>
      <c r="R278" s="494"/>
      <c r="S278" s="494"/>
    </row>
    <row r="279" spans="1:19" ht="20.25" customHeight="1">
      <c r="A279" s="28" t="s">
        <v>136</v>
      </c>
      <c r="B279" s="28" t="s">
        <v>386</v>
      </c>
      <c r="C279" s="99" t="s">
        <v>386</v>
      </c>
      <c r="D279" s="24" t="s">
        <v>137</v>
      </c>
      <c r="E279" s="267">
        <v>-40</v>
      </c>
      <c r="F279" s="266"/>
      <c r="G279" s="266"/>
      <c r="H279" s="266"/>
      <c r="I279" s="266"/>
      <c r="J279" s="266"/>
      <c r="K279" s="266"/>
      <c r="L279" s="266"/>
      <c r="M279" s="266"/>
      <c r="N279" s="266"/>
      <c r="O279" s="266"/>
      <c r="P279" s="266"/>
      <c r="Q279" s="266">
        <f t="shared" si="11"/>
        <v>-40</v>
      </c>
      <c r="R279" s="494"/>
      <c r="S279" s="494"/>
    </row>
    <row r="280" spans="1:19" ht="20.25" customHeight="1">
      <c r="A280" s="28" t="s">
        <v>138</v>
      </c>
      <c r="B280" s="28" t="s">
        <v>412</v>
      </c>
      <c r="C280" s="99"/>
      <c r="D280" s="24" t="s">
        <v>139</v>
      </c>
      <c r="E280" s="268">
        <v>9.82</v>
      </c>
      <c r="F280" s="269"/>
      <c r="G280" s="269"/>
      <c r="H280" s="266"/>
      <c r="I280" s="266"/>
      <c r="J280" s="266"/>
      <c r="K280" s="266"/>
      <c r="L280" s="266"/>
      <c r="M280" s="266"/>
      <c r="N280" s="266"/>
      <c r="O280" s="266"/>
      <c r="P280" s="266"/>
      <c r="Q280" s="266">
        <f t="shared" si="11"/>
        <v>9.82</v>
      </c>
      <c r="R280" s="494"/>
      <c r="S280" s="494"/>
    </row>
    <row r="281" spans="1:19" ht="15.75">
      <c r="A281" s="28"/>
      <c r="B281" s="28"/>
      <c r="C281" s="99" t="s">
        <v>412</v>
      </c>
      <c r="D281" s="24" t="s">
        <v>140</v>
      </c>
      <c r="E281" s="268">
        <v>9.82</v>
      </c>
      <c r="F281" s="269"/>
      <c r="G281" s="269"/>
      <c r="H281" s="266"/>
      <c r="I281" s="266"/>
      <c r="J281" s="266"/>
      <c r="K281" s="266"/>
      <c r="L281" s="266"/>
      <c r="M281" s="266"/>
      <c r="N281" s="266"/>
      <c r="O281" s="266"/>
      <c r="P281" s="266"/>
      <c r="Q281" s="266">
        <f t="shared" si="11"/>
        <v>9.82</v>
      </c>
      <c r="R281" s="494"/>
      <c r="S281" s="494"/>
    </row>
    <row r="282" spans="1:19" ht="15.75" hidden="1">
      <c r="A282" s="205"/>
      <c r="B282" s="205"/>
      <c r="C282" s="23"/>
      <c r="D282" s="82"/>
      <c r="E282" s="266"/>
      <c r="F282" s="266"/>
      <c r="G282" s="266"/>
      <c r="H282" s="266"/>
      <c r="I282" s="266"/>
      <c r="J282" s="266"/>
      <c r="K282" s="266"/>
      <c r="L282" s="266"/>
      <c r="M282" s="266"/>
      <c r="N282" s="266"/>
      <c r="O282" s="266"/>
      <c r="P282" s="266"/>
      <c r="Q282" s="266">
        <f t="shared" si="11"/>
        <v>0</v>
      </c>
      <c r="R282" s="494"/>
      <c r="S282" s="494"/>
    </row>
    <row r="283" spans="1:19" ht="70.5" customHeight="1" hidden="1">
      <c r="A283" s="205"/>
      <c r="B283" s="205"/>
      <c r="C283" s="23"/>
      <c r="D283" s="24"/>
      <c r="E283" s="266"/>
      <c r="F283" s="266"/>
      <c r="G283" s="266"/>
      <c r="H283" s="266"/>
      <c r="I283" s="266"/>
      <c r="J283" s="266"/>
      <c r="K283" s="266"/>
      <c r="L283" s="266"/>
      <c r="M283" s="266"/>
      <c r="N283" s="266"/>
      <c r="O283" s="266"/>
      <c r="P283" s="266"/>
      <c r="Q283" s="266">
        <f t="shared" si="11"/>
        <v>0</v>
      </c>
      <c r="R283" s="494"/>
      <c r="S283" s="494"/>
    </row>
    <row r="284" spans="1:19" ht="15.75" hidden="1">
      <c r="A284" s="28" t="s">
        <v>141</v>
      </c>
      <c r="B284" s="205"/>
      <c r="C284" s="209">
        <v>76</v>
      </c>
      <c r="D284" s="82" t="s">
        <v>41</v>
      </c>
      <c r="E284" s="266">
        <f aca="true" t="shared" si="14" ref="E284:P284">E287+E288+E289+E285+E291+E297</f>
        <v>0</v>
      </c>
      <c r="F284" s="266"/>
      <c r="G284" s="266">
        <f t="shared" si="14"/>
        <v>0</v>
      </c>
      <c r="H284" s="266">
        <f t="shared" si="14"/>
        <v>0</v>
      </c>
      <c r="I284" s="266">
        <f t="shared" si="14"/>
        <v>0</v>
      </c>
      <c r="J284" s="266">
        <f t="shared" si="14"/>
        <v>0</v>
      </c>
      <c r="K284" s="266">
        <f t="shared" si="14"/>
        <v>0</v>
      </c>
      <c r="L284" s="266">
        <f t="shared" si="14"/>
        <v>0</v>
      </c>
      <c r="M284" s="266">
        <f t="shared" si="14"/>
        <v>0</v>
      </c>
      <c r="N284" s="266">
        <f t="shared" si="14"/>
        <v>0</v>
      </c>
      <c r="O284" s="266">
        <f t="shared" si="14"/>
        <v>0</v>
      </c>
      <c r="P284" s="266">
        <f t="shared" si="14"/>
        <v>0</v>
      </c>
      <c r="Q284" s="266">
        <f t="shared" si="11"/>
        <v>0</v>
      </c>
      <c r="R284" s="494"/>
      <c r="S284" s="494"/>
    </row>
    <row r="285" spans="1:17" ht="18.75" customHeight="1" hidden="1">
      <c r="A285" s="28"/>
      <c r="B285" s="205"/>
      <c r="C285" s="23">
        <v>250306</v>
      </c>
      <c r="D285" s="24" t="s">
        <v>42</v>
      </c>
      <c r="E285" s="266"/>
      <c r="F285" s="266"/>
      <c r="G285" s="266"/>
      <c r="H285" s="266"/>
      <c r="I285" s="266"/>
      <c r="J285" s="266"/>
      <c r="K285" s="266"/>
      <c r="L285" s="266"/>
      <c r="M285" s="266"/>
      <c r="N285" s="266"/>
      <c r="O285" s="266"/>
      <c r="P285" s="266"/>
      <c r="Q285" s="266">
        <f t="shared" si="11"/>
        <v>0</v>
      </c>
    </row>
    <row r="286" spans="1:17" ht="18.75" customHeight="1" hidden="1">
      <c r="A286" s="28" t="s">
        <v>142</v>
      </c>
      <c r="B286" s="205"/>
      <c r="C286" s="23"/>
      <c r="D286" s="82" t="s">
        <v>41</v>
      </c>
      <c r="E286" s="266">
        <v>0</v>
      </c>
      <c r="F286" s="266"/>
      <c r="G286" s="266">
        <v>0</v>
      </c>
      <c r="H286" s="266">
        <v>0</v>
      </c>
      <c r="I286" s="266">
        <v>0</v>
      </c>
      <c r="J286" s="266">
        <v>0</v>
      </c>
      <c r="K286" s="266">
        <v>0</v>
      </c>
      <c r="L286" s="266">
        <v>0</v>
      </c>
      <c r="M286" s="266">
        <v>0</v>
      </c>
      <c r="N286" s="266">
        <v>0</v>
      </c>
      <c r="O286" s="266">
        <v>0</v>
      </c>
      <c r="P286" s="266">
        <v>0</v>
      </c>
      <c r="Q286" s="266">
        <f t="shared" si="11"/>
        <v>0</v>
      </c>
    </row>
    <row r="287" spans="1:17" ht="31.5" hidden="1">
      <c r="A287" s="28" t="s">
        <v>143</v>
      </c>
      <c r="B287" s="28" t="s">
        <v>144</v>
      </c>
      <c r="C287" s="23">
        <v>250311</v>
      </c>
      <c r="D287" s="24" t="s">
        <v>293</v>
      </c>
      <c r="E287" s="266"/>
      <c r="F287" s="266"/>
      <c r="G287" s="266"/>
      <c r="H287" s="266"/>
      <c r="I287" s="266"/>
      <c r="J287" s="266"/>
      <c r="K287" s="266"/>
      <c r="L287" s="266"/>
      <c r="M287" s="266"/>
      <c r="N287" s="266"/>
      <c r="O287" s="266"/>
      <c r="P287" s="266"/>
      <c r="Q287" s="266">
        <f t="shared" si="11"/>
        <v>0</v>
      </c>
    </row>
    <row r="288" spans="1:17" ht="15.75" hidden="1">
      <c r="A288" s="28"/>
      <c r="B288" s="28"/>
      <c r="C288" s="202"/>
      <c r="D288" s="75"/>
      <c r="E288" s="274"/>
      <c r="F288" s="274"/>
      <c r="G288" s="274"/>
      <c r="H288" s="274"/>
      <c r="I288" s="274"/>
      <c r="J288" s="274"/>
      <c r="K288" s="274"/>
      <c r="L288" s="274"/>
      <c r="M288" s="274"/>
      <c r="N288" s="274"/>
      <c r="O288" s="274"/>
      <c r="P288" s="274"/>
      <c r="Q288" s="266">
        <f t="shared" si="11"/>
        <v>0</v>
      </c>
    </row>
    <row r="289" spans="1:17" ht="63" hidden="1">
      <c r="A289" s="28"/>
      <c r="B289" s="28"/>
      <c r="C289" s="202">
        <v>250343</v>
      </c>
      <c r="D289" s="210" t="s">
        <v>8</v>
      </c>
      <c r="E289" s="274"/>
      <c r="F289" s="274"/>
      <c r="G289" s="274"/>
      <c r="H289" s="274"/>
      <c r="I289" s="274"/>
      <c r="J289" s="274"/>
      <c r="K289" s="274"/>
      <c r="L289" s="274"/>
      <c r="M289" s="274"/>
      <c r="N289" s="274"/>
      <c r="O289" s="274"/>
      <c r="P289" s="274"/>
      <c r="Q289" s="266">
        <f t="shared" si="11"/>
        <v>0</v>
      </c>
    </row>
    <row r="290" spans="1:17" ht="15.75" hidden="1">
      <c r="A290" s="28"/>
      <c r="B290" s="28"/>
      <c r="C290" s="202"/>
      <c r="D290" s="210"/>
      <c r="E290" s="274"/>
      <c r="F290" s="274"/>
      <c r="G290" s="274"/>
      <c r="H290" s="274"/>
      <c r="I290" s="274"/>
      <c r="J290" s="274"/>
      <c r="K290" s="274"/>
      <c r="L290" s="274"/>
      <c r="M290" s="274"/>
      <c r="N290" s="274"/>
      <c r="O290" s="274"/>
      <c r="P290" s="274"/>
      <c r="Q290" s="266">
        <f t="shared" si="11"/>
        <v>0</v>
      </c>
    </row>
    <row r="291" spans="1:17" ht="39" customHeight="1" hidden="1">
      <c r="A291" s="28" t="s">
        <v>145</v>
      </c>
      <c r="B291" s="28" t="s">
        <v>146</v>
      </c>
      <c r="C291" s="3">
        <v>250354</v>
      </c>
      <c r="D291" s="24" t="s">
        <v>294</v>
      </c>
      <c r="E291" s="266"/>
      <c r="F291" s="266"/>
      <c r="G291" s="266"/>
      <c r="H291" s="266"/>
      <c r="I291" s="266"/>
      <c r="J291" s="266"/>
      <c r="K291" s="266"/>
      <c r="L291" s="266"/>
      <c r="M291" s="266"/>
      <c r="N291" s="266"/>
      <c r="O291" s="266"/>
      <c r="P291" s="266"/>
      <c r="Q291" s="266">
        <f t="shared" si="11"/>
        <v>0</v>
      </c>
    </row>
    <row r="292" spans="1:17" ht="15.75" hidden="1">
      <c r="A292" s="28"/>
      <c r="B292" s="28"/>
      <c r="C292" s="3"/>
      <c r="D292" s="88" t="s">
        <v>276</v>
      </c>
      <c r="E292" s="266"/>
      <c r="F292" s="266"/>
      <c r="G292" s="266"/>
      <c r="H292" s="266"/>
      <c r="I292" s="266"/>
      <c r="J292" s="266"/>
      <c r="K292" s="266"/>
      <c r="L292" s="266"/>
      <c r="M292" s="266"/>
      <c r="N292" s="266"/>
      <c r="O292" s="266"/>
      <c r="P292" s="266"/>
      <c r="Q292" s="266">
        <f t="shared" si="11"/>
        <v>0</v>
      </c>
    </row>
    <row r="293" spans="1:17" ht="31.5" hidden="1">
      <c r="A293" s="28"/>
      <c r="B293" s="28"/>
      <c r="C293" s="3"/>
      <c r="D293" s="24" t="s">
        <v>320</v>
      </c>
      <c r="E293" s="266"/>
      <c r="F293" s="266"/>
      <c r="G293" s="266"/>
      <c r="H293" s="266"/>
      <c r="I293" s="266"/>
      <c r="J293" s="266"/>
      <c r="K293" s="266"/>
      <c r="L293" s="266"/>
      <c r="M293" s="266"/>
      <c r="N293" s="266"/>
      <c r="O293" s="266"/>
      <c r="P293" s="266"/>
      <c r="Q293" s="266">
        <f t="shared" si="11"/>
        <v>0</v>
      </c>
    </row>
    <row r="294" spans="1:17" ht="15.75" hidden="1">
      <c r="A294" s="28"/>
      <c r="B294" s="28"/>
      <c r="C294" s="3"/>
      <c r="D294" s="211"/>
      <c r="E294" s="266"/>
      <c r="F294" s="266"/>
      <c r="G294" s="266"/>
      <c r="H294" s="266"/>
      <c r="I294" s="266"/>
      <c r="J294" s="266"/>
      <c r="K294" s="266"/>
      <c r="L294" s="266"/>
      <c r="M294" s="266"/>
      <c r="N294" s="266"/>
      <c r="O294" s="266"/>
      <c r="P294" s="266"/>
      <c r="Q294" s="266">
        <f t="shared" si="11"/>
        <v>0</v>
      </c>
    </row>
    <row r="295" spans="1:17" ht="47.25" hidden="1">
      <c r="A295" s="28"/>
      <c r="B295" s="28"/>
      <c r="C295" s="3"/>
      <c r="D295" s="3" t="s">
        <v>317</v>
      </c>
      <c r="E295" s="266"/>
      <c r="F295" s="266"/>
      <c r="G295" s="266"/>
      <c r="H295" s="266"/>
      <c r="I295" s="266"/>
      <c r="J295" s="266"/>
      <c r="K295" s="266"/>
      <c r="L295" s="266"/>
      <c r="M295" s="266"/>
      <c r="N295" s="266"/>
      <c r="O295" s="266"/>
      <c r="P295" s="266"/>
      <c r="Q295" s="266">
        <f t="shared" si="11"/>
        <v>0</v>
      </c>
    </row>
    <row r="296" spans="1:17" ht="15.75" hidden="1">
      <c r="A296" s="28"/>
      <c r="B296" s="28"/>
      <c r="C296" s="3"/>
      <c r="D296" s="24"/>
      <c r="E296" s="266"/>
      <c r="F296" s="266"/>
      <c r="G296" s="266"/>
      <c r="H296" s="266"/>
      <c r="I296" s="266"/>
      <c r="J296" s="266"/>
      <c r="K296" s="266"/>
      <c r="L296" s="266"/>
      <c r="M296" s="266"/>
      <c r="N296" s="266"/>
      <c r="O296" s="266"/>
      <c r="P296" s="266"/>
      <c r="Q296" s="266">
        <f t="shared" si="11"/>
        <v>0</v>
      </c>
    </row>
    <row r="297" spans="1:17" ht="68.25" customHeight="1" hidden="1">
      <c r="A297" s="28"/>
      <c r="B297" s="28"/>
      <c r="C297" s="3"/>
      <c r="D297" s="24" t="s">
        <v>566</v>
      </c>
      <c r="E297" s="266"/>
      <c r="F297" s="266"/>
      <c r="G297" s="266"/>
      <c r="H297" s="266"/>
      <c r="I297" s="266"/>
      <c r="J297" s="266"/>
      <c r="K297" s="266"/>
      <c r="L297" s="266"/>
      <c r="M297" s="266"/>
      <c r="N297" s="266"/>
      <c r="O297" s="266"/>
      <c r="P297" s="266"/>
      <c r="Q297" s="266">
        <f t="shared" si="11"/>
        <v>0</v>
      </c>
    </row>
    <row r="298" spans="1:17" ht="68.25" customHeight="1" hidden="1">
      <c r="A298" s="28"/>
      <c r="B298" s="28"/>
      <c r="C298" s="3"/>
      <c r="D298" s="24"/>
      <c r="E298" s="266"/>
      <c r="F298" s="266"/>
      <c r="G298" s="266"/>
      <c r="H298" s="266"/>
      <c r="I298" s="266"/>
      <c r="J298" s="266"/>
      <c r="K298" s="266"/>
      <c r="L298" s="266"/>
      <c r="M298" s="266"/>
      <c r="N298" s="266"/>
      <c r="O298" s="266"/>
      <c r="P298" s="266"/>
      <c r="Q298" s="266">
        <f t="shared" si="11"/>
        <v>0</v>
      </c>
    </row>
    <row r="299" spans="1:17" ht="15.75" hidden="1">
      <c r="A299" s="28" t="s">
        <v>141</v>
      </c>
      <c r="B299" s="28"/>
      <c r="C299" s="18">
        <v>76</v>
      </c>
      <c r="D299" s="82" t="s">
        <v>273</v>
      </c>
      <c r="E299" s="266"/>
      <c r="F299" s="266"/>
      <c r="G299" s="266"/>
      <c r="H299" s="266"/>
      <c r="I299" s="266"/>
      <c r="J299" s="266"/>
      <c r="K299" s="266"/>
      <c r="L299" s="266"/>
      <c r="M299" s="266"/>
      <c r="N299" s="266"/>
      <c r="O299" s="266"/>
      <c r="P299" s="266"/>
      <c r="Q299" s="266">
        <f t="shared" si="11"/>
        <v>0</v>
      </c>
    </row>
    <row r="300" spans="1:17" ht="15.75" hidden="1">
      <c r="A300" s="28" t="s">
        <v>142</v>
      </c>
      <c r="B300" s="28"/>
      <c r="C300" s="18"/>
      <c r="D300" s="82" t="s">
        <v>273</v>
      </c>
      <c r="E300" s="266"/>
      <c r="F300" s="266"/>
      <c r="G300" s="266"/>
      <c r="H300" s="266"/>
      <c r="I300" s="266"/>
      <c r="J300" s="266"/>
      <c r="K300" s="266"/>
      <c r="L300" s="266"/>
      <c r="M300" s="266"/>
      <c r="N300" s="266"/>
      <c r="O300" s="266"/>
      <c r="P300" s="266"/>
      <c r="Q300" s="266">
        <f t="shared" si="11"/>
        <v>0</v>
      </c>
    </row>
    <row r="301" spans="1:17" ht="15.75" hidden="1">
      <c r="A301" s="28" t="s">
        <v>147</v>
      </c>
      <c r="B301" s="28" t="s">
        <v>148</v>
      </c>
      <c r="C301" s="3">
        <v>250102</v>
      </c>
      <c r="D301" s="88" t="s">
        <v>390</v>
      </c>
      <c r="E301" s="266"/>
      <c r="F301" s="266"/>
      <c r="G301" s="266"/>
      <c r="H301" s="266"/>
      <c r="I301" s="266"/>
      <c r="J301" s="266"/>
      <c r="K301" s="266"/>
      <c r="L301" s="266"/>
      <c r="M301" s="266"/>
      <c r="N301" s="266"/>
      <c r="O301" s="266"/>
      <c r="P301" s="266"/>
      <c r="Q301" s="266">
        <f t="shared" si="11"/>
        <v>0</v>
      </c>
    </row>
    <row r="302" spans="1:17" ht="15.75" hidden="1">
      <c r="A302" s="205"/>
      <c r="B302" s="205"/>
      <c r="C302" s="3"/>
      <c r="D302" s="88"/>
      <c r="E302" s="266"/>
      <c r="F302" s="266"/>
      <c r="G302" s="266"/>
      <c r="H302" s="266"/>
      <c r="I302" s="266"/>
      <c r="J302" s="266"/>
      <c r="K302" s="266"/>
      <c r="L302" s="266"/>
      <c r="M302" s="266"/>
      <c r="N302" s="266"/>
      <c r="O302" s="266"/>
      <c r="P302" s="266"/>
      <c r="Q302" s="266">
        <f t="shared" si="11"/>
        <v>0</v>
      </c>
    </row>
    <row r="303" spans="1:17" ht="15.75">
      <c r="A303" s="28" t="s">
        <v>59</v>
      </c>
      <c r="B303" s="28"/>
      <c r="C303" s="18">
        <v>76</v>
      </c>
      <c r="D303" s="199" t="s">
        <v>61</v>
      </c>
      <c r="E303" s="266">
        <f>SUM(E304)</f>
        <v>270</v>
      </c>
      <c r="F303" s="266"/>
      <c r="G303" s="266"/>
      <c r="H303" s="266"/>
      <c r="I303" s="266">
        <f>SUM(I304)</f>
        <v>0</v>
      </c>
      <c r="J303" s="266">
        <f>SUM(J304)</f>
        <v>41.373</v>
      </c>
      <c r="K303" s="266">
        <f>SUM(K304)</f>
        <v>0</v>
      </c>
      <c r="L303" s="266">
        <f>SUM(L304)</f>
        <v>0</v>
      </c>
      <c r="M303" s="266">
        <f>SUM(M304)</f>
        <v>0</v>
      </c>
      <c r="N303" s="266">
        <f>SUM(N304)</f>
        <v>41.373</v>
      </c>
      <c r="O303" s="266">
        <f>SUM(O304)</f>
        <v>0</v>
      </c>
      <c r="P303" s="266">
        <f>SUM(P304)</f>
        <v>0</v>
      </c>
      <c r="Q303" s="266">
        <f>SUM(J303+E303)</f>
        <v>311.373</v>
      </c>
    </row>
    <row r="304" spans="1:17" ht="15.75">
      <c r="A304" s="28" t="s">
        <v>60</v>
      </c>
      <c r="B304" s="28"/>
      <c r="C304" s="18"/>
      <c r="D304" s="199" t="s">
        <v>61</v>
      </c>
      <c r="E304" s="266">
        <f>SUM(E305)</f>
        <v>270</v>
      </c>
      <c r="F304" s="266"/>
      <c r="G304" s="266"/>
      <c r="H304" s="266"/>
      <c r="I304" s="266">
        <f>SUM(I305)</f>
        <v>0</v>
      </c>
      <c r="J304" s="266">
        <f>SUM(J305)</f>
        <v>41.373</v>
      </c>
      <c r="K304" s="266">
        <f>SUM(K305)</f>
        <v>0</v>
      </c>
      <c r="L304" s="266">
        <f>SUM(L305)</f>
        <v>0</v>
      </c>
      <c r="M304" s="266">
        <f>SUM(M305)</f>
        <v>0</v>
      </c>
      <c r="N304" s="266">
        <f>SUM(N305)</f>
        <v>41.373</v>
      </c>
      <c r="O304" s="266">
        <f>SUM(O305)</f>
        <v>0</v>
      </c>
      <c r="P304" s="266">
        <f>SUM(P305)</f>
        <v>0</v>
      </c>
      <c r="Q304" s="266">
        <f>SUM(J304+E304)</f>
        <v>311.373</v>
      </c>
    </row>
    <row r="305" spans="1:17" ht="15.75">
      <c r="A305" s="205" t="s">
        <v>62</v>
      </c>
      <c r="B305" s="205" t="s">
        <v>314</v>
      </c>
      <c r="C305" s="3"/>
      <c r="D305" s="200" t="s">
        <v>455</v>
      </c>
      <c r="E305" s="266">
        <v>270</v>
      </c>
      <c r="F305" s="266"/>
      <c r="G305" s="266"/>
      <c r="H305" s="266"/>
      <c r="I305" s="266"/>
      <c r="J305" s="266">
        <v>41.373</v>
      </c>
      <c r="K305" s="266"/>
      <c r="L305" s="266"/>
      <c r="M305" s="266"/>
      <c r="N305" s="266">
        <v>41.373</v>
      </c>
      <c r="O305" s="266"/>
      <c r="P305" s="266"/>
      <c r="Q305" s="266">
        <f t="shared" si="11"/>
        <v>311.373</v>
      </c>
    </row>
    <row r="306" spans="1:17" ht="31.5">
      <c r="A306" s="28" t="s">
        <v>141</v>
      </c>
      <c r="B306" s="28"/>
      <c r="C306" s="18">
        <v>76</v>
      </c>
      <c r="D306" s="199" t="s">
        <v>63</v>
      </c>
      <c r="E306" s="266">
        <f>SUM(E307)</f>
        <v>0</v>
      </c>
      <c r="F306" s="266"/>
      <c r="G306" s="266"/>
      <c r="H306" s="266"/>
      <c r="I306" s="266">
        <f aca="true" t="shared" si="15" ref="G306:P306">SUM(I307)</f>
        <v>0</v>
      </c>
      <c r="J306" s="266">
        <f t="shared" si="15"/>
        <v>0</v>
      </c>
      <c r="K306" s="266">
        <f t="shared" si="15"/>
        <v>-10.044</v>
      </c>
      <c r="L306" s="266">
        <f t="shared" si="15"/>
        <v>0</v>
      </c>
      <c r="M306" s="266">
        <f t="shared" si="15"/>
        <v>0</v>
      </c>
      <c r="N306" s="266">
        <f t="shared" si="15"/>
        <v>10.044</v>
      </c>
      <c r="O306" s="266">
        <f t="shared" si="15"/>
        <v>0</v>
      </c>
      <c r="P306" s="266">
        <f t="shared" si="15"/>
        <v>0</v>
      </c>
      <c r="Q306" s="266">
        <f t="shared" si="11"/>
        <v>0</v>
      </c>
    </row>
    <row r="307" spans="1:17" ht="31.5">
      <c r="A307" s="28" t="s">
        <v>142</v>
      </c>
      <c r="B307" s="28"/>
      <c r="C307" s="18"/>
      <c r="D307" s="199" t="s">
        <v>63</v>
      </c>
      <c r="E307" s="266">
        <f>SUM(E308)</f>
        <v>0</v>
      </c>
      <c r="F307" s="266"/>
      <c r="G307" s="266"/>
      <c r="H307" s="266"/>
      <c r="I307" s="266">
        <f aca="true" t="shared" si="16" ref="G307:P307">SUM(I308)</f>
        <v>0</v>
      </c>
      <c r="J307" s="266">
        <f t="shared" si="16"/>
        <v>0</v>
      </c>
      <c r="K307" s="266">
        <f t="shared" si="16"/>
        <v>-10.044</v>
      </c>
      <c r="L307" s="266">
        <f t="shared" si="16"/>
        <v>0</v>
      </c>
      <c r="M307" s="266">
        <f t="shared" si="16"/>
        <v>0</v>
      </c>
      <c r="N307" s="266">
        <f t="shared" si="16"/>
        <v>10.044</v>
      </c>
      <c r="O307" s="266">
        <f t="shared" si="16"/>
        <v>0</v>
      </c>
      <c r="P307" s="266">
        <f t="shared" si="16"/>
        <v>0</v>
      </c>
      <c r="Q307" s="266">
        <f t="shared" si="11"/>
        <v>0</v>
      </c>
    </row>
    <row r="308" spans="1:17" ht="31.5">
      <c r="A308" s="28" t="s">
        <v>145</v>
      </c>
      <c r="B308" s="28" t="s">
        <v>146</v>
      </c>
      <c r="C308" s="3">
        <v>250354</v>
      </c>
      <c r="D308" s="115" t="s">
        <v>294</v>
      </c>
      <c r="E308" s="266"/>
      <c r="F308" s="266"/>
      <c r="G308" s="266"/>
      <c r="H308" s="266"/>
      <c r="I308" s="266"/>
      <c r="J308" s="266">
        <v>0</v>
      </c>
      <c r="K308" s="266">
        <v>-10.044</v>
      </c>
      <c r="L308" s="266"/>
      <c r="M308" s="266"/>
      <c r="N308" s="266">
        <v>10.044</v>
      </c>
      <c r="O308" s="266"/>
      <c r="P308" s="266"/>
      <c r="Q308" s="266">
        <f t="shared" si="11"/>
        <v>0</v>
      </c>
    </row>
    <row r="309" spans="1:17" ht="15.75" hidden="1">
      <c r="A309" s="205"/>
      <c r="B309" s="205"/>
      <c r="C309" s="3"/>
      <c r="D309" s="88"/>
      <c r="E309" s="266"/>
      <c r="F309" s="266"/>
      <c r="G309" s="266"/>
      <c r="H309" s="266"/>
      <c r="I309" s="266"/>
      <c r="J309" s="266"/>
      <c r="K309" s="266"/>
      <c r="L309" s="266"/>
      <c r="M309" s="266"/>
      <c r="N309" s="266"/>
      <c r="O309" s="266"/>
      <c r="P309" s="266"/>
      <c r="Q309" s="266">
        <f t="shared" si="11"/>
        <v>0</v>
      </c>
    </row>
    <row r="310" spans="1:17" ht="15.75" hidden="1">
      <c r="A310" s="205"/>
      <c r="B310" s="205"/>
      <c r="C310" s="3"/>
      <c r="D310" s="88"/>
      <c r="E310" s="266"/>
      <c r="F310" s="266"/>
      <c r="G310" s="266"/>
      <c r="H310" s="266"/>
      <c r="I310" s="266"/>
      <c r="J310" s="266"/>
      <c r="K310" s="266"/>
      <c r="L310" s="266"/>
      <c r="M310" s="266"/>
      <c r="N310" s="266"/>
      <c r="O310" s="266"/>
      <c r="P310" s="266"/>
      <c r="Q310" s="266">
        <f t="shared" si="11"/>
        <v>0</v>
      </c>
    </row>
    <row r="311" spans="1:17" ht="15.75" hidden="1">
      <c r="A311" s="205"/>
      <c r="B311" s="205"/>
      <c r="C311" s="3"/>
      <c r="D311" s="88"/>
      <c r="E311" s="266"/>
      <c r="F311" s="266"/>
      <c r="G311" s="266"/>
      <c r="H311" s="266"/>
      <c r="I311" s="266"/>
      <c r="J311" s="266"/>
      <c r="K311" s="266"/>
      <c r="L311" s="266"/>
      <c r="M311" s="266"/>
      <c r="N311" s="266"/>
      <c r="O311" s="266"/>
      <c r="P311" s="266"/>
      <c r="Q311" s="266">
        <f t="shared" si="11"/>
        <v>0</v>
      </c>
    </row>
    <row r="312" spans="1:17" ht="15.75" hidden="1">
      <c r="A312" s="205" t="s">
        <v>58</v>
      </c>
      <c r="B312" s="205" t="s">
        <v>314</v>
      </c>
      <c r="C312" s="3"/>
      <c r="D312" s="88" t="s">
        <v>455</v>
      </c>
      <c r="E312" s="266"/>
      <c r="F312" s="266"/>
      <c r="G312" s="266"/>
      <c r="H312" s="266"/>
      <c r="I312" s="266"/>
      <c r="J312" s="266"/>
      <c r="K312" s="266"/>
      <c r="L312" s="266"/>
      <c r="M312" s="266"/>
      <c r="N312" s="266"/>
      <c r="O312" s="266"/>
      <c r="P312" s="266"/>
      <c r="Q312" s="266"/>
    </row>
    <row r="313" spans="1:17" ht="15.75">
      <c r="A313" s="471"/>
      <c r="B313" s="471"/>
      <c r="C313" s="73"/>
      <c r="D313" s="472" t="s">
        <v>360</v>
      </c>
      <c r="E313" s="330">
        <f>SUM(E284+E266+E170+E121+E31+E21)+E299+E303+E306</f>
        <v>778.2161100000001</v>
      </c>
      <c r="F313" s="330"/>
      <c r="G313" s="330">
        <f aca="true" t="shared" si="17" ref="G313:P313">SUM(G284+G266+G170+G121+G31+G21)+G299+G303+G306</f>
        <v>28.864</v>
      </c>
      <c r="H313" s="330"/>
      <c r="I313" s="330">
        <f t="shared" si="17"/>
        <v>0</v>
      </c>
      <c r="J313" s="330">
        <f t="shared" si="17"/>
        <v>77.70035</v>
      </c>
      <c r="K313" s="330">
        <f t="shared" si="17"/>
        <v>-10.044</v>
      </c>
      <c r="L313" s="330">
        <f t="shared" si="17"/>
        <v>0</v>
      </c>
      <c r="M313" s="330">
        <f t="shared" si="17"/>
        <v>0</v>
      </c>
      <c r="N313" s="330">
        <f t="shared" si="17"/>
        <v>87.74435</v>
      </c>
      <c r="O313" s="330">
        <f t="shared" si="17"/>
        <v>36.32735</v>
      </c>
      <c r="P313" s="330">
        <f t="shared" si="17"/>
        <v>0</v>
      </c>
      <c r="Q313" s="330">
        <f t="shared" si="11"/>
        <v>855.91646</v>
      </c>
    </row>
    <row r="314" spans="1:17" ht="15.75">
      <c r="A314" s="7"/>
      <c r="B314" s="436" t="s">
        <v>0</v>
      </c>
      <c r="C314" s="436"/>
      <c r="D314" s="436"/>
      <c r="E314" s="254">
        <v>361.38403</v>
      </c>
      <c r="F314" s="473"/>
      <c r="G314" s="473">
        <v>0</v>
      </c>
      <c r="H314" s="473">
        <v>0</v>
      </c>
      <c r="I314" s="473"/>
      <c r="J314" s="473">
        <v>36.32735</v>
      </c>
      <c r="K314" s="473">
        <v>0</v>
      </c>
      <c r="L314" s="473">
        <v>0</v>
      </c>
      <c r="M314" s="473">
        <v>0</v>
      </c>
      <c r="N314" s="473">
        <v>36.32735</v>
      </c>
      <c r="O314" s="473">
        <v>36.32735</v>
      </c>
      <c r="P314" s="473"/>
      <c r="Q314" s="266">
        <f t="shared" si="11"/>
        <v>397.71138</v>
      </c>
    </row>
    <row r="315" spans="1:16" ht="15.75" hidden="1">
      <c r="A315" s="28"/>
      <c r="B315" s="28"/>
      <c r="C315" s="3"/>
      <c r="D315" s="24"/>
      <c r="E315" s="266"/>
      <c r="F315" s="266"/>
      <c r="G315" s="266"/>
      <c r="H315" s="266"/>
      <c r="I315" s="266"/>
      <c r="J315" s="266"/>
      <c r="K315" s="266"/>
      <c r="L315" s="266"/>
      <c r="M315" s="266"/>
      <c r="N315" s="266"/>
      <c r="O315" s="266"/>
      <c r="P315" s="266"/>
    </row>
    <row r="316" spans="3:4" ht="15.75">
      <c r="C316" s="212"/>
      <c r="D316" s="212"/>
    </row>
    <row r="317" spans="3:4" ht="15.75">
      <c r="C317" s="212"/>
      <c r="D317" s="212"/>
    </row>
    <row r="318" spans="3:4" ht="15.75">
      <c r="C318" s="212"/>
      <c r="D318" s="212"/>
    </row>
    <row r="319" spans="3:4" ht="15.75">
      <c r="C319" s="212"/>
      <c r="D319" s="212"/>
    </row>
    <row r="320" spans="3:4" ht="15.75">
      <c r="C320" s="212"/>
      <c r="D320" s="212"/>
    </row>
    <row r="321" spans="3:4" ht="15.75">
      <c r="C321" s="212"/>
      <c r="D321" s="212"/>
    </row>
    <row r="322" spans="3:4" ht="15.75">
      <c r="C322" s="212"/>
      <c r="D322" s="212"/>
    </row>
    <row r="323" ht="15.75">
      <c r="C323" s="212"/>
    </row>
    <row r="324" ht="15.75">
      <c r="C324" s="212"/>
    </row>
  </sheetData>
  <mergeCells count="26">
    <mergeCell ref="B314:D314"/>
    <mergeCell ref="A10:Q10"/>
    <mergeCell ref="J3:N3"/>
    <mergeCell ref="J5:N5"/>
    <mergeCell ref="D11:Q11"/>
    <mergeCell ref="A13:A16"/>
    <mergeCell ref="B13:B16"/>
    <mergeCell ref="D13:D16"/>
    <mergeCell ref="E13:I13"/>
    <mergeCell ref="J13:P13"/>
    <mergeCell ref="Q13:Q17"/>
    <mergeCell ref="C14:C17"/>
    <mergeCell ref="E14:E17"/>
    <mergeCell ref="F14:F17"/>
    <mergeCell ref="G14:H14"/>
    <mergeCell ref="I14:I17"/>
    <mergeCell ref="O14:P14"/>
    <mergeCell ref="G15:G17"/>
    <mergeCell ref="H15:H17"/>
    <mergeCell ref="L15:L17"/>
    <mergeCell ref="M15:M17"/>
    <mergeCell ref="O15:O16"/>
    <mergeCell ref="J14:J17"/>
    <mergeCell ref="K14:K17"/>
    <mergeCell ref="L14:M14"/>
    <mergeCell ref="N14:N17"/>
  </mergeCells>
  <printOptions/>
  <pageMargins left="0.17" right="0.16" top="0.17" bottom="0.17" header="0.5" footer="0.5"/>
  <pageSetup fitToHeight="7"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3:Q273"/>
  <sheetViews>
    <sheetView zoomScale="75" zoomScaleNormal="75" workbookViewId="0" topLeftCell="A3">
      <pane xSplit="1" ySplit="19" topLeftCell="B199" activePane="bottomRight" state="frozen"/>
      <selection pane="topLeft" activeCell="A3" sqref="A3"/>
      <selection pane="topRight" activeCell="B3" sqref="B3"/>
      <selection pane="bottomLeft" activeCell="A18" sqref="A18"/>
      <selection pane="bottomRight" activeCell="A236" sqref="A236"/>
    </sheetView>
  </sheetViews>
  <sheetFormatPr defaultColWidth="9.00390625" defaultRowHeight="12.75"/>
  <cols>
    <col min="1" max="1" width="16.625" style="119" customWidth="1"/>
    <col min="2" max="2" width="101.125" style="119" customWidth="1"/>
    <col min="3" max="3" width="13.875" style="119" customWidth="1"/>
    <col min="4" max="4" width="13.875" style="119" hidden="1" customWidth="1"/>
    <col min="5" max="6" width="14.625" style="119" customWidth="1"/>
    <col min="7" max="7" width="9.375" style="119" hidden="1" customWidth="1"/>
    <col min="8" max="8" width="9.875" style="119" customWidth="1"/>
    <col min="9" max="9" width="12.875" style="119" customWidth="1"/>
    <col min="10" max="10" width="10.125" style="119" customWidth="1"/>
    <col min="11" max="11" width="14.875" style="119" customWidth="1"/>
    <col min="12" max="12" width="13.00390625" style="119" customWidth="1"/>
    <col min="13" max="13" width="10.125" style="119" customWidth="1"/>
    <col min="14" max="14" width="18.625" style="119" customWidth="1"/>
    <col min="15" max="15" width="14.00390625" style="119" customWidth="1"/>
    <col min="16" max="16384" width="9.125" style="119" customWidth="1"/>
  </cols>
  <sheetData>
    <row r="1" ht="15.75" hidden="1"/>
    <row r="2" ht="15.75" hidden="1"/>
    <row r="3" spans="8:13" ht="15.75">
      <c r="H3" s="304" t="s">
        <v>806</v>
      </c>
      <c r="I3" s="304"/>
      <c r="J3" s="304"/>
      <c r="K3" s="304"/>
      <c r="L3" s="304"/>
      <c r="M3" s="102"/>
    </row>
    <row r="4" ht="15.75">
      <c r="H4" s="119" t="s">
        <v>807</v>
      </c>
    </row>
    <row r="5" spans="8:13" ht="14.25" customHeight="1">
      <c r="H5" s="304" t="s">
        <v>28</v>
      </c>
      <c r="I5" s="304"/>
      <c r="J5" s="304"/>
      <c r="K5" s="304"/>
      <c r="L5" s="304"/>
      <c r="M5" s="102"/>
    </row>
    <row r="6" spans="9:11" ht="15.75" hidden="1">
      <c r="I6" s="120"/>
      <c r="J6" s="120"/>
      <c r="K6" s="120"/>
    </row>
    <row r="7" ht="15.75">
      <c r="B7" s="121"/>
    </row>
    <row r="8" spans="1:14" ht="31.5">
      <c r="A8" s="122" t="s">
        <v>642</v>
      </c>
      <c r="B8" s="123"/>
      <c r="C8" s="124"/>
      <c r="D8" s="124"/>
      <c r="E8" s="124"/>
      <c r="F8" s="124"/>
      <c r="G8" s="124"/>
      <c r="H8" s="124"/>
      <c r="I8" s="124"/>
      <c r="J8" s="124"/>
      <c r="K8" s="124"/>
      <c r="L8" s="124"/>
      <c r="M8" s="124"/>
      <c r="N8" s="124"/>
    </row>
    <row r="9" spans="1:14" ht="15.75" hidden="1">
      <c r="A9" s="122"/>
      <c r="B9" s="123"/>
      <c r="C9" s="124"/>
      <c r="D9" s="124"/>
      <c r="E9" s="124"/>
      <c r="F9" s="124"/>
      <c r="G9" s="124"/>
      <c r="H9" s="124"/>
      <c r="I9" s="124"/>
      <c r="J9" s="124"/>
      <c r="K9" s="124"/>
      <c r="L9" s="124"/>
      <c r="M9" s="124"/>
      <c r="N9" s="124"/>
    </row>
    <row r="10" spans="1:14" ht="15.75" hidden="1">
      <c r="A10" s="122"/>
      <c r="B10" s="123"/>
      <c r="C10" s="124"/>
      <c r="D10" s="124"/>
      <c r="E10" s="124"/>
      <c r="F10" s="124"/>
      <c r="G10" s="124"/>
      <c r="H10" s="124"/>
      <c r="I10" s="124"/>
      <c r="J10" s="124"/>
      <c r="K10" s="124"/>
      <c r="L10" s="124"/>
      <c r="M10" s="124"/>
      <c r="N10" s="124"/>
    </row>
    <row r="11" ht="12.75" customHeight="1">
      <c r="L11" s="119" t="s">
        <v>366</v>
      </c>
    </row>
    <row r="12" ht="12.75" customHeight="1" thickBot="1"/>
    <row r="13" spans="1:15" ht="49.5" customHeight="1">
      <c r="A13" s="100" t="s">
        <v>267</v>
      </c>
      <c r="B13" s="125" t="s">
        <v>361</v>
      </c>
      <c r="C13" s="306" t="s">
        <v>367</v>
      </c>
      <c r="D13" s="307"/>
      <c r="E13" s="307"/>
      <c r="F13" s="307"/>
      <c r="G13" s="308"/>
      <c r="H13" s="340" t="s">
        <v>368</v>
      </c>
      <c r="I13" s="340"/>
      <c r="J13" s="340"/>
      <c r="K13" s="340"/>
      <c r="L13" s="340"/>
      <c r="M13" s="340"/>
      <c r="N13" s="340"/>
      <c r="O13" s="339" t="s">
        <v>370</v>
      </c>
    </row>
    <row r="14" spans="1:15" ht="24" customHeight="1">
      <c r="A14" s="417" t="s">
        <v>323</v>
      </c>
      <c r="B14" s="417" t="s">
        <v>324</v>
      </c>
      <c r="C14" s="340" t="s">
        <v>354</v>
      </c>
      <c r="D14" s="340" t="s">
        <v>355</v>
      </c>
      <c r="E14" s="333" t="s">
        <v>369</v>
      </c>
      <c r="F14" s="333"/>
      <c r="G14" s="340"/>
      <c r="H14" s="340" t="s">
        <v>354</v>
      </c>
      <c r="I14" s="336" t="s">
        <v>606</v>
      </c>
      <c r="J14" s="340" t="s">
        <v>369</v>
      </c>
      <c r="K14" s="340"/>
      <c r="L14" s="336" t="s">
        <v>607</v>
      </c>
      <c r="M14" s="331" t="s">
        <v>336</v>
      </c>
      <c r="N14" s="332"/>
      <c r="O14" s="339"/>
    </row>
    <row r="15" spans="1:15" ht="12.75" customHeight="1">
      <c r="A15" s="417"/>
      <c r="B15" s="417"/>
      <c r="C15" s="340"/>
      <c r="D15" s="340"/>
      <c r="E15" s="336" t="s">
        <v>608</v>
      </c>
      <c r="F15" s="336" t="s">
        <v>609</v>
      </c>
      <c r="G15" s="340"/>
      <c r="H15" s="340"/>
      <c r="I15" s="336"/>
      <c r="J15" s="336" t="s">
        <v>608</v>
      </c>
      <c r="K15" s="336" t="s">
        <v>609</v>
      </c>
      <c r="L15" s="336"/>
      <c r="M15" s="378" t="s">
        <v>337</v>
      </c>
      <c r="N15" s="100" t="s">
        <v>336</v>
      </c>
      <c r="O15" s="339"/>
    </row>
    <row r="16" spans="1:15" ht="128.25" customHeight="1">
      <c r="A16" s="417"/>
      <c r="B16" s="417"/>
      <c r="C16" s="340"/>
      <c r="D16" s="340"/>
      <c r="E16" s="336"/>
      <c r="F16" s="336"/>
      <c r="G16" s="340"/>
      <c r="H16" s="340"/>
      <c r="I16" s="336"/>
      <c r="J16" s="336"/>
      <c r="K16" s="336"/>
      <c r="L16" s="336"/>
      <c r="M16" s="305"/>
      <c r="N16" s="100" t="s">
        <v>338</v>
      </c>
      <c r="O16" s="339"/>
    </row>
    <row r="17" spans="1:15" ht="15" customHeight="1" hidden="1" thickBot="1">
      <c r="A17" s="418"/>
      <c r="B17" s="418"/>
      <c r="C17" s="340"/>
      <c r="D17" s="340"/>
      <c r="E17" s="336"/>
      <c r="F17" s="336"/>
      <c r="G17" s="340"/>
      <c r="H17" s="340"/>
      <c r="I17" s="336"/>
      <c r="J17" s="336"/>
      <c r="K17" s="336"/>
      <c r="L17" s="336"/>
      <c r="M17" s="100"/>
      <c r="N17" s="127"/>
      <c r="O17" s="339"/>
    </row>
    <row r="18" spans="1:15" ht="13.5" customHeight="1" hidden="1">
      <c r="A18" s="128"/>
      <c r="B18" s="103"/>
      <c r="C18" s="129"/>
      <c r="D18" s="129"/>
      <c r="E18" s="129"/>
      <c r="F18" s="129"/>
      <c r="G18" s="129"/>
      <c r="H18" s="129"/>
      <c r="I18" s="129"/>
      <c r="J18" s="129"/>
      <c r="K18" s="129"/>
      <c r="L18" s="129"/>
      <c r="M18" s="129"/>
      <c r="N18" s="130"/>
      <c r="O18" s="131"/>
    </row>
    <row r="19" spans="1:15" ht="14.25" customHeight="1" hidden="1">
      <c r="A19" s="132"/>
      <c r="B19" s="129"/>
      <c r="C19" s="129"/>
      <c r="D19" s="129"/>
      <c r="E19" s="129"/>
      <c r="F19" s="129"/>
      <c r="G19" s="129"/>
      <c r="H19" s="129"/>
      <c r="I19" s="129"/>
      <c r="J19" s="129"/>
      <c r="K19" s="129"/>
      <c r="L19" s="129"/>
      <c r="M19" s="129"/>
      <c r="N19" s="133"/>
      <c r="O19" s="134"/>
    </row>
    <row r="20" spans="1:15" s="137" customFormat="1" ht="14.25" customHeight="1" hidden="1">
      <c r="A20" s="100">
        <v>1</v>
      </c>
      <c r="B20" s="100">
        <v>2</v>
      </c>
      <c r="C20" s="100">
        <v>3</v>
      </c>
      <c r="D20" s="135"/>
      <c r="E20" s="136">
        <v>5</v>
      </c>
      <c r="F20" s="136">
        <v>6</v>
      </c>
      <c r="G20" s="135">
        <v>7</v>
      </c>
      <c r="H20" s="100">
        <v>8</v>
      </c>
      <c r="I20" s="135">
        <v>9</v>
      </c>
      <c r="J20" s="136">
        <v>10</v>
      </c>
      <c r="K20" s="136">
        <v>11</v>
      </c>
      <c r="L20" s="135">
        <v>12</v>
      </c>
      <c r="M20" s="135"/>
      <c r="N20" s="100">
        <v>13</v>
      </c>
      <c r="O20" s="100" t="s">
        <v>357</v>
      </c>
    </row>
    <row r="21" spans="1:16" ht="14.25" customHeight="1">
      <c r="A21" s="188" t="s">
        <v>266</v>
      </c>
      <c r="B21" s="190" t="s">
        <v>372</v>
      </c>
      <c r="C21" s="214">
        <f>SUM(C22+C28)</f>
        <v>23.17218</v>
      </c>
      <c r="D21" s="214"/>
      <c r="E21" s="214">
        <f aca="true" t="shared" si="0" ref="E21:N21">E22+E23+E28</f>
        <v>0</v>
      </c>
      <c r="F21" s="214">
        <f t="shared" si="0"/>
        <v>0</v>
      </c>
      <c r="G21" s="214">
        <f t="shared" si="0"/>
        <v>0</v>
      </c>
      <c r="H21" s="214">
        <f t="shared" si="0"/>
        <v>4.5</v>
      </c>
      <c r="I21" s="214">
        <f t="shared" si="0"/>
        <v>0</v>
      </c>
      <c r="J21" s="214">
        <f t="shared" si="0"/>
        <v>0</v>
      </c>
      <c r="K21" s="214">
        <f t="shared" si="0"/>
        <v>0</v>
      </c>
      <c r="L21" s="214">
        <f t="shared" si="0"/>
        <v>4.5</v>
      </c>
      <c r="M21" s="214">
        <f t="shared" si="0"/>
        <v>4.5</v>
      </c>
      <c r="N21" s="214">
        <f t="shared" si="0"/>
        <v>0</v>
      </c>
      <c r="O21" s="263">
        <f aca="true" t="shared" si="1" ref="O21:O85">SUM(H21+C21)</f>
        <v>27.67218</v>
      </c>
      <c r="P21" s="215"/>
    </row>
    <row r="22" spans="1:16" ht="14.25" customHeight="1">
      <c r="A22" s="140" t="s">
        <v>373</v>
      </c>
      <c r="B22" s="118" t="s">
        <v>374</v>
      </c>
      <c r="C22" s="216">
        <v>5.71518</v>
      </c>
      <c r="D22" s="216"/>
      <c r="E22" s="216"/>
      <c r="F22" s="216"/>
      <c r="G22" s="216"/>
      <c r="H22" s="217">
        <v>4.5</v>
      </c>
      <c r="I22" s="217"/>
      <c r="J22" s="218"/>
      <c r="K22" s="218"/>
      <c r="L22" s="217">
        <v>4.5</v>
      </c>
      <c r="M22" s="217">
        <v>4.5</v>
      </c>
      <c r="N22" s="217"/>
      <c r="O22" s="263">
        <f t="shared" si="1"/>
        <v>10.21518</v>
      </c>
      <c r="P22" s="215"/>
    </row>
    <row r="23" spans="1:16" ht="16.5" customHeight="1" hidden="1">
      <c r="A23" s="140" t="s">
        <v>408</v>
      </c>
      <c r="B23" s="141" t="s">
        <v>409</v>
      </c>
      <c r="C23" s="216"/>
      <c r="D23" s="217"/>
      <c r="E23" s="218"/>
      <c r="F23" s="218"/>
      <c r="G23" s="217"/>
      <c r="H23" s="217"/>
      <c r="I23" s="217"/>
      <c r="J23" s="218"/>
      <c r="K23" s="218"/>
      <c r="L23" s="217"/>
      <c r="M23" s="217"/>
      <c r="N23" s="217"/>
      <c r="O23" s="263">
        <f t="shared" si="1"/>
        <v>0</v>
      </c>
      <c r="P23" s="215"/>
    </row>
    <row r="24" spans="1:16" ht="15.75" hidden="1">
      <c r="A24" s="142"/>
      <c r="B24" s="118"/>
      <c r="C24" s="216"/>
      <c r="D24" s="219"/>
      <c r="E24" s="219"/>
      <c r="F24" s="216"/>
      <c r="G24" s="216"/>
      <c r="H24" s="216"/>
      <c r="I24" s="216"/>
      <c r="J24" s="216"/>
      <c r="K24" s="216"/>
      <c r="L24" s="216"/>
      <c r="M24" s="216"/>
      <c r="N24" s="216"/>
      <c r="O24" s="263">
        <f t="shared" si="1"/>
        <v>0</v>
      </c>
      <c r="P24" s="215"/>
    </row>
    <row r="25" spans="1:16" ht="15.75" hidden="1">
      <c r="A25" s="142"/>
      <c r="B25" s="143"/>
      <c r="C25" s="216"/>
      <c r="D25" s="219"/>
      <c r="E25" s="219"/>
      <c r="F25" s="220"/>
      <c r="G25" s="216"/>
      <c r="H25" s="216"/>
      <c r="I25" s="216"/>
      <c r="J25" s="216"/>
      <c r="K25" s="216"/>
      <c r="L25" s="216"/>
      <c r="M25" s="216"/>
      <c r="N25" s="216"/>
      <c r="O25" s="263">
        <f t="shared" si="1"/>
        <v>0</v>
      </c>
      <c r="P25" s="215"/>
    </row>
    <row r="26" spans="1:16" ht="39.75" customHeight="1" hidden="1">
      <c r="A26" s="142"/>
      <c r="B26" s="118" t="s">
        <v>152</v>
      </c>
      <c r="C26" s="216"/>
      <c r="D26" s="219"/>
      <c r="E26" s="219"/>
      <c r="F26" s="220"/>
      <c r="G26" s="216"/>
      <c r="H26" s="216"/>
      <c r="I26" s="216"/>
      <c r="J26" s="216"/>
      <c r="K26" s="216"/>
      <c r="L26" s="216"/>
      <c r="M26" s="216"/>
      <c r="N26" s="216"/>
      <c r="O26" s="263">
        <f t="shared" si="1"/>
        <v>0</v>
      </c>
      <c r="P26" s="215"/>
    </row>
    <row r="27" spans="1:16" ht="19.5" customHeight="1">
      <c r="A27" s="142"/>
      <c r="B27" s="199" t="s">
        <v>0</v>
      </c>
      <c r="C27" s="221">
        <v>5.71518</v>
      </c>
      <c r="D27" s="221"/>
      <c r="E27" s="221"/>
      <c r="F27" s="221"/>
      <c r="G27" s="221"/>
      <c r="H27" s="301">
        <v>4.5</v>
      </c>
      <c r="I27" s="301"/>
      <c r="J27" s="302"/>
      <c r="K27" s="302"/>
      <c r="L27" s="301">
        <v>4.5</v>
      </c>
      <c r="M27" s="301">
        <v>4.5</v>
      </c>
      <c r="N27" s="301"/>
      <c r="O27" s="263">
        <f t="shared" si="1"/>
        <v>10.21518</v>
      </c>
      <c r="P27" s="215"/>
    </row>
    <row r="28" spans="1:16" ht="15.75">
      <c r="A28" s="142" t="s">
        <v>404</v>
      </c>
      <c r="B28" s="118" t="s">
        <v>391</v>
      </c>
      <c r="C28" s="216">
        <v>17.457</v>
      </c>
      <c r="D28" s="216"/>
      <c r="E28" s="216"/>
      <c r="F28" s="216"/>
      <c r="G28" s="216"/>
      <c r="H28" s="216"/>
      <c r="I28" s="216"/>
      <c r="J28" s="216"/>
      <c r="K28" s="216"/>
      <c r="L28" s="216"/>
      <c r="M28" s="216"/>
      <c r="N28" s="216"/>
      <c r="O28" s="263">
        <f t="shared" si="1"/>
        <v>17.457</v>
      </c>
      <c r="P28" s="215"/>
    </row>
    <row r="29" spans="1:16" ht="15.75">
      <c r="A29" s="142"/>
      <c r="B29" s="199" t="s">
        <v>0</v>
      </c>
      <c r="C29" s="221">
        <v>6.457</v>
      </c>
      <c r="D29" s="216"/>
      <c r="E29" s="216"/>
      <c r="F29" s="216"/>
      <c r="G29" s="216"/>
      <c r="H29" s="216"/>
      <c r="I29" s="216"/>
      <c r="J29" s="216"/>
      <c r="K29" s="216"/>
      <c r="L29" s="216"/>
      <c r="M29" s="216"/>
      <c r="N29" s="216"/>
      <c r="O29" s="263">
        <f t="shared" si="1"/>
        <v>6.457</v>
      </c>
      <c r="P29" s="215"/>
    </row>
    <row r="30" spans="1:16" ht="18.75" customHeight="1">
      <c r="A30" s="188" t="s">
        <v>265</v>
      </c>
      <c r="B30" s="190" t="s">
        <v>460</v>
      </c>
      <c r="C30" s="214">
        <f>SUM(C34+C38+C45+C52+C54+C57+C60+C64+C76+C77+C93+C94+C96)</f>
        <v>181.36129</v>
      </c>
      <c r="D30" s="214"/>
      <c r="E30" s="214">
        <f aca="true" t="shared" si="2" ref="E30:M30">SUM(E34+E38+E45+E52+E54+E57+E60+E64+E76+E77+E93+E94+E96)</f>
        <v>0</v>
      </c>
      <c r="F30" s="214">
        <f t="shared" si="2"/>
        <v>0</v>
      </c>
      <c r="G30" s="214">
        <f t="shared" si="2"/>
        <v>0</v>
      </c>
      <c r="H30" s="214">
        <f t="shared" si="2"/>
        <v>8.11735</v>
      </c>
      <c r="I30" s="214">
        <f t="shared" si="2"/>
        <v>0</v>
      </c>
      <c r="J30" s="214">
        <f t="shared" si="2"/>
        <v>0</v>
      </c>
      <c r="K30" s="214">
        <f t="shared" si="2"/>
        <v>0</v>
      </c>
      <c r="L30" s="214">
        <f t="shared" si="2"/>
        <v>8.11735</v>
      </c>
      <c r="M30" s="214">
        <f t="shared" si="2"/>
        <v>8.11735</v>
      </c>
      <c r="N30" s="214">
        <f>SUM(N32+N38+N45+N54+N57+N60+N61+N64+N65+N77+N78+N79+N80+N81+N84)</f>
        <v>0</v>
      </c>
      <c r="O30" s="263">
        <f t="shared" si="1"/>
        <v>189.47863999999998</v>
      </c>
      <c r="P30" s="215"/>
    </row>
    <row r="31" spans="1:16" ht="18.75" customHeight="1" hidden="1">
      <c r="A31" s="138"/>
      <c r="B31" s="139"/>
      <c r="C31" s="214"/>
      <c r="D31" s="214"/>
      <c r="E31" s="214"/>
      <c r="F31" s="214"/>
      <c r="G31" s="214"/>
      <c r="H31" s="214"/>
      <c r="I31" s="214"/>
      <c r="J31" s="214"/>
      <c r="K31" s="214"/>
      <c r="L31" s="214"/>
      <c r="M31" s="214"/>
      <c r="N31" s="214"/>
      <c r="O31" s="263">
        <f t="shared" si="1"/>
        <v>0</v>
      </c>
      <c r="P31" s="215"/>
    </row>
    <row r="32" spans="1:16" ht="22.5" customHeight="1" hidden="1">
      <c r="A32" s="142" t="s">
        <v>403</v>
      </c>
      <c r="B32" s="118" t="s">
        <v>430</v>
      </c>
      <c r="C32" s="233"/>
      <c r="D32" s="216"/>
      <c r="E32" s="216"/>
      <c r="F32" s="216"/>
      <c r="G32" s="216"/>
      <c r="H32" s="216"/>
      <c r="I32" s="216"/>
      <c r="J32" s="216"/>
      <c r="K32" s="216"/>
      <c r="L32" s="216"/>
      <c r="M32" s="216"/>
      <c r="N32" s="216"/>
      <c r="O32" s="263">
        <f t="shared" si="1"/>
        <v>0</v>
      </c>
      <c r="P32" s="215"/>
    </row>
    <row r="33" spans="1:16" ht="22.5" customHeight="1" hidden="1">
      <c r="A33" s="142"/>
      <c r="B33" s="181" t="s">
        <v>151</v>
      </c>
      <c r="C33" s="233"/>
      <c r="D33" s="220"/>
      <c r="E33" s="220"/>
      <c r="F33" s="216"/>
      <c r="G33" s="216"/>
      <c r="H33" s="216"/>
      <c r="I33" s="216"/>
      <c r="J33" s="216"/>
      <c r="K33" s="216"/>
      <c r="L33" s="216"/>
      <c r="M33" s="216"/>
      <c r="N33" s="216"/>
      <c r="O33" s="263">
        <f t="shared" si="1"/>
        <v>0</v>
      </c>
      <c r="P33" s="215"/>
    </row>
    <row r="34" spans="1:16" ht="22.5" customHeight="1">
      <c r="A34" s="142" t="s">
        <v>403</v>
      </c>
      <c r="B34" s="115" t="s">
        <v>429</v>
      </c>
      <c r="C34" s="216">
        <v>0.25092</v>
      </c>
      <c r="D34" s="220"/>
      <c r="E34" s="220"/>
      <c r="F34" s="216"/>
      <c r="G34" s="216"/>
      <c r="H34" s="216"/>
      <c r="I34" s="216"/>
      <c r="J34" s="216"/>
      <c r="K34" s="216"/>
      <c r="L34" s="216"/>
      <c r="M34" s="216"/>
      <c r="N34" s="216"/>
      <c r="O34" s="263">
        <f t="shared" si="1"/>
        <v>0.25092</v>
      </c>
      <c r="P34" s="215"/>
    </row>
    <row r="35" spans="1:16" ht="22.5" customHeight="1">
      <c r="A35" s="142"/>
      <c r="B35" s="181" t="s">
        <v>1</v>
      </c>
      <c r="C35" s="221">
        <v>0.25092</v>
      </c>
      <c r="D35" s="220"/>
      <c r="E35" s="220"/>
      <c r="F35" s="216"/>
      <c r="G35" s="216"/>
      <c r="H35" s="216"/>
      <c r="I35" s="216"/>
      <c r="J35" s="216"/>
      <c r="K35" s="216"/>
      <c r="L35" s="216"/>
      <c r="M35" s="216"/>
      <c r="N35" s="216"/>
      <c r="O35" s="263">
        <f t="shared" si="1"/>
        <v>0.25092</v>
      </c>
      <c r="P35" s="215"/>
    </row>
    <row r="36" spans="1:16" ht="22.5" customHeight="1">
      <c r="A36" s="142"/>
      <c r="B36" s="181" t="s">
        <v>2</v>
      </c>
      <c r="C36" s="221">
        <v>0.25092</v>
      </c>
      <c r="D36" s="220"/>
      <c r="E36" s="220"/>
      <c r="F36" s="216"/>
      <c r="G36" s="216"/>
      <c r="H36" s="216"/>
      <c r="I36" s="216"/>
      <c r="J36" s="216"/>
      <c r="K36" s="216"/>
      <c r="L36" s="216"/>
      <c r="M36" s="216"/>
      <c r="N36" s="216"/>
      <c r="O36" s="263">
        <f t="shared" si="1"/>
        <v>0.25092</v>
      </c>
      <c r="P36" s="215"/>
    </row>
    <row r="37" spans="1:16" ht="37.5" customHeight="1">
      <c r="A37" s="142"/>
      <c r="B37" s="199" t="s">
        <v>3</v>
      </c>
      <c r="C37" s="221">
        <v>0.25092</v>
      </c>
      <c r="D37" s="220"/>
      <c r="E37" s="220"/>
      <c r="F37" s="216"/>
      <c r="G37" s="216"/>
      <c r="H37" s="216"/>
      <c r="I37" s="216"/>
      <c r="J37" s="216"/>
      <c r="K37" s="216"/>
      <c r="L37" s="216"/>
      <c r="M37" s="216"/>
      <c r="N37" s="216"/>
      <c r="O37" s="263">
        <f t="shared" si="1"/>
        <v>0.25092</v>
      </c>
      <c r="P37" s="215"/>
    </row>
    <row r="38" spans="1:16" ht="21" customHeight="1">
      <c r="A38" s="142" t="s">
        <v>378</v>
      </c>
      <c r="B38" s="118" t="s">
        <v>452</v>
      </c>
      <c r="C38" s="216">
        <v>65.15944</v>
      </c>
      <c r="D38" s="216"/>
      <c r="E38" s="216"/>
      <c r="F38" s="216"/>
      <c r="G38" s="216"/>
      <c r="H38" s="216">
        <v>3.89435</v>
      </c>
      <c r="I38" s="216"/>
      <c r="J38" s="216"/>
      <c r="K38" s="216"/>
      <c r="L38" s="216">
        <v>3.89435</v>
      </c>
      <c r="M38" s="216">
        <v>3.89435</v>
      </c>
      <c r="N38" s="219"/>
      <c r="O38" s="263">
        <f t="shared" si="1"/>
        <v>69.05379</v>
      </c>
      <c r="P38" s="215"/>
    </row>
    <row r="39" spans="1:16" ht="0.75" customHeight="1" hidden="1">
      <c r="A39" s="142" t="s">
        <v>6</v>
      </c>
      <c r="B39" s="118" t="s">
        <v>7</v>
      </c>
      <c r="C39" s="216"/>
      <c r="D39" s="216"/>
      <c r="E39" s="216"/>
      <c r="F39" s="216"/>
      <c r="G39" s="216"/>
      <c r="H39" s="216"/>
      <c r="I39" s="216"/>
      <c r="J39" s="216"/>
      <c r="K39" s="216"/>
      <c r="L39" s="216"/>
      <c r="M39" s="216"/>
      <c r="N39" s="216"/>
      <c r="O39" s="263">
        <f t="shared" si="1"/>
        <v>0</v>
      </c>
      <c r="P39" s="215"/>
    </row>
    <row r="40" spans="1:16" ht="70.5" customHeight="1" hidden="1">
      <c r="A40" s="142" t="s">
        <v>468</v>
      </c>
      <c r="B40" s="118" t="s">
        <v>469</v>
      </c>
      <c r="C40" s="216"/>
      <c r="D40" s="216"/>
      <c r="E40" s="216"/>
      <c r="F40" s="216"/>
      <c r="G40" s="216"/>
      <c r="H40" s="216"/>
      <c r="I40" s="216"/>
      <c r="J40" s="216"/>
      <c r="K40" s="216"/>
      <c r="L40" s="216"/>
      <c r="M40" s="216"/>
      <c r="N40" s="216"/>
      <c r="O40" s="263">
        <f t="shared" si="1"/>
        <v>0</v>
      </c>
      <c r="P40" s="215"/>
    </row>
    <row r="41" spans="1:16" ht="15.75" hidden="1">
      <c r="A41" s="142"/>
      <c r="B41" s="118"/>
      <c r="C41" s="216"/>
      <c r="D41" s="216"/>
      <c r="E41" s="216"/>
      <c r="F41" s="216"/>
      <c r="G41" s="216"/>
      <c r="H41" s="216"/>
      <c r="I41" s="216"/>
      <c r="J41" s="216"/>
      <c r="K41" s="216"/>
      <c r="L41" s="216"/>
      <c r="M41" s="216"/>
      <c r="N41" s="216"/>
      <c r="O41" s="263">
        <f t="shared" si="1"/>
        <v>0</v>
      </c>
      <c r="P41" s="215"/>
    </row>
    <row r="42" spans="1:16" ht="15.75" hidden="1">
      <c r="A42" s="142" t="s">
        <v>378</v>
      </c>
      <c r="B42" s="118" t="s">
        <v>153</v>
      </c>
      <c r="C42" s="216"/>
      <c r="D42" s="216"/>
      <c r="E42" s="216"/>
      <c r="F42" s="216"/>
      <c r="G42" s="216"/>
      <c r="H42" s="216"/>
      <c r="I42" s="216"/>
      <c r="J42" s="216"/>
      <c r="K42" s="216"/>
      <c r="L42" s="216"/>
      <c r="M42" s="216"/>
      <c r="N42" s="216"/>
      <c r="O42" s="263">
        <f t="shared" si="1"/>
        <v>0</v>
      </c>
      <c r="P42" s="215"/>
    </row>
    <row r="43" spans="1:16" ht="57" customHeight="1" hidden="1">
      <c r="A43" s="142"/>
      <c r="B43" s="117" t="s">
        <v>201</v>
      </c>
      <c r="C43" s="216"/>
      <c r="D43" s="216"/>
      <c r="E43" s="216"/>
      <c r="F43" s="216"/>
      <c r="G43" s="216"/>
      <c r="H43" s="216"/>
      <c r="I43" s="216"/>
      <c r="J43" s="216"/>
      <c r="K43" s="216"/>
      <c r="L43" s="216"/>
      <c r="M43" s="216"/>
      <c r="N43" s="216"/>
      <c r="O43" s="263">
        <f t="shared" si="1"/>
        <v>0</v>
      </c>
      <c r="P43" s="215"/>
    </row>
    <row r="44" spans="1:16" ht="20.25" customHeight="1">
      <c r="A44" s="142"/>
      <c r="B44" s="199" t="s">
        <v>0</v>
      </c>
      <c r="C44" s="221">
        <v>65.15944</v>
      </c>
      <c r="D44" s="221"/>
      <c r="E44" s="221"/>
      <c r="F44" s="221"/>
      <c r="G44" s="221"/>
      <c r="H44" s="221">
        <v>3.89435</v>
      </c>
      <c r="I44" s="221"/>
      <c r="J44" s="221"/>
      <c r="K44" s="221"/>
      <c r="L44" s="221">
        <v>3.89435</v>
      </c>
      <c r="M44" s="221">
        <v>3.89435</v>
      </c>
      <c r="N44" s="216"/>
      <c r="O44" s="263">
        <f t="shared" si="1"/>
        <v>69.05379</v>
      </c>
      <c r="P44" s="215"/>
    </row>
    <row r="45" spans="1:16" ht="16.5">
      <c r="A45" s="142" t="s">
        <v>567</v>
      </c>
      <c r="B45" s="144" t="s">
        <v>285</v>
      </c>
      <c r="C45" s="221">
        <v>32.09771</v>
      </c>
      <c r="D45" s="216"/>
      <c r="E45" s="216"/>
      <c r="F45" s="216"/>
      <c r="G45" s="216"/>
      <c r="H45" s="216">
        <v>4.223</v>
      </c>
      <c r="I45" s="216"/>
      <c r="J45" s="216"/>
      <c r="K45" s="216"/>
      <c r="L45" s="216">
        <v>4.223</v>
      </c>
      <c r="M45" s="216">
        <v>4.223</v>
      </c>
      <c r="N45" s="216"/>
      <c r="O45" s="263">
        <f t="shared" si="1"/>
        <v>36.32071</v>
      </c>
      <c r="P45" s="215"/>
    </row>
    <row r="46" spans="1:16" ht="15.75" hidden="1">
      <c r="A46" s="142"/>
      <c r="B46" s="118"/>
      <c r="C46" s="216"/>
      <c r="D46" s="216"/>
      <c r="E46" s="216"/>
      <c r="F46" s="216"/>
      <c r="G46" s="216"/>
      <c r="H46" s="216"/>
      <c r="I46" s="216"/>
      <c r="J46" s="216"/>
      <c r="K46" s="216"/>
      <c r="L46" s="216"/>
      <c r="M46" s="216"/>
      <c r="N46" s="216"/>
      <c r="O46" s="263">
        <f t="shared" si="1"/>
        <v>0</v>
      </c>
      <c r="P46" s="215"/>
    </row>
    <row r="47" spans="1:16" ht="15.75" hidden="1">
      <c r="A47" s="142" t="s">
        <v>155</v>
      </c>
      <c r="B47" s="118" t="s">
        <v>156</v>
      </c>
      <c r="C47" s="216"/>
      <c r="D47" s="216"/>
      <c r="E47" s="216"/>
      <c r="F47" s="216"/>
      <c r="G47" s="216"/>
      <c r="H47" s="216"/>
      <c r="I47" s="216"/>
      <c r="J47" s="216"/>
      <c r="K47" s="216"/>
      <c r="L47" s="216"/>
      <c r="M47" s="216"/>
      <c r="N47" s="216"/>
      <c r="O47" s="263">
        <f t="shared" si="1"/>
        <v>0</v>
      </c>
      <c r="P47" s="215"/>
    </row>
    <row r="48" spans="1:16" ht="31.5" hidden="1">
      <c r="A48" s="142"/>
      <c r="B48" s="196" t="s">
        <v>157</v>
      </c>
      <c r="C48" s="221"/>
      <c r="D48" s="216"/>
      <c r="E48" s="216"/>
      <c r="F48" s="216"/>
      <c r="G48" s="216"/>
      <c r="H48" s="216"/>
      <c r="I48" s="216"/>
      <c r="J48" s="216"/>
      <c r="K48" s="216"/>
      <c r="L48" s="216"/>
      <c r="M48" s="216"/>
      <c r="N48" s="216"/>
      <c r="O48" s="263">
        <f t="shared" si="1"/>
        <v>0</v>
      </c>
      <c r="P48" s="215"/>
    </row>
    <row r="49" spans="1:16" ht="15.75">
      <c r="A49" s="142"/>
      <c r="B49" s="181" t="s">
        <v>1</v>
      </c>
      <c r="C49" s="221">
        <v>2.85</v>
      </c>
      <c r="D49" s="216"/>
      <c r="E49" s="216"/>
      <c r="F49" s="216"/>
      <c r="G49" s="216"/>
      <c r="H49" s="216">
        <v>4.223</v>
      </c>
      <c r="I49" s="216"/>
      <c r="J49" s="216"/>
      <c r="K49" s="216"/>
      <c r="L49" s="216">
        <v>4.223</v>
      </c>
      <c r="M49" s="216">
        <v>4.223</v>
      </c>
      <c r="N49" s="216"/>
      <c r="O49" s="263">
        <f t="shared" si="1"/>
        <v>7.073</v>
      </c>
      <c r="P49" s="215"/>
    </row>
    <row r="50" spans="1:16" ht="15.75">
      <c r="A50" s="142"/>
      <c r="B50" s="181" t="s">
        <v>2</v>
      </c>
      <c r="C50" s="221">
        <v>32.09771</v>
      </c>
      <c r="D50" s="216"/>
      <c r="E50" s="216"/>
      <c r="F50" s="216"/>
      <c r="G50" s="216"/>
      <c r="H50" s="216">
        <v>4.223</v>
      </c>
      <c r="I50" s="216"/>
      <c r="J50" s="216"/>
      <c r="K50" s="216"/>
      <c r="L50" s="216">
        <v>4.223</v>
      </c>
      <c r="M50" s="216">
        <v>4.223</v>
      </c>
      <c r="N50" s="216"/>
      <c r="O50" s="263">
        <f t="shared" si="1"/>
        <v>36.32071</v>
      </c>
      <c r="P50" s="215"/>
    </row>
    <row r="51" spans="1:16" ht="31.5">
      <c r="A51" s="142"/>
      <c r="B51" s="199" t="s">
        <v>3</v>
      </c>
      <c r="C51" s="221">
        <v>2.85</v>
      </c>
      <c r="D51" s="216"/>
      <c r="E51" s="216"/>
      <c r="F51" s="216"/>
      <c r="G51" s="216"/>
      <c r="H51" s="216">
        <v>4.223</v>
      </c>
      <c r="I51" s="216"/>
      <c r="J51" s="216"/>
      <c r="K51" s="216"/>
      <c r="L51" s="216">
        <v>4.223</v>
      </c>
      <c r="M51" s="216">
        <v>4.223</v>
      </c>
      <c r="N51" s="216"/>
      <c r="O51" s="263">
        <f t="shared" si="1"/>
        <v>7.073</v>
      </c>
      <c r="P51" s="215"/>
    </row>
    <row r="52" spans="1:16" ht="15.75">
      <c r="A52" s="142" t="s">
        <v>422</v>
      </c>
      <c r="B52" s="115" t="s">
        <v>458</v>
      </c>
      <c r="C52" s="221">
        <v>11.38351</v>
      </c>
      <c r="D52" s="216"/>
      <c r="E52" s="216"/>
      <c r="F52" s="216"/>
      <c r="G52" s="216"/>
      <c r="H52" s="216"/>
      <c r="I52" s="216"/>
      <c r="J52" s="216"/>
      <c r="K52" s="216"/>
      <c r="L52" s="216"/>
      <c r="M52" s="216"/>
      <c r="N52" s="216"/>
      <c r="O52" s="263">
        <f t="shared" si="1"/>
        <v>11.38351</v>
      </c>
      <c r="P52" s="215"/>
    </row>
    <row r="53" spans="1:16" ht="15.75">
      <c r="A53" s="142"/>
      <c r="B53" s="181" t="s">
        <v>2</v>
      </c>
      <c r="C53" s="221">
        <v>1.38351</v>
      </c>
      <c r="D53" s="216"/>
      <c r="E53" s="216"/>
      <c r="F53" s="216"/>
      <c r="G53" s="216"/>
      <c r="H53" s="216"/>
      <c r="I53" s="216"/>
      <c r="J53" s="216"/>
      <c r="K53" s="216"/>
      <c r="L53" s="216"/>
      <c r="M53" s="216"/>
      <c r="N53" s="216"/>
      <c r="O53" s="263">
        <f t="shared" si="1"/>
        <v>1.38351</v>
      </c>
      <c r="P53" s="215"/>
    </row>
    <row r="54" spans="1:16" ht="43.5" customHeight="1">
      <c r="A54" s="142" t="s">
        <v>423</v>
      </c>
      <c r="B54" s="118" t="s">
        <v>465</v>
      </c>
      <c r="C54" s="222">
        <v>3.69051</v>
      </c>
      <c r="D54" s="223"/>
      <c r="E54" s="222"/>
      <c r="F54" s="219"/>
      <c r="G54" s="216"/>
      <c r="H54" s="216"/>
      <c r="I54" s="216"/>
      <c r="J54" s="216"/>
      <c r="K54" s="216"/>
      <c r="L54" s="216"/>
      <c r="M54" s="216"/>
      <c r="N54" s="216"/>
      <c r="O54" s="263">
        <f t="shared" si="1"/>
        <v>3.69051</v>
      </c>
      <c r="P54" s="215"/>
    </row>
    <row r="55" spans="1:16" ht="31.5" customHeight="1" hidden="1">
      <c r="A55" s="145"/>
      <c r="B55" s="146" t="s">
        <v>200</v>
      </c>
      <c r="C55" s="224"/>
      <c r="D55" s="225"/>
      <c r="E55" s="224"/>
      <c r="F55" s="224"/>
      <c r="G55" s="216"/>
      <c r="H55" s="216"/>
      <c r="I55" s="216"/>
      <c r="J55" s="216"/>
      <c r="K55" s="216"/>
      <c r="L55" s="216"/>
      <c r="M55" s="216"/>
      <c r="N55" s="216"/>
      <c r="O55" s="263">
        <f t="shared" si="1"/>
        <v>0</v>
      </c>
      <c r="P55" s="215"/>
    </row>
    <row r="56" spans="1:16" ht="23.25" customHeight="1">
      <c r="A56" s="145"/>
      <c r="B56" s="181" t="s">
        <v>2</v>
      </c>
      <c r="C56" s="303">
        <v>3.69051</v>
      </c>
      <c r="D56" s="225"/>
      <c r="E56" s="224"/>
      <c r="F56" s="224"/>
      <c r="G56" s="216"/>
      <c r="H56" s="216"/>
      <c r="I56" s="216"/>
      <c r="J56" s="216"/>
      <c r="K56" s="216"/>
      <c r="L56" s="216"/>
      <c r="M56" s="216"/>
      <c r="N56" s="216"/>
      <c r="O56" s="263">
        <f t="shared" si="1"/>
        <v>3.69051</v>
      </c>
      <c r="P56" s="215"/>
    </row>
    <row r="57" spans="1:16" ht="23.25" customHeight="1">
      <c r="A57" s="142" t="s">
        <v>443</v>
      </c>
      <c r="B57" s="115" t="s">
        <v>286</v>
      </c>
      <c r="C57" s="216">
        <v>2.9997</v>
      </c>
      <c r="D57" s="216"/>
      <c r="E57" s="216"/>
      <c r="F57" s="216"/>
      <c r="G57" s="216"/>
      <c r="H57" s="216"/>
      <c r="I57" s="216"/>
      <c r="J57" s="216"/>
      <c r="K57" s="216"/>
      <c r="L57" s="216"/>
      <c r="M57" s="216"/>
      <c r="N57" s="216"/>
      <c r="O57" s="263">
        <f t="shared" si="1"/>
        <v>2.9997</v>
      </c>
      <c r="P57" s="215"/>
    </row>
    <row r="58" spans="1:16" ht="38.25" customHeight="1" hidden="1">
      <c r="A58" s="142" t="s">
        <v>380</v>
      </c>
      <c r="B58" s="118" t="s">
        <v>38</v>
      </c>
      <c r="C58" s="216"/>
      <c r="D58" s="216"/>
      <c r="E58" s="216"/>
      <c r="F58" s="216"/>
      <c r="G58" s="216"/>
      <c r="H58" s="216"/>
      <c r="I58" s="216"/>
      <c r="J58" s="216"/>
      <c r="K58" s="216"/>
      <c r="L58" s="216"/>
      <c r="M58" s="216"/>
      <c r="N58" s="216"/>
      <c r="O58" s="263">
        <f t="shared" si="1"/>
        <v>0</v>
      </c>
      <c r="P58" s="215"/>
    </row>
    <row r="59" spans="1:16" ht="38.25" customHeight="1">
      <c r="A59" s="142"/>
      <c r="B59" s="181" t="s">
        <v>2</v>
      </c>
      <c r="C59" s="221">
        <v>2.9997</v>
      </c>
      <c r="D59" s="216"/>
      <c r="E59" s="216"/>
      <c r="F59" s="216"/>
      <c r="G59" s="216"/>
      <c r="H59" s="216"/>
      <c r="I59" s="216"/>
      <c r="J59" s="216"/>
      <c r="K59" s="216"/>
      <c r="L59" s="216"/>
      <c r="M59" s="216"/>
      <c r="N59" s="216"/>
      <c r="O59" s="263">
        <f t="shared" si="1"/>
        <v>2.9997</v>
      </c>
      <c r="P59" s="215"/>
    </row>
    <row r="60" spans="1:16" ht="33.75" customHeight="1">
      <c r="A60" s="142" t="s">
        <v>447</v>
      </c>
      <c r="B60" s="118" t="s">
        <v>448</v>
      </c>
      <c r="C60" s="216">
        <v>3.07378</v>
      </c>
      <c r="D60" s="216"/>
      <c r="E60" s="216"/>
      <c r="F60" s="216"/>
      <c r="G60" s="216"/>
      <c r="H60" s="216"/>
      <c r="I60" s="216"/>
      <c r="J60" s="216"/>
      <c r="K60" s="216"/>
      <c r="L60" s="216"/>
      <c r="M60" s="216"/>
      <c r="N60" s="216"/>
      <c r="O60" s="263">
        <f t="shared" si="1"/>
        <v>3.07378</v>
      </c>
      <c r="P60" s="215"/>
    </row>
    <row r="61" spans="1:16" ht="50.25" customHeight="1" hidden="1">
      <c r="A61" s="142" t="s">
        <v>500</v>
      </c>
      <c r="B61" s="118" t="s">
        <v>555</v>
      </c>
      <c r="C61" s="216"/>
      <c r="D61" s="216"/>
      <c r="E61" s="216"/>
      <c r="F61" s="216"/>
      <c r="G61" s="216"/>
      <c r="H61" s="216"/>
      <c r="I61" s="216"/>
      <c r="J61" s="216"/>
      <c r="K61" s="216"/>
      <c r="L61" s="216"/>
      <c r="M61" s="216"/>
      <c r="N61" s="216"/>
      <c r="O61" s="263">
        <f t="shared" si="1"/>
        <v>0</v>
      </c>
      <c r="P61" s="215"/>
    </row>
    <row r="62" spans="1:16" ht="25.5" customHeight="1" hidden="1">
      <c r="A62" s="142" t="s">
        <v>422</v>
      </c>
      <c r="B62" s="118" t="s">
        <v>458</v>
      </c>
      <c r="C62" s="216"/>
      <c r="D62" s="216"/>
      <c r="E62" s="216"/>
      <c r="F62" s="216"/>
      <c r="G62" s="216"/>
      <c r="H62" s="216"/>
      <c r="I62" s="216"/>
      <c r="J62" s="216"/>
      <c r="K62" s="216"/>
      <c r="L62" s="216"/>
      <c r="M62" s="216"/>
      <c r="N62" s="216"/>
      <c r="O62" s="263">
        <f t="shared" si="1"/>
        <v>0</v>
      </c>
      <c r="P62" s="215"/>
    </row>
    <row r="63" spans="1:16" ht="25.5" customHeight="1">
      <c r="A63" s="142"/>
      <c r="B63" s="181" t="s">
        <v>2</v>
      </c>
      <c r="C63" s="221">
        <v>3.07378</v>
      </c>
      <c r="D63" s="216"/>
      <c r="E63" s="216"/>
      <c r="F63" s="216"/>
      <c r="G63" s="216"/>
      <c r="H63" s="216"/>
      <c r="I63" s="216"/>
      <c r="J63" s="216"/>
      <c r="K63" s="216"/>
      <c r="L63" s="216"/>
      <c r="M63" s="216"/>
      <c r="N63" s="216"/>
      <c r="O63" s="263">
        <f t="shared" si="1"/>
        <v>3.07378</v>
      </c>
      <c r="P63" s="215"/>
    </row>
    <row r="64" spans="1:16" ht="27.75" customHeight="1">
      <c r="A64" s="142" t="s">
        <v>380</v>
      </c>
      <c r="B64" s="118" t="s">
        <v>154</v>
      </c>
      <c r="C64" s="216">
        <v>-94.69428</v>
      </c>
      <c r="D64" s="216"/>
      <c r="E64" s="216"/>
      <c r="F64" s="216"/>
      <c r="G64" s="216"/>
      <c r="H64" s="216"/>
      <c r="I64" s="216"/>
      <c r="J64" s="216"/>
      <c r="K64" s="216"/>
      <c r="L64" s="216"/>
      <c r="M64" s="216"/>
      <c r="N64" s="216">
        <v>0</v>
      </c>
      <c r="O64" s="263">
        <f t="shared" si="1"/>
        <v>-94.69428</v>
      </c>
      <c r="P64" s="215"/>
    </row>
    <row r="65" spans="1:16" ht="25.5" customHeight="1" hidden="1">
      <c r="A65" s="140" t="s">
        <v>408</v>
      </c>
      <c r="B65" s="141" t="s">
        <v>10</v>
      </c>
      <c r="C65" s="216"/>
      <c r="D65" s="216"/>
      <c r="E65" s="216"/>
      <c r="F65" s="216"/>
      <c r="G65" s="216"/>
      <c r="H65" s="216"/>
      <c r="I65" s="216"/>
      <c r="J65" s="216"/>
      <c r="K65" s="216"/>
      <c r="L65" s="216"/>
      <c r="M65" s="216"/>
      <c r="N65" s="216"/>
      <c r="O65" s="263">
        <f t="shared" si="1"/>
        <v>0</v>
      </c>
      <c r="P65" s="215"/>
    </row>
    <row r="66" spans="1:16" ht="36.75" customHeight="1" hidden="1">
      <c r="A66" s="142" t="s">
        <v>387</v>
      </c>
      <c r="B66" s="118" t="s">
        <v>47</v>
      </c>
      <c r="C66" s="216"/>
      <c r="D66" s="226"/>
      <c r="E66" s="226"/>
      <c r="F66" s="216"/>
      <c r="G66" s="216"/>
      <c r="H66" s="216"/>
      <c r="I66" s="216"/>
      <c r="J66" s="216"/>
      <c r="K66" s="216"/>
      <c r="L66" s="216"/>
      <c r="M66" s="216"/>
      <c r="N66" s="216"/>
      <c r="O66" s="263">
        <f t="shared" si="1"/>
        <v>0</v>
      </c>
      <c r="P66" s="215"/>
    </row>
    <row r="67" spans="1:16" ht="15.75" hidden="1">
      <c r="A67" s="142" t="s">
        <v>262</v>
      </c>
      <c r="B67" s="118" t="s">
        <v>263</v>
      </c>
      <c r="C67" s="216"/>
      <c r="D67" s="216"/>
      <c r="E67" s="216"/>
      <c r="F67" s="216"/>
      <c r="G67" s="216"/>
      <c r="H67" s="216"/>
      <c r="I67" s="216"/>
      <c r="J67" s="216"/>
      <c r="K67" s="216"/>
      <c r="L67" s="216"/>
      <c r="M67" s="216"/>
      <c r="N67" s="216"/>
      <c r="O67" s="263">
        <f t="shared" si="1"/>
        <v>0</v>
      </c>
      <c r="P67" s="215"/>
    </row>
    <row r="68" spans="1:16" ht="31.5" hidden="1">
      <c r="A68" s="142" t="s">
        <v>463</v>
      </c>
      <c r="B68" s="118" t="s">
        <v>13</v>
      </c>
      <c r="C68" s="216"/>
      <c r="D68" s="216"/>
      <c r="E68" s="216"/>
      <c r="F68" s="216"/>
      <c r="G68" s="216"/>
      <c r="H68" s="216"/>
      <c r="I68" s="216"/>
      <c r="J68" s="216"/>
      <c r="K68" s="216"/>
      <c r="L68" s="216"/>
      <c r="M68" s="216"/>
      <c r="N68" s="216"/>
      <c r="O68" s="263">
        <f t="shared" si="1"/>
        <v>0</v>
      </c>
      <c r="P68" s="215"/>
    </row>
    <row r="69" spans="1:16" ht="48.75" customHeight="1" hidden="1">
      <c r="A69" s="142" t="s">
        <v>388</v>
      </c>
      <c r="B69" s="118" t="s">
        <v>461</v>
      </c>
      <c r="C69" s="216"/>
      <c r="D69" s="216"/>
      <c r="E69" s="216"/>
      <c r="F69" s="216"/>
      <c r="G69" s="216"/>
      <c r="H69" s="216"/>
      <c r="I69" s="216"/>
      <c r="J69" s="216"/>
      <c r="K69" s="216"/>
      <c r="L69" s="216"/>
      <c r="M69" s="216"/>
      <c r="N69" s="216"/>
      <c r="O69" s="263">
        <f t="shared" si="1"/>
        <v>0</v>
      </c>
      <c r="P69" s="215"/>
    </row>
    <row r="70" spans="1:16" ht="58.5" customHeight="1" hidden="1">
      <c r="A70" s="142" t="s">
        <v>449</v>
      </c>
      <c r="B70" s="118" t="s">
        <v>14</v>
      </c>
      <c r="C70" s="216"/>
      <c r="D70" s="216"/>
      <c r="E70" s="216"/>
      <c r="F70" s="216"/>
      <c r="G70" s="216"/>
      <c r="H70" s="216"/>
      <c r="I70" s="216"/>
      <c r="J70" s="216"/>
      <c r="K70" s="216"/>
      <c r="L70" s="216"/>
      <c r="M70" s="216"/>
      <c r="N70" s="216"/>
      <c r="O70" s="263">
        <f t="shared" si="1"/>
        <v>0</v>
      </c>
      <c r="P70" s="215"/>
    </row>
    <row r="71" spans="1:16" ht="27.75" customHeight="1" hidden="1">
      <c r="A71" s="142" t="s">
        <v>351</v>
      </c>
      <c r="B71" s="118" t="s">
        <v>352</v>
      </c>
      <c r="C71" s="216"/>
      <c r="D71" s="216"/>
      <c r="E71" s="216"/>
      <c r="F71" s="216"/>
      <c r="G71" s="216"/>
      <c r="H71" s="216"/>
      <c r="I71" s="216"/>
      <c r="J71" s="216"/>
      <c r="K71" s="216"/>
      <c r="L71" s="216"/>
      <c r="M71" s="216"/>
      <c r="N71" s="216"/>
      <c r="O71" s="263">
        <f t="shared" si="1"/>
        <v>0</v>
      </c>
      <c r="P71" s="215"/>
    </row>
    <row r="72" spans="1:16" ht="15.75" hidden="1">
      <c r="A72" s="142" t="s">
        <v>477</v>
      </c>
      <c r="B72" s="118" t="s">
        <v>492</v>
      </c>
      <c r="C72" s="216"/>
      <c r="D72" s="216"/>
      <c r="E72" s="216"/>
      <c r="F72" s="216"/>
      <c r="G72" s="216"/>
      <c r="H72" s="216"/>
      <c r="I72" s="216"/>
      <c r="J72" s="216"/>
      <c r="K72" s="216"/>
      <c r="L72" s="216"/>
      <c r="M72" s="216"/>
      <c r="N72" s="216"/>
      <c r="O72" s="263">
        <f t="shared" si="1"/>
        <v>0</v>
      </c>
      <c r="P72" s="215"/>
    </row>
    <row r="73" spans="1:16" ht="49.5" customHeight="1" hidden="1">
      <c r="A73" s="142" t="s">
        <v>426</v>
      </c>
      <c r="B73" s="118" t="s">
        <v>462</v>
      </c>
      <c r="C73" s="216"/>
      <c r="D73" s="216"/>
      <c r="E73" s="216"/>
      <c r="F73" s="216"/>
      <c r="G73" s="216"/>
      <c r="H73" s="216"/>
      <c r="I73" s="216"/>
      <c r="J73" s="216"/>
      <c r="K73" s="216"/>
      <c r="L73" s="216"/>
      <c r="M73" s="216"/>
      <c r="N73" s="216"/>
      <c r="O73" s="263">
        <f t="shared" si="1"/>
        <v>0</v>
      </c>
      <c r="P73" s="215"/>
    </row>
    <row r="74" spans="1:16" ht="15.75" hidden="1">
      <c r="A74" s="100">
        <v>240601</v>
      </c>
      <c r="B74" s="118" t="s">
        <v>15</v>
      </c>
      <c r="C74" s="216"/>
      <c r="D74" s="217"/>
      <c r="E74" s="218"/>
      <c r="F74" s="218"/>
      <c r="G74" s="217"/>
      <c r="H74" s="218"/>
      <c r="I74" s="217"/>
      <c r="J74" s="218"/>
      <c r="K74" s="218"/>
      <c r="L74" s="217"/>
      <c r="M74" s="217"/>
      <c r="N74" s="218"/>
      <c r="O74" s="263">
        <f t="shared" si="1"/>
        <v>0</v>
      </c>
      <c r="P74" s="215"/>
    </row>
    <row r="75" spans="1:16" ht="15.75">
      <c r="A75" s="100"/>
      <c r="B75" s="181" t="s">
        <v>2</v>
      </c>
      <c r="C75" s="221">
        <v>5.30572</v>
      </c>
      <c r="D75" s="217"/>
      <c r="E75" s="218"/>
      <c r="F75" s="218"/>
      <c r="G75" s="217"/>
      <c r="H75" s="218"/>
      <c r="I75" s="217"/>
      <c r="J75" s="218"/>
      <c r="K75" s="218"/>
      <c r="L75" s="217"/>
      <c r="M75" s="217"/>
      <c r="N75" s="218"/>
      <c r="O75" s="263">
        <f t="shared" si="1"/>
        <v>5.30572</v>
      </c>
      <c r="P75" s="215"/>
    </row>
    <row r="76" spans="1:16" ht="15.75">
      <c r="A76" s="100">
        <v>120201</v>
      </c>
      <c r="B76" s="115" t="s">
        <v>10</v>
      </c>
      <c r="C76" s="223">
        <v>35</v>
      </c>
      <c r="D76" s="217"/>
      <c r="E76" s="218"/>
      <c r="F76" s="218"/>
      <c r="G76" s="217"/>
      <c r="H76" s="218"/>
      <c r="I76" s="217"/>
      <c r="J76" s="218"/>
      <c r="K76" s="218"/>
      <c r="L76" s="217"/>
      <c r="M76" s="217"/>
      <c r="N76" s="218"/>
      <c r="O76" s="263">
        <f t="shared" si="1"/>
        <v>35</v>
      </c>
      <c r="P76" s="215"/>
    </row>
    <row r="77" spans="1:16" ht="15.75">
      <c r="A77" s="100">
        <v>130102</v>
      </c>
      <c r="B77" s="118" t="s">
        <v>47</v>
      </c>
      <c r="C77" s="216">
        <v>0.4</v>
      </c>
      <c r="D77" s="217"/>
      <c r="E77" s="218"/>
      <c r="F77" s="218"/>
      <c r="G77" s="217"/>
      <c r="H77" s="218"/>
      <c r="I77" s="217"/>
      <c r="J77" s="218"/>
      <c r="K77" s="218"/>
      <c r="L77" s="217"/>
      <c r="M77" s="217"/>
      <c r="N77" s="218"/>
      <c r="O77" s="263">
        <f t="shared" si="1"/>
        <v>0.4</v>
      </c>
      <c r="P77" s="215"/>
    </row>
    <row r="78" spans="1:16" ht="15.75" hidden="1">
      <c r="A78" s="100">
        <v>130115</v>
      </c>
      <c r="B78" s="118" t="s">
        <v>263</v>
      </c>
      <c r="C78" s="216"/>
      <c r="D78" s="217"/>
      <c r="E78" s="218"/>
      <c r="F78" s="218"/>
      <c r="G78" s="217"/>
      <c r="H78" s="218"/>
      <c r="I78" s="217"/>
      <c r="J78" s="218"/>
      <c r="K78" s="218"/>
      <c r="L78" s="217"/>
      <c r="M78" s="217"/>
      <c r="N78" s="218"/>
      <c r="O78" s="263">
        <f t="shared" si="1"/>
        <v>0</v>
      </c>
      <c r="P78" s="215"/>
    </row>
    <row r="79" spans="1:16" ht="31.5" hidden="1">
      <c r="A79" s="100">
        <v>130203</v>
      </c>
      <c r="B79" s="118" t="s">
        <v>13</v>
      </c>
      <c r="C79" s="216"/>
      <c r="D79" s="217"/>
      <c r="E79" s="218"/>
      <c r="F79" s="218"/>
      <c r="G79" s="217"/>
      <c r="H79" s="218"/>
      <c r="I79" s="217"/>
      <c r="J79" s="218"/>
      <c r="K79" s="218"/>
      <c r="L79" s="217"/>
      <c r="M79" s="217"/>
      <c r="N79" s="218"/>
      <c r="O79" s="263">
        <f t="shared" si="1"/>
        <v>0</v>
      </c>
      <c r="P79" s="215"/>
    </row>
    <row r="80" spans="1:16" ht="15.75" hidden="1">
      <c r="A80" s="100">
        <v>130204</v>
      </c>
      <c r="B80" s="118" t="s">
        <v>288</v>
      </c>
      <c r="C80" s="216"/>
      <c r="D80" s="217"/>
      <c r="E80" s="218"/>
      <c r="F80" s="218"/>
      <c r="G80" s="217"/>
      <c r="H80" s="218"/>
      <c r="I80" s="217"/>
      <c r="J80" s="218"/>
      <c r="K80" s="218"/>
      <c r="L80" s="217"/>
      <c r="M80" s="217"/>
      <c r="N80" s="218"/>
      <c r="O80" s="263">
        <f t="shared" si="1"/>
        <v>0</v>
      </c>
      <c r="P80" s="215"/>
    </row>
    <row r="81" spans="1:16" ht="31.5" hidden="1">
      <c r="A81" s="145" t="s">
        <v>449</v>
      </c>
      <c r="B81" s="118" t="s">
        <v>14</v>
      </c>
      <c r="C81" s="223"/>
      <c r="D81" s="217"/>
      <c r="E81" s="218"/>
      <c r="F81" s="218"/>
      <c r="G81" s="217"/>
      <c r="H81" s="218"/>
      <c r="I81" s="217"/>
      <c r="J81" s="218"/>
      <c r="K81" s="218"/>
      <c r="L81" s="217"/>
      <c r="M81" s="217"/>
      <c r="N81" s="218"/>
      <c r="O81" s="263">
        <f t="shared" si="1"/>
        <v>0</v>
      </c>
      <c r="P81" s="215"/>
    </row>
    <row r="82" spans="1:16" ht="15.75" hidden="1">
      <c r="A82" s="145"/>
      <c r="B82" s="146"/>
      <c r="C82" s="225"/>
      <c r="D82" s="217"/>
      <c r="E82" s="218"/>
      <c r="F82" s="218"/>
      <c r="G82" s="217"/>
      <c r="H82" s="218"/>
      <c r="I82" s="217"/>
      <c r="J82" s="218"/>
      <c r="K82" s="218"/>
      <c r="L82" s="217"/>
      <c r="M82" s="217"/>
      <c r="N82" s="218"/>
      <c r="O82" s="263">
        <f t="shared" si="1"/>
        <v>0</v>
      </c>
      <c r="P82" s="215"/>
    </row>
    <row r="83" spans="1:16" ht="15.75" hidden="1">
      <c r="A83" s="145" t="s">
        <v>426</v>
      </c>
      <c r="B83" s="115" t="s">
        <v>289</v>
      </c>
      <c r="C83" s="227"/>
      <c r="D83" s="217"/>
      <c r="E83" s="218"/>
      <c r="F83" s="218"/>
      <c r="G83" s="217"/>
      <c r="H83" s="218"/>
      <c r="I83" s="217"/>
      <c r="J83" s="218"/>
      <c r="K83" s="218"/>
      <c r="L83" s="217"/>
      <c r="M83" s="217"/>
      <c r="N83" s="218"/>
      <c r="O83" s="263">
        <f t="shared" si="1"/>
        <v>0</v>
      </c>
      <c r="P83" s="215"/>
    </row>
    <row r="84" spans="1:16" ht="15.75" hidden="1">
      <c r="A84" s="100">
        <v>250404</v>
      </c>
      <c r="B84" s="118" t="s">
        <v>391</v>
      </c>
      <c r="C84" s="216"/>
      <c r="D84" s="216"/>
      <c r="E84" s="216"/>
      <c r="F84" s="216"/>
      <c r="G84" s="216"/>
      <c r="H84" s="216"/>
      <c r="I84" s="216"/>
      <c r="J84" s="216"/>
      <c r="K84" s="216"/>
      <c r="L84" s="216"/>
      <c r="M84" s="216"/>
      <c r="N84" s="216"/>
      <c r="O84" s="263">
        <f t="shared" si="1"/>
        <v>0</v>
      </c>
      <c r="P84" s="215"/>
    </row>
    <row r="85" spans="1:16" ht="17.25" customHeight="1" hidden="1">
      <c r="A85" s="147"/>
      <c r="B85" s="148" t="s">
        <v>493</v>
      </c>
      <c r="C85" s="216"/>
      <c r="D85" s="216"/>
      <c r="E85" s="216"/>
      <c r="F85" s="216"/>
      <c r="G85" s="216"/>
      <c r="H85" s="216"/>
      <c r="I85" s="216"/>
      <c r="J85" s="216"/>
      <c r="K85" s="216"/>
      <c r="L85" s="216"/>
      <c r="M85" s="216"/>
      <c r="N85" s="216"/>
      <c r="O85" s="263">
        <f t="shared" si="1"/>
        <v>0</v>
      </c>
      <c r="P85" s="215"/>
    </row>
    <row r="86" spans="1:16" ht="15.75" hidden="1">
      <c r="A86" s="100"/>
      <c r="B86" s="118" t="s">
        <v>569</v>
      </c>
      <c r="C86" s="216"/>
      <c r="D86" s="216"/>
      <c r="E86" s="216"/>
      <c r="F86" s="216"/>
      <c r="G86" s="216"/>
      <c r="H86" s="216"/>
      <c r="I86" s="216"/>
      <c r="J86" s="216"/>
      <c r="K86" s="216"/>
      <c r="L86" s="216"/>
      <c r="M86" s="216"/>
      <c r="N86" s="216"/>
      <c r="O86" s="263">
        <f aca="true" t="shared" si="3" ref="O86:O149">SUM(H86+C86)</f>
        <v>0</v>
      </c>
      <c r="P86" s="215"/>
    </row>
    <row r="87" spans="1:16" ht="15.75" hidden="1">
      <c r="A87" s="142"/>
      <c r="B87" s="118"/>
      <c r="C87" s="216"/>
      <c r="D87" s="216"/>
      <c r="E87" s="216"/>
      <c r="F87" s="216"/>
      <c r="G87" s="216"/>
      <c r="H87" s="216"/>
      <c r="I87" s="216"/>
      <c r="J87" s="216"/>
      <c r="K87" s="216"/>
      <c r="L87" s="216"/>
      <c r="M87" s="216"/>
      <c r="N87" s="216"/>
      <c r="O87" s="263">
        <f t="shared" si="3"/>
        <v>0</v>
      </c>
      <c r="P87" s="215"/>
    </row>
    <row r="88" spans="1:16" ht="33" customHeight="1" hidden="1">
      <c r="A88" s="142" t="s">
        <v>473</v>
      </c>
      <c r="B88" s="149" t="s">
        <v>16</v>
      </c>
      <c r="C88" s="216"/>
      <c r="D88" s="216"/>
      <c r="E88" s="216"/>
      <c r="F88" s="216"/>
      <c r="G88" s="216"/>
      <c r="H88" s="216"/>
      <c r="I88" s="216"/>
      <c r="J88" s="216"/>
      <c r="K88" s="216"/>
      <c r="L88" s="216"/>
      <c r="M88" s="216"/>
      <c r="N88" s="216"/>
      <c r="O88" s="263">
        <f t="shared" si="3"/>
        <v>0</v>
      </c>
      <c r="P88" s="215"/>
    </row>
    <row r="89" spans="1:16" ht="15.75" hidden="1">
      <c r="A89" s="142"/>
      <c r="B89" s="149" t="s">
        <v>475</v>
      </c>
      <c r="C89" s="216"/>
      <c r="D89" s="216"/>
      <c r="E89" s="216"/>
      <c r="F89" s="216"/>
      <c r="G89" s="216"/>
      <c r="H89" s="216"/>
      <c r="I89" s="216"/>
      <c r="J89" s="216"/>
      <c r="K89" s="216"/>
      <c r="L89" s="216"/>
      <c r="M89" s="216"/>
      <c r="N89" s="216"/>
      <c r="O89" s="263">
        <f t="shared" si="3"/>
        <v>0</v>
      </c>
      <c r="P89" s="215"/>
    </row>
    <row r="90" spans="1:16" ht="45.75" customHeight="1" hidden="1">
      <c r="A90" s="142"/>
      <c r="B90" s="100" t="s">
        <v>476</v>
      </c>
      <c r="C90" s="216"/>
      <c r="D90" s="216"/>
      <c r="E90" s="216"/>
      <c r="F90" s="216"/>
      <c r="G90" s="216"/>
      <c r="H90" s="216"/>
      <c r="I90" s="216"/>
      <c r="J90" s="216"/>
      <c r="K90" s="216"/>
      <c r="L90" s="216"/>
      <c r="M90" s="216"/>
      <c r="N90" s="216"/>
      <c r="O90" s="263">
        <f t="shared" si="3"/>
        <v>0</v>
      </c>
      <c r="P90" s="215"/>
    </row>
    <row r="91" spans="1:16" ht="39" customHeight="1" hidden="1">
      <c r="A91" s="150"/>
      <c r="B91" s="150" t="s">
        <v>43</v>
      </c>
      <c r="C91" s="216"/>
      <c r="D91" s="216"/>
      <c r="E91" s="216"/>
      <c r="F91" s="216"/>
      <c r="G91" s="216"/>
      <c r="H91" s="216"/>
      <c r="I91" s="216"/>
      <c r="J91" s="216"/>
      <c r="K91" s="216"/>
      <c r="L91" s="216"/>
      <c r="M91" s="216"/>
      <c r="N91" s="216"/>
      <c r="O91" s="263">
        <f t="shared" si="3"/>
        <v>0</v>
      </c>
      <c r="P91" s="215"/>
    </row>
    <row r="92" spans="1:16" ht="22.5" customHeight="1">
      <c r="A92" s="150"/>
      <c r="B92" s="181" t="s">
        <v>2</v>
      </c>
      <c r="C92" s="221">
        <v>0.4</v>
      </c>
      <c r="D92" s="216"/>
      <c r="E92" s="216"/>
      <c r="F92" s="216"/>
      <c r="G92" s="216"/>
      <c r="H92" s="216"/>
      <c r="I92" s="216"/>
      <c r="J92" s="216"/>
      <c r="K92" s="216"/>
      <c r="L92" s="216"/>
      <c r="M92" s="216"/>
      <c r="N92" s="216"/>
      <c r="O92" s="263">
        <f t="shared" si="3"/>
        <v>0.4</v>
      </c>
      <c r="P92" s="215"/>
    </row>
    <row r="93" spans="1:16" ht="22.5" customHeight="1">
      <c r="A93" s="150">
        <v>130112</v>
      </c>
      <c r="B93" s="115" t="s">
        <v>274</v>
      </c>
      <c r="C93" s="223">
        <v>6</v>
      </c>
      <c r="D93" s="216"/>
      <c r="E93" s="216"/>
      <c r="F93" s="216"/>
      <c r="G93" s="216"/>
      <c r="H93" s="216"/>
      <c r="I93" s="216"/>
      <c r="J93" s="216"/>
      <c r="K93" s="216"/>
      <c r="L93" s="216"/>
      <c r="M93" s="216"/>
      <c r="N93" s="216"/>
      <c r="O93" s="263">
        <f t="shared" si="3"/>
        <v>6</v>
      </c>
      <c r="P93" s="215"/>
    </row>
    <row r="94" spans="1:16" ht="22.5" customHeight="1">
      <c r="A94" s="150">
        <v>180410</v>
      </c>
      <c r="B94" s="115" t="s">
        <v>478</v>
      </c>
      <c r="C94" s="223">
        <v>5.5</v>
      </c>
      <c r="D94" s="216"/>
      <c r="E94" s="216"/>
      <c r="F94" s="216"/>
      <c r="G94" s="216"/>
      <c r="H94" s="216"/>
      <c r="I94" s="216"/>
      <c r="J94" s="216"/>
      <c r="K94" s="216"/>
      <c r="L94" s="216"/>
      <c r="M94" s="216"/>
      <c r="N94" s="216"/>
      <c r="O94" s="263">
        <f t="shared" si="3"/>
        <v>5.5</v>
      </c>
      <c r="P94" s="215"/>
    </row>
    <row r="95" spans="1:16" ht="27.75" customHeight="1">
      <c r="A95" s="150"/>
      <c r="B95" s="199" t="s">
        <v>4</v>
      </c>
      <c r="C95" s="221">
        <v>5.5</v>
      </c>
      <c r="D95" s="216"/>
      <c r="E95" s="216"/>
      <c r="F95" s="216"/>
      <c r="G95" s="216"/>
      <c r="H95" s="216"/>
      <c r="I95" s="216"/>
      <c r="J95" s="216"/>
      <c r="K95" s="216"/>
      <c r="L95" s="216"/>
      <c r="M95" s="216"/>
      <c r="N95" s="216"/>
      <c r="O95" s="263">
        <f t="shared" si="3"/>
        <v>5.5</v>
      </c>
      <c r="P95" s="215"/>
    </row>
    <row r="96" spans="1:16" ht="27.75" customHeight="1">
      <c r="A96" s="150">
        <v>250404</v>
      </c>
      <c r="B96" s="199" t="s">
        <v>274</v>
      </c>
      <c r="C96" s="221">
        <v>110.5</v>
      </c>
      <c r="D96" s="216"/>
      <c r="E96" s="216"/>
      <c r="F96" s="216"/>
      <c r="G96" s="216"/>
      <c r="H96" s="216"/>
      <c r="I96" s="216"/>
      <c r="J96" s="216"/>
      <c r="K96" s="216"/>
      <c r="L96" s="216"/>
      <c r="M96" s="216"/>
      <c r="N96" s="216"/>
      <c r="O96" s="263">
        <f t="shared" si="3"/>
        <v>110.5</v>
      </c>
      <c r="P96" s="215"/>
    </row>
    <row r="97" spans="1:16" ht="27.75" customHeight="1">
      <c r="A97" s="150"/>
      <c r="B97" s="199" t="s">
        <v>26</v>
      </c>
      <c r="C97" s="221">
        <v>110.5</v>
      </c>
      <c r="D97" s="216"/>
      <c r="E97" s="216"/>
      <c r="F97" s="216"/>
      <c r="G97" s="216"/>
      <c r="H97" s="216"/>
      <c r="I97" s="216"/>
      <c r="J97" s="216"/>
      <c r="K97" s="216"/>
      <c r="L97" s="216"/>
      <c r="M97" s="216"/>
      <c r="N97" s="216"/>
      <c r="O97" s="263">
        <f t="shared" si="3"/>
        <v>110.5</v>
      </c>
      <c r="P97" s="215"/>
    </row>
    <row r="98" spans="1:16" ht="15.75">
      <c r="A98" s="188" t="s">
        <v>268</v>
      </c>
      <c r="B98" s="190" t="s">
        <v>459</v>
      </c>
      <c r="C98" s="214">
        <f>SUM(C100+C110+C123)</f>
        <v>337.32624</v>
      </c>
      <c r="D98" s="214"/>
      <c r="E98" s="214">
        <f>E100+E110+E111+E113+E115+E123+E116+E118+E117+E114+E99+E121+E125+E126+E127+E128+E129+E130</f>
        <v>28.864</v>
      </c>
      <c r="F98" s="214">
        <f>F100+F110+F111+F113+F115+F123+F116+F118+F117+F114+F99+F121+F125+F126+F127+F128+F129+F130</f>
        <v>0</v>
      </c>
      <c r="G98" s="214">
        <f aca="true" t="shared" si="4" ref="G98:N98">G100+G110+G111+G113+G115+G123+G116+G118+G117+G114+G99+G121+G125+G126+G127+G128+G129+G130</f>
        <v>0</v>
      </c>
      <c r="H98" s="214">
        <f t="shared" si="4"/>
        <v>19.91</v>
      </c>
      <c r="I98" s="214">
        <f t="shared" si="4"/>
        <v>0</v>
      </c>
      <c r="J98" s="214">
        <f t="shared" si="4"/>
        <v>0</v>
      </c>
      <c r="K98" s="214">
        <f t="shared" si="4"/>
        <v>0</v>
      </c>
      <c r="L98" s="214">
        <f t="shared" si="4"/>
        <v>19.91</v>
      </c>
      <c r="M98" s="214">
        <f t="shared" si="4"/>
        <v>19.91</v>
      </c>
      <c r="N98" s="214">
        <f t="shared" si="4"/>
        <v>0</v>
      </c>
      <c r="O98" s="263">
        <f t="shared" si="3"/>
        <v>357.23624</v>
      </c>
      <c r="P98" s="215"/>
    </row>
    <row r="99" spans="1:16" ht="15.75" hidden="1">
      <c r="A99" s="142" t="s">
        <v>350</v>
      </c>
      <c r="B99" s="118" t="s">
        <v>17</v>
      </c>
      <c r="C99" s="216"/>
      <c r="D99" s="216"/>
      <c r="E99" s="216"/>
      <c r="F99" s="216"/>
      <c r="G99" s="216"/>
      <c r="H99" s="216"/>
      <c r="I99" s="216"/>
      <c r="J99" s="216"/>
      <c r="K99" s="216"/>
      <c r="L99" s="216"/>
      <c r="M99" s="216"/>
      <c r="N99" s="216"/>
      <c r="O99" s="263">
        <f t="shared" si="3"/>
        <v>0</v>
      </c>
      <c r="P99" s="215"/>
    </row>
    <row r="100" spans="1:16" ht="15.75">
      <c r="A100" s="142" t="s">
        <v>375</v>
      </c>
      <c r="B100" s="118" t="s">
        <v>18</v>
      </c>
      <c r="C100" s="222">
        <v>315.67296</v>
      </c>
      <c r="D100" s="216"/>
      <c r="E100" s="223">
        <v>28.864</v>
      </c>
      <c r="F100" s="216"/>
      <c r="G100" s="216"/>
      <c r="H100" s="216">
        <v>19.91</v>
      </c>
      <c r="I100" s="216"/>
      <c r="J100" s="223"/>
      <c r="K100" s="223"/>
      <c r="L100" s="216">
        <v>19.91</v>
      </c>
      <c r="M100" s="216">
        <v>19.91</v>
      </c>
      <c r="N100" s="216"/>
      <c r="O100" s="263">
        <f t="shared" si="3"/>
        <v>335.58296</v>
      </c>
      <c r="P100" s="215"/>
    </row>
    <row r="101" spans="1:16" ht="15.75" hidden="1">
      <c r="A101" s="142"/>
      <c r="B101" s="151" t="s">
        <v>278</v>
      </c>
      <c r="C101" s="223"/>
      <c r="D101" s="223"/>
      <c r="E101" s="223"/>
      <c r="F101" s="223"/>
      <c r="G101" s="223"/>
      <c r="H101" s="223"/>
      <c r="I101" s="223"/>
      <c r="J101" s="223"/>
      <c r="K101" s="223"/>
      <c r="L101" s="216"/>
      <c r="M101" s="216"/>
      <c r="N101" s="216"/>
      <c r="O101" s="263">
        <f t="shared" si="3"/>
        <v>0</v>
      </c>
      <c r="P101" s="215"/>
    </row>
    <row r="102" spans="1:16" ht="31.5" hidden="1">
      <c r="A102" s="142"/>
      <c r="B102" s="143" t="s">
        <v>339</v>
      </c>
      <c r="C102" s="221"/>
      <c r="D102" s="221"/>
      <c r="E102" s="221"/>
      <c r="F102" s="221"/>
      <c r="G102" s="223"/>
      <c r="H102" s="223"/>
      <c r="I102" s="223"/>
      <c r="J102" s="223"/>
      <c r="K102" s="223"/>
      <c r="L102" s="216"/>
      <c r="M102" s="216"/>
      <c r="N102" s="216"/>
      <c r="O102" s="263">
        <f t="shared" si="3"/>
        <v>0</v>
      </c>
      <c r="P102" s="215"/>
    </row>
    <row r="103" spans="1:16" ht="19.5" customHeight="1" hidden="1">
      <c r="A103" s="152"/>
      <c r="B103" s="181" t="s">
        <v>151</v>
      </c>
      <c r="C103" s="227"/>
      <c r="D103" s="227"/>
      <c r="E103" s="227"/>
      <c r="F103" s="221"/>
      <c r="G103" s="221"/>
      <c r="H103" s="221"/>
      <c r="I103" s="221"/>
      <c r="J103" s="221"/>
      <c r="K103" s="221"/>
      <c r="L103" s="220"/>
      <c r="M103" s="220"/>
      <c r="N103" s="220"/>
      <c r="O103" s="263">
        <f t="shared" si="3"/>
        <v>0</v>
      </c>
      <c r="P103" s="215"/>
    </row>
    <row r="104" spans="1:16" ht="31.5" hidden="1">
      <c r="A104" s="142"/>
      <c r="B104" s="151" t="s">
        <v>320</v>
      </c>
      <c r="C104" s="221"/>
      <c r="D104" s="221"/>
      <c r="E104" s="221"/>
      <c r="F104" s="223"/>
      <c r="G104" s="223"/>
      <c r="H104" s="223"/>
      <c r="I104" s="223"/>
      <c r="J104" s="223"/>
      <c r="K104" s="223"/>
      <c r="L104" s="216"/>
      <c r="M104" s="216"/>
      <c r="N104" s="216"/>
      <c r="O104" s="263">
        <f t="shared" si="3"/>
        <v>0</v>
      </c>
      <c r="P104" s="215"/>
    </row>
    <row r="105" spans="1:16" ht="31.5" hidden="1">
      <c r="A105" s="142"/>
      <c r="B105" s="153" t="s">
        <v>322</v>
      </c>
      <c r="C105" s="221"/>
      <c r="D105" s="221"/>
      <c r="E105" s="221"/>
      <c r="F105" s="223"/>
      <c r="G105" s="223"/>
      <c r="H105" s="223"/>
      <c r="I105" s="223"/>
      <c r="J105" s="223"/>
      <c r="K105" s="223"/>
      <c r="L105" s="216"/>
      <c r="M105" s="216"/>
      <c r="N105" s="216"/>
      <c r="O105" s="263">
        <f t="shared" si="3"/>
        <v>0</v>
      </c>
      <c r="P105" s="215"/>
    </row>
    <row r="106" spans="1:16" ht="15.75" hidden="1">
      <c r="A106" s="142"/>
      <c r="B106" s="154" t="s">
        <v>568</v>
      </c>
      <c r="C106" s="221"/>
      <c r="D106" s="221"/>
      <c r="E106" s="221"/>
      <c r="F106" s="223"/>
      <c r="G106" s="223"/>
      <c r="H106" s="223"/>
      <c r="I106" s="223"/>
      <c r="J106" s="223"/>
      <c r="K106" s="223"/>
      <c r="L106" s="216"/>
      <c r="M106" s="216"/>
      <c r="N106" s="216"/>
      <c r="O106" s="263">
        <f t="shared" si="3"/>
        <v>0</v>
      </c>
      <c r="P106" s="215"/>
    </row>
    <row r="107" spans="1:16" ht="15.75">
      <c r="A107" s="142"/>
      <c r="B107" s="181" t="s">
        <v>1</v>
      </c>
      <c r="C107" s="221">
        <v>160.19094</v>
      </c>
      <c r="D107" s="221"/>
      <c r="E107" s="221">
        <v>19.326</v>
      </c>
      <c r="F107" s="223"/>
      <c r="G107" s="223"/>
      <c r="H107" s="223"/>
      <c r="I107" s="223"/>
      <c r="J107" s="223"/>
      <c r="K107" s="223"/>
      <c r="L107" s="216"/>
      <c r="M107" s="216"/>
      <c r="N107" s="216"/>
      <c r="O107" s="263">
        <f t="shared" si="3"/>
        <v>160.19094</v>
      </c>
      <c r="P107" s="215"/>
    </row>
    <row r="108" spans="1:16" ht="15.75">
      <c r="A108" s="142"/>
      <c r="B108" s="181" t="s">
        <v>2</v>
      </c>
      <c r="C108" s="221">
        <v>211.84088</v>
      </c>
      <c r="D108" s="221"/>
      <c r="E108" s="221"/>
      <c r="F108" s="223"/>
      <c r="G108" s="223"/>
      <c r="H108" s="216">
        <v>19.91</v>
      </c>
      <c r="I108" s="216"/>
      <c r="J108" s="223"/>
      <c r="K108" s="223"/>
      <c r="L108" s="216">
        <v>19.91</v>
      </c>
      <c r="M108" s="216">
        <v>19.91</v>
      </c>
      <c r="N108" s="216"/>
      <c r="O108" s="263">
        <f t="shared" si="3"/>
        <v>231.75088</v>
      </c>
      <c r="P108" s="215"/>
    </row>
    <row r="109" spans="1:16" ht="31.5">
      <c r="A109" s="142"/>
      <c r="B109" s="199" t="s">
        <v>3</v>
      </c>
      <c r="C109" s="221">
        <v>69.35886</v>
      </c>
      <c r="D109" s="221"/>
      <c r="E109" s="221"/>
      <c r="F109" s="223"/>
      <c r="G109" s="223"/>
      <c r="H109" s="223"/>
      <c r="I109" s="223"/>
      <c r="J109" s="223"/>
      <c r="K109" s="223"/>
      <c r="L109" s="216"/>
      <c r="M109" s="216"/>
      <c r="N109" s="216"/>
      <c r="O109" s="263">
        <f t="shared" si="3"/>
        <v>69.35886</v>
      </c>
      <c r="P109" s="215"/>
    </row>
    <row r="110" spans="1:16" ht="15.75">
      <c r="A110" s="142" t="s">
        <v>454</v>
      </c>
      <c r="B110" s="118" t="s">
        <v>283</v>
      </c>
      <c r="C110" s="216">
        <v>0.81628</v>
      </c>
      <c r="D110" s="216"/>
      <c r="E110" s="216"/>
      <c r="F110" s="223"/>
      <c r="G110" s="223"/>
      <c r="H110" s="223"/>
      <c r="I110" s="223"/>
      <c r="J110" s="223"/>
      <c r="K110" s="223"/>
      <c r="L110" s="216"/>
      <c r="M110" s="216"/>
      <c r="N110" s="216"/>
      <c r="O110" s="263">
        <f t="shared" si="3"/>
        <v>0.81628</v>
      </c>
      <c r="P110" s="215"/>
    </row>
    <row r="111" spans="1:16" ht="15.75" hidden="1">
      <c r="A111" s="142" t="s">
        <v>376</v>
      </c>
      <c r="B111" s="118" t="s">
        <v>19</v>
      </c>
      <c r="C111" s="216"/>
      <c r="D111" s="216"/>
      <c r="E111" s="216"/>
      <c r="F111" s="223"/>
      <c r="G111" s="223"/>
      <c r="H111" s="223"/>
      <c r="I111" s="223"/>
      <c r="J111" s="223"/>
      <c r="K111" s="223"/>
      <c r="L111" s="216"/>
      <c r="M111" s="216"/>
      <c r="N111" s="216"/>
      <c r="O111" s="263">
        <f t="shared" si="3"/>
        <v>0</v>
      </c>
      <c r="P111" s="215"/>
    </row>
    <row r="112" spans="1:16" s="137" customFormat="1" ht="15.75" hidden="1">
      <c r="A112" s="155"/>
      <c r="B112" s="101"/>
      <c r="C112" s="223"/>
      <c r="D112" s="223"/>
      <c r="E112" s="223"/>
      <c r="F112" s="223"/>
      <c r="G112" s="223"/>
      <c r="H112" s="223"/>
      <c r="I112" s="223"/>
      <c r="J112" s="223"/>
      <c r="K112" s="223"/>
      <c r="L112" s="216"/>
      <c r="M112" s="216"/>
      <c r="N112" s="216"/>
      <c r="O112" s="263">
        <f t="shared" si="3"/>
        <v>0</v>
      </c>
      <c r="P112" s="228"/>
    </row>
    <row r="113" spans="1:16" ht="15.75" hidden="1">
      <c r="A113" s="142" t="s">
        <v>377</v>
      </c>
      <c r="B113" s="118" t="s">
        <v>284</v>
      </c>
      <c r="C113" s="216"/>
      <c r="D113" s="216"/>
      <c r="E113" s="216"/>
      <c r="F113" s="223"/>
      <c r="G113" s="222"/>
      <c r="H113" s="223"/>
      <c r="I113" s="223"/>
      <c r="J113" s="223"/>
      <c r="K113" s="223"/>
      <c r="L113" s="216"/>
      <c r="M113" s="216"/>
      <c r="N113" s="216"/>
      <c r="O113" s="263">
        <f t="shared" si="3"/>
        <v>0</v>
      </c>
      <c r="P113" s="215"/>
    </row>
    <row r="114" spans="1:16" ht="15.75" hidden="1">
      <c r="A114" s="142" t="s">
        <v>411</v>
      </c>
      <c r="B114" s="118" t="s">
        <v>20</v>
      </c>
      <c r="C114" s="216"/>
      <c r="D114" s="216"/>
      <c r="E114" s="219"/>
      <c r="F114" s="219"/>
      <c r="G114" s="222"/>
      <c r="H114" s="223"/>
      <c r="I114" s="223"/>
      <c r="J114" s="223"/>
      <c r="K114" s="223"/>
      <c r="L114" s="216"/>
      <c r="M114" s="216"/>
      <c r="N114" s="216"/>
      <c r="O114" s="263">
        <f t="shared" si="3"/>
        <v>0</v>
      </c>
      <c r="P114" s="215"/>
    </row>
    <row r="115" spans="1:16" ht="15.75" hidden="1">
      <c r="A115" s="142" t="s">
        <v>480</v>
      </c>
      <c r="B115" s="118" t="s">
        <v>481</v>
      </c>
      <c r="C115" s="223"/>
      <c r="D115" s="223"/>
      <c r="E115" s="222"/>
      <c r="F115" s="222"/>
      <c r="G115" s="222"/>
      <c r="H115" s="223"/>
      <c r="I115" s="223"/>
      <c r="J115" s="223"/>
      <c r="K115" s="223"/>
      <c r="L115" s="216"/>
      <c r="M115" s="216"/>
      <c r="N115" s="216"/>
      <c r="O115" s="263">
        <f t="shared" si="3"/>
        <v>0</v>
      </c>
      <c r="P115" s="215"/>
    </row>
    <row r="116" spans="1:16" ht="31.5" hidden="1">
      <c r="A116" s="142" t="s">
        <v>466</v>
      </c>
      <c r="B116" s="118" t="s">
        <v>467</v>
      </c>
      <c r="C116" s="223"/>
      <c r="D116" s="223"/>
      <c r="E116" s="219"/>
      <c r="F116" s="222"/>
      <c r="G116" s="223"/>
      <c r="H116" s="223"/>
      <c r="I116" s="223"/>
      <c r="J116" s="223"/>
      <c r="K116" s="223"/>
      <c r="L116" s="216"/>
      <c r="M116" s="216"/>
      <c r="N116" s="216"/>
      <c r="O116" s="263">
        <f t="shared" si="3"/>
        <v>0</v>
      </c>
      <c r="P116" s="215"/>
    </row>
    <row r="117" spans="1:16" ht="116.25" customHeight="1" hidden="1">
      <c r="A117" s="142"/>
      <c r="B117" s="118"/>
      <c r="C117" s="223"/>
      <c r="D117" s="223"/>
      <c r="E117" s="223"/>
      <c r="F117" s="223"/>
      <c r="G117" s="223"/>
      <c r="H117" s="223"/>
      <c r="I117" s="223"/>
      <c r="J117" s="223"/>
      <c r="K117" s="223"/>
      <c r="L117" s="216"/>
      <c r="M117" s="216"/>
      <c r="N117" s="216"/>
      <c r="O117" s="263">
        <f t="shared" si="3"/>
        <v>0</v>
      </c>
      <c r="P117" s="215"/>
    </row>
    <row r="118" spans="1:16" ht="15.75" hidden="1">
      <c r="A118" s="142"/>
      <c r="B118" s="118"/>
      <c r="C118" s="223"/>
      <c r="D118" s="223"/>
      <c r="E118" s="223"/>
      <c r="F118" s="223"/>
      <c r="G118" s="223"/>
      <c r="H118" s="223"/>
      <c r="I118" s="223"/>
      <c r="J118" s="223"/>
      <c r="K118" s="223"/>
      <c r="L118" s="216"/>
      <c r="M118" s="216"/>
      <c r="N118" s="216"/>
      <c r="O118" s="263">
        <f t="shared" si="3"/>
        <v>0</v>
      </c>
      <c r="P118" s="215"/>
    </row>
    <row r="119" spans="1:16" ht="15.75" hidden="1">
      <c r="A119" s="142"/>
      <c r="B119" s="118"/>
      <c r="C119" s="223"/>
      <c r="D119" s="223"/>
      <c r="E119" s="223"/>
      <c r="F119" s="223"/>
      <c r="G119" s="223"/>
      <c r="H119" s="223"/>
      <c r="I119" s="223"/>
      <c r="J119" s="223"/>
      <c r="K119" s="223"/>
      <c r="L119" s="216"/>
      <c r="M119" s="216"/>
      <c r="N119" s="216"/>
      <c r="O119" s="263">
        <f t="shared" si="3"/>
        <v>0</v>
      </c>
      <c r="P119" s="215"/>
    </row>
    <row r="120" spans="1:16" ht="15.75" hidden="1">
      <c r="A120" s="142"/>
      <c r="B120" s="118"/>
      <c r="C120" s="223"/>
      <c r="D120" s="223"/>
      <c r="E120" s="223"/>
      <c r="F120" s="223"/>
      <c r="G120" s="223"/>
      <c r="H120" s="223"/>
      <c r="I120" s="223"/>
      <c r="J120" s="223"/>
      <c r="K120" s="223"/>
      <c r="L120" s="216"/>
      <c r="M120" s="216"/>
      <c r="N120" s="216"/>
      <c r="O120" s="263">
        <f t="shared" si="3"/>
        <v>0</v>
      </c>
      <c r="P120" s="215"/>
    </row>
    <row r="121" spans="1:16" ht="15.75" hidden="1">
      <c r="A121" s="142" t="s">
        <v>387</v>
      </c>
      <c r="B121" s="118" t="s">
        <v>47</v>
      </c>
      <c r="C121" s="223"/>
      <c r="D121" s="223"/>
      <c r="E121" s="223"/>
      <c r="F121" s="223"/>
      <c r="G121" s="223"/>
      <c r="H121" s="223"/>
      <c r="I121" s="223"/>
      <c r="J121" s="223"/>
      <c r="K121" s="223"/>
      <c r="L121" s="216"/>
      <c r="M121" s="216"/>
      <c r="N121" s="216"/>
      <c r="O121" s="263">
        <f t="shared" si="3"/>
        <v>0</v>
      </c>
      <c r="P121" s="215"/>
    </row>
    <row r="122" spans="1:16" ht="15.75">
      <c r="A122" s="142"/>
      <c r="B122" s="181" t="s">
        <v>2</v>
      </c>
      <c r="C122" s="221">
        <v>0.81628</v>
      </c>
      <c r="D122" s="223"/>
      <c r="E122" s="223"/>
      <c r="F122" s="223"/>
      <c r="G122" s="223"/>
      <c r="H122" s="223"/>
      <c r="I122" s="223"/>
      <c r="J122" s="223"/>
      <c r="K122" s="223"/>
      <c r="L122" s="216"/>
      <c r="M122" s="216"/>
      <c r="N122" s="216"/>
      <c r="O122" s="263">
        <f t="shared" si="3"/>
        <v>0.81628</v>
      </c>
      <c r="P122" s="215"/>
    </row>
    <row r="123" spans="1:16" ht="15.75">
      <c r="A123" s="142" t="s">
        <v>444</v>
      </c>
      <c r="B123" s="118" t="s">
        <v>37</v>
      </c>
      <c r="C123" s="216">
        <v>20.837</v>
      </c>
      <c r="D123" s="216"/>
      <c r="E123" s="216"/>
      <c r="F123" s="216"/>
      <c r="G123" s="219"/>
      <c r="H123" s="219"/>
      <c r="I123" s="219"/>
      <c r="J123" s="216"/>
      <c r="K123" s="216"/>
      <c r="L123" s="216"/>
      <c r="M123" s="216"/>
      <c r="N123" s="216"/>
      <c r="O123" s="263">
        <f t="shared" si="3"/>
        <v>20.837</v>
      </c>
      <c r="P123" s="215"/>
    </row>
    <row r="124" spans="1:16" ht="15.75" hidden="1">
      <c r="A124" s="142" t="s">
        <v>351</v>
      </c>
      <c r="B124" s="118" t="s">
        <v>353</v>
      </c>
      <c r="C124" s="216"/>
      <c r="D124" s="216"/>
      <c r="E124" s="216"/>
      <c r="F124" s="216"/>
      <c r="G124" s="216"/>
      <c r="H124" s="216"/>
      <c r="I124" s="216"/>
      <c r="J124" s="216"/>
      <c r="K124" s="216"/>
      <c r="L124" s="216"/>
      <c r="M124" s="216"/>
      <c r="N124" s="216"/>
      <c r="O124" s="263">
        <f t="shared" si="3"/>
        <v>0</v>
      </c>
      <c r="P124" s="215"/>
    </row>
    <row r="125" spans="1:16" ht="15.75" hidden="1">
      <c r="A125" s="142" t="s">
        <v>161</v>
      </c>
      <c r="B125" s="156" t="s">
        <v>391</v>
      </c>
      <c r="C125" s="216"/>
      <c r="D125" s="216"/>
      <c r="E125" s="216"/>
      <c r="F125" s="216"/>
      <c r="G125" s="216"/>
      <c r="H125" s="216"/>
      <c r="I125" s="216"/>
      <c r="J125" s="216"/>
      <c r="K125" s="216"/>
      <c r="L125" s="216"/>
      <c r="M125" s="216"/>
      <c r="N125" s="216"/>
      <c r="O125" s="263">
        <f t="shared" si="3"/>
        <v>0</v>
      </c>
      <c r="P125" s="215"/>
    </row>
    <row r="126" spans="1:16" ht="15.75" hidden="1">
      <c r="A126" s="142" t="s">
        <v>262</v>
      </c>
      <c r="B126" s="118" t="s">
        <v>263</v>
      </c>
      <c r="C126" s="216"/>
      <c r="D126" s="216"/>
      <c r="E126" s="216"/>
      <c r="F126" s="216"/>
      <c r="G126" s="216"/>
      <c r="H126" s="216"/>
      <c r="I126" s="216"/>
      <c r="J126" s="216"/>
      <c r="K126" s="216"/>
      <c r="L126" s="216"/>
      <c r="M126" s="216"/>
      <c r="N126" s="216"/>
      <c r="O126" s="263">
        <f t="shared" si="3"/>
        <v>0</v>
      </c>
      <c r="P126" s="215"/>
    </row>
    <row r="127" spans="1:16" ht="46.5" customHeight="1" hidden="1">
      <c r="A127" s="142" t="s">
        <v>463</v>
      </c>
      <c r="B127" s="118" t="s">
        <v>13</v>
      </c>
      <c r="C127" s="216"/>
      <c r="D127" s="216"/>
      <c r="E127" s="216"/>
      <c r="F127" s="216"/>
      <c r="G127" s="216"/>
      <c r="H127" s="216"/>
      <c r="I127" s="216"/>
      <c r="J127" s="216"/>
      <c r="K127" s="216"/>
      <c r="L127" s="216"/>
      <c r="M127" s="216"/>
      <c r="N127" s="216"/>
      <c r="O127" s="263">
        <f t="shared" si="3"/>
        <v>0</v>
      </c>
      <c r="P127" s="215"/>
    </row>
    <row r="128" spans="1:16" ht="44.25" customHeight="1" hidden="1">
      <c r="A128" s="142" t="s">
        <v>388</v>
      </c>
      <c r="B128" s="118" t="s">
        <v>461</v>
      </c>
      <c r="C128" s="216"/>
      <c r="D128" s="216"/>
      <c r="E128" s="216"/>
      <c r="F128" s="216"/>
      <c r="G128" s="216"/>
      <c r="H128" s="216"/>
      <c r="I128" s="216"/>
      <c r="J128" s="216"/>
      <c r="K128" s="216"/>
      <c r="L128" s="216"/>
      <c r="M128" s="216"/>
      <c r="N128" s="216"/>
      <c r="O128" s="263">
        <f t="shared" si="3"/>
        <v>0</v>
      </c>
      <c r="P128" s="215"/>
    </row>
    <row r="129" spans="1:16" ht="41.25" customHeight="1" hidden="1">
      <c r="A129" s="142" t="s">
        <v>449</v>
      </c>
      <c r="B129" s="118" t="s">
        <v>14</v>
      </c>
      <c r="C129" s="216"/>
      <c r="D129" s="216"/>
      <c r="E129" s="216"/>
      <c r="F129" s="216"/>
      <c r="G129" s="216"/>
      <c r="H129" s="216"/>
      <c r="I129" s="216"/>
      <c r="J129" s="216"/>
      <c r="K129" s="216"/>
      <c r="L129" s="216"/>
      <c r="M129" s="216"/>
      <c r="N129" s="216"/>
      <c r="O129" s="263">
        <f t="shared" si="3"/>
        <v>0</v>
      </c>
      <c r="P129" s="215"/>
    </row>
    <row r="130" spans="1:16" ht="31.5" customHeight="1" hidden="1">
      <c r="A130" s="142" t="s">
        <v>447</v>
      </c>
      <c r="B130" s="118" t="s">
        <v>448</v>
      </c>
      <c r="C130" s="216"/>
      <c r="D130" s="216"/>
      <c r="E130" s="216"/>
      <c r="F130" s="216"/>
      <c r="G130" s="216"/>
      <c r="H130" s="216"/>
      <c r="I130" s="216"/>
      <c r="J130" s="216"/>
      <c r="K130" s="216"/>
      <c r="L130" s="216"/>
      <c r="M130" s="216"/>
      <c r="N130" s="216"/>
      <c r="O130" s="263">
        <f t="shared" si="3"/>
        <v>0</v>
      </c>
      <c r="P130" s="215"/>
    </row>
    <row r="131" spans="1:16" ht="20.25" customHeight="1">
      <c r="A131" s="142"/>
      <c r="B131" s="181" t="s">
        <v>2</v>
      </c>
      <c r="C131" s="221">
        <v>3.837</v>
      </c>
      <c r="D131" s="216"/>
      <c r="E131" s="216"/>
      <c r="F131" s="216"/>
      <c r="G131" s="216"/>
      <c r="H131" s="216"/>
      <c r="I131" s="216"/>
      <c r="J131" s="216"/>
      <c r="K131" s="216"/>
      <c r="L131" s="216"/>
      <c r="M131" s="216"/>
      <c r="N131" s="216"/>
      <c r="O131" s="263">
        <f t="shared" si="3"/>
        <v>3.837</v>
      </c>
      <c r="P131" s="215"/>
    </row>
    <row r="132" spans="1:16" ht="15.75">
      <c r="A132" s="188" t="s">
        <v>271</v>
      </c>
      <c r="B132" s="190" t="s">
        <v>12</v>
      </c>
      <c r="C132" s="239">
        <f>SUM(C184+C198+C199)</f>
        <v>128</v>
      </c>
      <c r="D132" s="214"/>
      <c r="E132" s="214">
        <f aca="true" t="shared" si="5" ref="E132:N132">SUM(E133+E135+E137+E139+E141+E144+E147+E149+E151+E154+E156+E158+E160+E162+E164+E166+E168+E170+E172+E174+E176+E178+E180+E182+E184+E185+E187+E188+E189+E192+E195)</f>
        <v>0</v>
      </c>
      <c r="F132" s="214">
        <f t="shared" si="5"/>
        <v>0</v>
      </c>
      <c r="G132" s="214">
        <f t="shared" si="5"/>
        <v>0</v>
      </c>
      <c r="H132" s="214">
        <f t="shared" si="5"/>
        <v>0</v>
      </c>
      <c r="I132" s="214">
        <f t="shared" si="5"/>
        <v>0</v>
      </c>
      <c r="J132" s="214">
        <f t="shared" si="5"/>
        <v>0</v>
      </c>
      <c r="K132" s="214">
        <f t="shared" si="5"/>
        <v>0</v>
      </c>
      <c r="L132" s="214">
        <f t="shared" si="5"/>
        <v>0</v>
      </c>
      <c r="M132" s="214">
        <f t="shared" si="5"/>
        <v>0</v>
      </c>
      <c r="N132" s="214">
        <f t="shared" si="5"/>
        <v>0</v>
      </c>
      <c r="O132" s="263">
        <f t="shared" si="3"/>
        <v>128</v>
      </c>
      <c r="P132" s="215"/>
    </row>
    <row r="133" spans="1:16" ht="27" customHeight="1" hidden="1">
      <c r="A133" s="145" t="s">
        <v>498</v>
      </c>
      <c r="B133" s="115" t="s">
        <v>499</v>
      </c>
      <c r="C133" s="223"/>
      <c r="D133" s="216"/>
      <c r="E133" s="216"/>
      <c r="F133" s="216"/>
      <c r="G133" s="216"/>
      <c r="H133" s="216"/>
      <c r="I133" s="216"/>
      <c r="J133" s="216"/>
      <c r="K133" s="216"/>
      <c r="L133" s="216"/>
      <c r="M133" s="216"/>
      <c r="N133" s="216"/>
      <c r="O133" s="263">
        <f t="shared" si="3"/>
        <v>0</v>
      </c>
      <c r="P133" s="215"/>
    </row>
    <row r="134" spans="1:16" ht="27" customHeight="1" hidden="1">
      <c r="A134" s="145"/>
      <c r="B134" s="115" t="s">
        <v>565</v>
      </c>
      <c r="C134" s="223"/>
      <c r="D134" s="216"/>
      <c r="E134" s="216"/>
      <c r="F134" s="216"/>
      <c r="G134" s="216"/>
      <c r="H134" s="216"/>
      <c r="I134" s="216"/>
      <c r="J134" s="216"/>
      <c r="K134" s="216"/>
      <c r="L134" s="216"/>
      <c r="M134" s="216"/>
      <c r="N134" s="216"/>
      <c r="O134" s="263">
        <f t="shared" si="3"/>
        <v>0</v>
      </c>
      <c r="P134" s="215"/>
    </row>
    <row r="135" spans="1:16" ht="134.25" customHeight="1" hidden="1">
      <c r="A135" s="145" t="s">
        <v>435</v>
      </c>
      <c r="B135" s="157" t="s">
        <v>225</v>
      </c>
      <c r="C135" s="222"/>
      <c r="D135" s="219"/>
      <c r="E135" s="216"/>
      <c r="F135" s="216"/>
      <c r="G135" s="216"/>
      <c r="H135" s="216"/>
      <c r="I135" s="216"/>
      <c r="J135" s="219"/>
      <c r="K135" s="219"/>
      <c r="L135" s="219"/>
      <c r="M135" s="219"/>
      <c r="N135" s="219"/>
      <c r="O135" s="263">
        <f t="shared" si="3"/>
        <v>0</v>
      </c>
      <c r="P135" s="215"/>
    </row>
    <row r="136" spans="1:16" ht="24" customHeight="1" hidden="1">
      <c r="A136" s="145"/>
      <c r="B136" s="115" t="s">
        <v>565</v>
      </c>
      <c r="C136" s="222"/>
      <c r="D136" s="219"/>
      <c r="E136" s="216"/>
      <c r="F136" s="216"/>
      <c r="G136" s="216"/>
      <c r="H136" s="216"/>
      <c r="I136" s="216"/>
      <c r="J136" s="219"/>
      <c r="K136" s="219"/>
      <c r="L136" s="219"/>
      <c r="M136" s="219"/>
      <c r="N136" s="219"/>
      <c r="O136" s="263">
        <f t="shared" si="3"/>
        <v>0</v>
      </c>
      <c r="P136" s="215"/>
    </row>
    <row r="137" spans="1:16" ht="120" customHeight="1" hidden="1">
      <c r="A137" s="145" t="s">
        <v>436</v>
      </c>
      <c r="B137" s="157" t="s">
        <v>226</v>
      </c>
      <c r="C137" s="222"/>
      <c r="D137" s="219"/>
      <c r="E137" s="219"/>
      <c r="F137" s="219"/>
      <c r="G137" s="219"/>
      <c r="H137" s="219"/>
      <c r="I137" s="219"/>
      <c r="J137" s="219"/>
      <c r="K137" s="219"/>
      <c r="L137" s="219"/>
      <c r="M137" s="219"/>
      <c r="N137" s="219"/>
      <c r="O137" s="263">
        <f t="shared" si="3"/>
        <v>0</v>
      </c>
      <c r="P137" s="215"/>
    </row>
    <row r="138" spans="1:16" ht="24" customHeight="1" hidden="1">
      <c r="A138" s="145"/>
      <c r="B138" s="115" t="s">
        <v>565</v>
      </c>
      <c r="C138" s="222"/>
      <c r="D138" s="219"/>
      <c r="E138" s="219"/>
      <c r="F138" s="219"/>
      <c r="G138" s="219"/>
      <c r="H138" s="219"/>
      <c r="I138" s="219"/>
      <c r="J138" s="219"/>
      <c r="K138" s="219"/>
      <c r="L138" s="219"/>
      <c r="M138" s="219"/>
      <c r="N138" s="219"/>
      <c r="O138" s="263">
        <f t="shared" si="3"/>
        <v>0</v>
      </c>
      <c r="P138" s="215"/>
    </row>
    <row r="139" spans="1:16" ht="131.25" customHeight="1" hidden="1">
      <c r="A139" s="145" t="s">
        <v>298</v>
      </c>
      <c r="B139" s="115" t="s">
        <v>231</v>
      </c>
      <c r="C139" s="222"/>
      <c r="D139" s="219"/>
      <c r="E139" s="219"/>
      <c r="F139" s="219"/>
      <c r="G139" s="219"/>
      <c r="H139" s="219"/>
      <c r="I139" s="219"/>
      <c r="J139" s="219"/>
      <c r="K139" s="219"/>
      <c r="L139" s="219"/>
      <c r="M139" s="219"/>
      <c r="N139" s="219"/>
      <c r="O139" s="263">
        <f t="shared" si="3"/>
        <v>0</v>
      </c>
      <c r="P139" s="215"/>
    </row>
    <row r="140" spans="1:16" ht="24" customHeight="1" hidden="1">
      <c r="A140" s="145"/>
      <c r="B140" s="115" t="s">
        <v>565</v>
      </c>
      <c r="C140" s="222"/>
      <c r="D140" s="219"/>
      <c r="E140" s="219"/>
      <c r="F140" s="219"/>
      <c r="G140" s="219"/>
      <c r="H140" s="219"/>
      <c r="I140" s="219"/>
      <c r="J140" s="219"/>
      <c r="K140" s="219"/>
      <c r="L140" s="219"/>
      <c r="M140" s="219"/>
      <c r="N140" s="219"/>
      <c r="O140" s="263">
        <f t="shared" si="3"/>
        <v>0</v>
      </c>
      <c r="P140" s="215"/>
    </row>
    <row r="141" spans="1:16" ht="370.5" customHeight="1" hidden="1">
      <c r="A141" s="145" t="s">
        <v>437</v>
      </c>
      <c r="B141" s="185" t="s">
        <v>584</v>
      </c>
      <c r="C141" s="222"/>
      <c r="D141" s="219"/>
      <c r="E141" s="216"/>
      <c r="F141" s="216"/>
      <c r="G141" s="216"/>
      <c r="H141" s="216"/>
      <c r="I141" s="216"/>
      <c r="J141" s="219"/>
      <c r="K141" s="219"/>
      <c r="L141" s="219"/>
      <c r="M141" s="219"/>
      <c r="N141" s="219"/>
      <c r="O141" s="263">
        <f t="shared" si="3"/>
        <v>0</v>
      </c>
      <c r="P141" s="215"/>
    </row>
    <row r="142" spans="1:16" ht="70.5" customHeight="1" hidden="1">
      <c r="A142" s="145"/>
      <c r="B142" s="115" t="s">
        <v>565</v>
      </c>
      <c r="C142" s="222"/>
      <c r="D142" s="219"/>
      <c r="E142" s="216"/>
      <c r="F142" s="216"/>
      <c r="G142" s="216"/>
      <c r="H142" s="216"/>
      <c r="I142" s="216"/>
      <c r="J142" s="219"/>
      <c r="K142" s="219"/>
      <c r="L142" s="219"/>
      <c r="M142" s="219"/>
      <c r="N142" s="219"/>
      <c r="O142" s="263">
        <f t="shared" si="3"/>
        <v>0</v>
      </c>
      <c r="P142" s="215"/>
    </row>
    <row r="143" spans="1:16" ht="23.25" customHeight="1" hidden="1">
      <c r="A143" s="158"/>
      <c r="B143" s="115" t="s">
        <v>565</v>
      </c>
      <c r="C143" s="223"/>
      <c r="D143" s="216"/>
      <c r="E143" s="216"/>
      <c r="F143" s="216"/>
      <c r="G143" s="216"/>
      <c r="H143" s="216"/>
      <c r="I143" s="216"/>
      <c r="J143" s="216"/>
      <c r="K143" s="216"/>
      <c r="L143" s="216"/>
      <c r="M143" s="216"/>
      <c r="N143" s="216"/>
      <c r="O143" s="263">
        <f t="shared" si="3"/>
        <v>0</v>
      </c>
      <c r="P143" s="215"/>
    </row>
    <row r="144" spans="1:16" ht="279.75" customHeight="1" hidden="1">
      <c r="A144" s="145" t="s">
        <v>438</v>
      </c>
      <c r="B144" s="157" t="s">
        <v>318</v>
      </c>
      <c r="C144" s="222"/>
      <c r="D144" s="219"/>
      <c r="E144" s="216"/>
      <c r="F144" s="216"/>
      <c r="G144" s="216"/>
      <c r="H144" s="216"/>
      <c r="I144" s="216"/>
      <c r="J144" s="219"/>
      <c r="K144" s="219"/>
      <c r="L144" s="219"/>
      <c r="M144" s="219"/>
      <c r="N144" s="219"/>
      <c r="O144" s="263">
        <f t="shared" si="3"/>
        <v>0</v>
      </c>
      <c r="P144" s="215"/>
    </row>
    <row r="145" spans="1:16" ht="94.5" hidden="1">
      <c r="A145" s="145" t="s">
        <v>472</v>
      </c>
      <c r="B145" s="115" t="s">
        <v>349</v>
      </c>
      <c r="C145" s="223"/>
      <c r="D145" s="216"/>
      <c r="E145" s="219"/>
      <c r="F145" s="219"/>
      <c r="G145" s="219"/>
      <c r="H145" s="219"/>
      <c r="I145" s="219"/>
      <c r="J145" s="219"/>
      <c r="K145" s="219"/>
      <c r="L145" s="219"/>
      <c r="M145" s="219"/>
      <c r="N145" s="219"/>
      <c r="O145" s="263">
        <f t="shared" si="3"/>
        <v>0</v>
      </c>
      <c r="P145" s="215"/>
    </row>
    <row r="146" spans="1:16" ht="15.75" hidden="1">
      <c r="A146" s="145"/>
      <c r="B146" s="115" t="s">
        <v>565</v>
      </c>
      <c r="C146" s="222"/>
      <c r="D146" s="219"/>
      <c r="E146" s="219"/>
      <c r="F146" s="219"/>
      <c r="G146" s="219"/>
      <c r="H146" s="219"/>
      <c r="I146" s="219"/>
      <c r="J146" s="219"/>
      <c r="K146" s="219"/>
      <c r="L146" s="219"/>
      <c r="M146" s="219"/>
      <c r="N146" s="219"/>
      <c r="O146" s="263">
        <f t="shared" si="3"/>
        <v>0</v>
      </c>
      <c r="P146" s="215"/>
    </row>
    <row r="147" spans="1:16" ht="66" customHeight="1" hidden="1">
      <c r="A147" s="145" t="s">
        <v>439</v>
      </c>
      <c r="B147" s="157" t="s">
        <v>570</v>
      </c>
      <c r="C147" s="222"/>
      <c r="D147" s="219"/>
      <c r="E147" s="219"/>
      <c r="F147" s="219"/>
      <c r="G147" s="219"/>
      <c r="H147" s="216"/>
      <c r="I147" s="216"/>
      <c r="J147" s="219"/>
      <c r="K147" s="219"/>
      <c r="L147" s="219"/>
      <c r="M147" s="219"/>
      <c r="N147" s="219"/>
      <c r="O147" s="263">
        <f t="shared" si="3"/>
        <v>0</v>
      </c>
      <c r="P147" s="215"/>
    </row>
    <row r="148" spans="1:16" ht="20.25" customHeight="1" hidden="1">
      <c r="A148" s="145"/>
      <c r="B148" s="115" t="s">
        <v>565</v>
      </c>
      <c r="C148" s="222"/>
      <c r="D148" s="219"/>
      <c r="E148" s="219"/>
      <c r="F148" s="219"/>
      <c r="G148" s="219"/>
      <c r="H148" s="216"/>
      <c r="I148" s="216"/>
      <c r="J148" s="219"/>
      <c r="K148" s="219"/>
      <c r="L148" s="219"/>
      <c r="M148" s="219"/>
      <c r="N148" s="219"/>
      <c r="O148" s="263">
        <f t="shared" si="3"/>
        <v>0</v>
      </c>
      <c r="P148" s="215"/>
    </row>
    <row r="149" spans="1:16" ht="86.25" customHeight="1" hidden="1">
      <c r="A149" s="145" t="s">
        <v>440</v>
      </c>
      <c r="B149" s="157" t="s">
        <v>571</v>
      </c>
      <c r="C149" s="222"/>
      <c r="D149" s="219"/>
      <c r="E149" s="219"/>
      <c r="F149" s="219"/>
      <c r="G149" s="219"/>
      <c r="H149" s="218"/>
      <c r="I149" s="219"/>
      <c r="J149" s="219"/>
      <c r="K149" s="219"/>
      <c r="L149" s="219"/>
      <c r="M149" s="219"/>
      <c r="N149" s="219"/>
      <c r="O149" s="263">
        <f t="shared" si="3"/>
        <v>0</v>
      </c>
      <c r="P149" s="215"/>
    </row>
    <row r="150" spans="1:16" ht="24.75" customHeight="1" hidden="1">
      <c r="A150" s="145"/>
      <c r="B150" s="115" t="s">
        <v>565</v>
      </c>
      <c r="C150" s="222"/>
      <c r="D150" s="219"/>
      <c r="E150" s="219"/>
      <c r="F150" s="219"/>
      <c r="G150" s="219"/>
      <c r="H150" s="218"/>
      <c r="I150" s="219"/>
      <c r="J150" s="219"/>
      <c r="K150" s="219"/>
      <c r="L150" s="219"/>
      <c r="M150" s="219"/>
      <c r="N150" s="219"/>
      <c r="O150" s="263">
        <f aca="true" t="shared" si="6" ref="O150:O213">SUM(H150+C150)</f>
        <v>0</v>
      </c>
      <c r="P150" s="215"/>
    </row>
    <row r="151" spans="1:16" ht="63" customHeight="1" hidden="1">
      <c r="A151" s="145" t="s">
        <v>442</v>
      </c>
      <c r="B151" s="115" t="s">
        <v>572</v>
      </c>
      <c r="C151" s="223"/>
      <c r="D151" s="216"/>
      <c r="E151" s="216"/>
      <c r="F151" s="216"/>
      <c r="G151" s="216"/>
      <c r="H151" s="216"/>
      <c r="I151" s="216"/>
      <c r="J151" s="216"/>
      <c r="K151" s="216"/>
      <c r="L151" s="216"/>
      <c r="M151" s="216"/>
      <c r="N151" s="216"/>
      <c r="O151" s="263">
        <f t="shared" si="6"/>
        <v>0</v>
      </c>
      <c r="P151" s="215"/>
    </row>
    <row r="152" spans="1:16" ht="15.75" hidden="1">
      <c r="A152" s="145"/>
      <c r="B152" s="115"/>
      <c r="C152" s="223"/>
      <c r="D152" s="216"/>
      <c r="E152" s="216"/>
      <c r="F152" s="216"/>
      <c r="G152" s="216"/>
      <c r="H152" s="216"/>
      <c r="I152" s="216"/>
      <c r="J152" s="216"/>
      <c r="K152" s="216"/>
      <c r="L152" s="216"/>
      <c r="M152" s="216"/>
      <c r="N152" s="216"/>
      <c r="O152" s="263">
        <f t="shared" si="6"/>
        <v>0</v>
      </c>
      <c r="P152" s="215"/>
    </row>
    <row r="153" spans="1:16" ht="15.75" hidden="1">
      <c r="A153" s="145"/>
      <c r="B153" s="115" t="s">
        <v>565</v>
      </c>
      <c r="C153" s="223"/>
      <c r="D153" s="216"/>
      <c r="E153" s="216"/>
      <c r="F153" s="216"/>
      <c r="G153" s="216"/>
      <c r="H153" s="216"/>
      <c r="I153" s="216"/>
      <c r="J153" s="216"/>
      <c r="K153" s="216"/>
      <c r="L153" s="216"/>
      <c r="M153" s="216"/>
      <c r="N153" s="216"/>
      <c r="O153" s="263">
        <f t="shared" si="6"/>
        <v>0</v>
      </c>
      <c r="P153" s="215"/>
    </row>
    <row r="154" spans="1:16" ht="120.75" customHeight="1" hidden="1">
      <c r="A154" s="159" t="s">
        <v>470</v>
      </c>
      <c r="B154" s="115" t="s">
        <v>573</v>
      </c>
      <c r="C154" s="222"/>
      <c r="D154" s="219"/>
      <c r="E154" s="216"/>
      <c r="F154" s="216"/>
      <c r="G154" s="216"/>
      <c r="H154" s="216"/>
      <c r="I154" s="216"/>
      <c r="J154" s="219"/>
      <c r="K154" s="219"/>
      <c r="L154" s="219"/>
      <c r="M154" s="219"/>
      <c r="N154" s="219"/>
      <c r="O154" s="263">
        <f t="shared" si="6"/>
        <v>0</v>
      </c>
      <c r="P154" s="215"/>
    </row>
    <row r="155" spans="1:16" ht="18.75" customHeight="1" hidden="1">
      <c r="A155" s="145"/>
      <c r="B155" s="115" t="s">
        <v>565</v>
      </c>
      <c r="C155" s="222"/>
      <c r="D155" s="219"/>
      <c r="E155" s="219"/>
      <c r="F155" s="219"/>
      <c r="G155" s="219"/>
      <c r="H155" s="216"/>
      <c r="I155" s="216"/>
      <c r="J155" s="219"/>
      <c r="K155" s="219"/>
      <c r="L155" s="219"/>
      <c r="M155" s="219"/>
      <c r="N155" s="219"/>
      <c r="O155" s="263">
        <f t="shared" si="6"/>
        <v>0</v>
      </c>
      <c r="P155" s="215"/>
    </row>
    <row r="156" spans="1:16" ht="105.75" customHeight="1" hidden="1">
      <c r="A156" s="159" t="s">
        <v>471</v>
      </c>
      <c r="B156" s="116" t="s">
        <v>574</v>
      </c>
      <c r="C156" s="222"/>
      <c r="D156" s="219"/>
      <c r="E156" s="219"/>
      <c r="F156" s="219"/>
      <c r="G156" s="219"/>
      <c r="H156" s="219"/>
      <c r="I156" s="219"/>
      <c r="J156" s="219"/>
      <c r="K156" s="219"/>
      <c r="L156" s="219"/>
      <c r="M156" s="219"/>
      <c r="N156" s="219"/>
      <c r="O156" s="263">
        <f t="shared" si="6"/>
        <v>0</v>
      </c>
      <c r="P156" s="215"/>
    </row>
    <row r="157" spans="1:16" ht="17.25" customHeight="1" hidden="1">
      <c r="A157" s="145"/>
      <c r="B157" s="115" t="s">
        <v>565</v>
      </c>
      <c r="C157" s="222"/>
      <c r="D157" s="219"/>
      <c r="E157" s="216"/>
      <c r="F157" s="216"/>
      <c r="G157" s="216"/>
      <c r="H157" s="216"/>
      <c r="I157" s="216"/>
      <c r="J157" s="216"/>
      <c r="K157" s="216"/>
      <c r="L157" s="216"/>
      <c r="M157" s="216"/>
      <c r="N157" s="216"/>
      <c r="O157" s="263">
        <f t="shared" si="6"/>
        <v>0</v>
      </c>
      <c r="P157" s="215"/>
    </row>
    <row r="158" spans="1:16" ht="15.75" customHeight="1" hidden="1">
      <c r="A158" s="145" t="s">
        <v>45</v>
      </c>
      <c r="B158" s="115" t="s">
        <v>575</v>
      </c>
      <c r="C158" s="223"/>
      <c r="D158" s="216"/>
      <c r="E158" s="216"/>
      <c r="F158" s="216"/>
      <c r="G158" s="216"/>
      <c r="H158" s="216"/>
      <c r="I158" s="216"/>
      <c r="J158" s="216"/>
      <c r="K158" s="216"/>
      <c r="L158" s="216"/>
      <c r="M158" s="216"/>
      <c r="N158" s="216"/>
      <c r="O158" s="263">
        <f t="shared" si="6"/>
        <v>0</v>
      </c>
      <c r="P158" s="215"/>
    </row>
    <row r="159" spans="1:16" ht="15.75" customHeight="1" hidden="1">
      <c r="A159" s="145"/>
      <c r="B159" s="115" t="s">
        <v>565</v>
      </c>
      <c r="C159" s="223"/>
      <c r="D159" s="216"/>
      <c r="E159" s="216"/>
      <c r="F159" s="216"/>
      <c r="G159" s="216"/>
      <c r="H159" s="216"/>
      <c r="I159" s="216"/>
      <c r="J159" s="216"/>
      <c r="K159" s="216"/>
      <c r="L159" s="216"/>
      <c r="M159" s="216"/>
      <c r="N159" s="216"/>
      <c r="O159" s="263">
        <f t="shared" si="6"/>
        <v>0</v>
      </c>
      <c r="P159" s="215"/>
    </row>
    <row r="160" spans="1:16" ht="72.75" customHeight="1" hidden="1">
      <c r="A160" s="145" t="s">
        <v>299</v>
      </c>
      <c r="B160" s="115" t="s">
        <v>576</v>
      </c>
      <c r="C160" s="223"/>
      <c r="D160" s="216"/>
      <c r="E160" s="216"/>
      <c r="F160" s="216"/>
      <c r="G160" s="216"/>
      <c r="H160" s="216"/>
      <c r="I160" s="216"/>
      <c r="J160" s="216"/>
      <c r="K160" s="216"/>
      <c r="L160" s="216"/>
      <c r="M160" s="216"/>
      <c r="N160" s="216"/>
      <c r="O160" s="263">
        <f t="shared" si="6"/>
        <v>0</v>
      </c>
      <c r="P160" s="215"/>
    </row>
    <row r="161" spans="1:16" ht="15.75" customHeight="1" hidden="1">
      <c r="A161" s="145"/>
      <c r="B161" s="115" t="s">
        <v>565</v>
      </c>
      <c r="C161" s="223"/>
      <c r="D161" s="216"/>
      <c r="E161" s="216"/>
      <c r="F161" s="216"/>
      <c r="G161" s="216"/>
      <c r="H161" s="216"/>
      <c r="I161" s="216"/>
      <c r="J161" s="216"/>
      <c r="K161" s="216"/>
      <c r="L161" s="216"/>
      <c r="M161" s="216"/>
      <c r="N161" s="216"/>
      <c r="O161" s="263">
        <f t="shared" si="6"/>
        <v>0</v>
      </c>
      <c r="P161" s="215"/>
    </row>
    <row r="162" spans="1:16" ht="90.75" customHeight="1" hidden="1">
      <c r="A162" s="145" t="s">
        <v>300</v>
      </c>
      <c r="B162" s="115" t="s">
        <v>577</v>
      </c>
      <c r="C162" s="223"/>
      <c r="D162" s="216"/>
      <c r="E162" s="216"/>
      <c r="F162" s="216"/>
      <c r="G162" s="216"/>
      <c r="H162" s="216"/>
      <c r="I162" s="216"/>
      <c r="J162" s="216"/>
      <c r="K162" s="216"/>
      <c r="L162" s="216"/>
      <c r="M162" s="216"/>
      <c r="N162" s="216"/>
      <c r="O162" s="263">
        <f t="shared" si="6"/>
        <v>0</v>
      </c>
      <c r="P162" s="215"/>
    </row>
    <row r="163" spans="1:16" ht="15.75" customHeight="1" hidden="1">
      <c r="A163" s="145"/>
      <c r="B163" s="115" t="s">
        <v>565</v>
      </c>
      <c r="C163" s="223"/>
      <c r="D163" s="216"/>
      <c r="E163" s="216"/>
      <c r="F163" s="216"/>
      <c r="G163" s="216"/>
      <c r="H163" s="216"/>
      <c r="I163" s="216"/>
      <c r="J163" s="216"/>
      <c r="K163" s="216"/>
      <c r="L163" s="216"/>
      <c r="M163" s="216"/>
      <c r="N163" s="216"/>
      <c r="O163" s="263">
        <f t="shared" si="6"/>
        <v>0</v>
      </c>
      <c r="P163" s="215"/>
    </row>
    <row r="164" spans="1:16" ht="15.75" hidden="1">
      <c r="A164" s="159" t="s">
        <v>495</v>
      </c>
      <c r="B164" s="115" t="s">
        <v>340</v>
      </c>
      <c r="C164" s="222"/>
      <c r="D164" s="219"/>
      <c r="E164" s="216"/>
      <c r="F164" s="216"/>
      <c r="G164" s="216"/>
      <c r="H164" s="216"/>
      <c r="I164" s="216"/>
      <c r="J164" s="216"/>
      <c r="K164" s="216"/>
      <c r="L164" s="216"/>
      <c r="M164" s="216"/>
      <c r="N164" s="216"/>
      <c r="O164" s="263">
        <f t="shared" si="6"/>
        <v>0</v>
      </c>
      <c r="P164" s="215"/>
    </row>
    <row r="165" spans="1:16" ht="15.75" hidden="1">
      <c r="A165" s="145"/>
      <c r="B165" s="115" t="s">
        <v>565</v>
      </c>
      <c r="C165" s="222"/>
      <c r="D165" s="219"/>
      <c r="E165" s="216"/>
      <c r="F165" s="216"/>
      <c r="G165" s="216"/>
      <c r="H165" s="216"/>
      <c r="I165" s="216"/>
      <c r="J165" s="216"/>
      <c r="K165" s="216"/>
      <c r="L165" s="216"/>
      <c r="M165" s="216"/>
      <c r="N165" s="216"/>
      <c r="O165" s="263">
        <f t="shared" si="6"/>
        <v>0</v>
      </c>
      <c r="P165" s="215"/>
    </row>
    <row r="166" spans="1:16" ht="15.75" hidden="1">
      <c r="A166" s="159" t="s">
        <v>418</v>
      </c>
      <c r="B166" s="115" t="s">
        <v>341</v>
      </c>
      <c r="C166" s="222"/>
      <c r="D166" s="219"/>
      <c r="E166" s="216"/>
      <c r="F166" s="216"/>
      <c r="G166" s="216"/>
      <c r="H166" s="216"/>
      <c r="I166" s="216"/>
      <c r="J166" s="216"/>
      <c r="K166" s="216"/>
      <c r="L166" s="216"/>
      <c r="M166" s="216"/>
      <c r="N166" s="216"/>
      <c r="O166" s="263">
        <f t="shared" si="6"/>
        <v>0</v>
      </c>
      <c r="P166" s="215"/>
    </row>
    <row r="167" spans="1:16" ht="15.75" hidden="1">
      <c r="A167" s="145"/>
      <c r="B167" s="115" t="s">
        <v>565</v>
      </c>
      <c r="C167" s="222"/>
      <c r="D167" s="219"/>
      <c r="E167" s="216"/>
      <c r="F167" s="216"/>
      <c r="G167" s="216"/>
      <c r="H167" s="216"/>
      <c r="I167" s="216"/>
      <c r="J167" s="216"/>
      <c r="K167" s="216"/>
      <c r="L167" s="216"/>
      <c r="M167" s="216"/>
      <c r="N167" s="216"/>
      <c r="O167" s="263">
        <f t="shared" si="6"/>
        <v>0</v>
      </c>
      <c r="P167" s="215"/>
    </row>
    <row r="168" spans="1:16" ht="15.75" hidden="1">
      <c r="A168" s="159" t="s">
        <v>419</v>
      </c>
      <c r="B168" s="157" t="s">
        <v>279</v>
      </c>
      <c r="C168" s="222"/>
      <c r="D168" s="219"/>
      <c r="E168" s="216"/>
      <c r="F168" s="216"/>
      <c r="G168" s="216"/>
      <c r="H168" s="216"/>
      <c r="I168" s="216"/>
      <c r="J168" s="216"/>
      <c r="K168" s="216"/>
      <c r="L168" s="216"/>
      <c r="M168" s="216"/>
      <c r="N168" s="216"/>
      <c r="O168" s="263">
        <f t="shared" si="6"/>
        <v>0</v>
      </c>
      <c r="P168" s="215"/>
    </row>
    <row r="169" spans="1:16" ht="15.75" hidden="1">
      <c r="A169" s="145"/>
      <c r="B169" s="115" t="s">
        <v>565</v>
      </c>
      <c r="C169" s="222"/>
      <c r="D169" s="219"/>
      <c r="E169" s="216"/>
      <c r="F169" s="216"/>
      <c r="G169" s="216"/>
      <c r="H169" s="216"/>
      <c r="I169" s="216"/>
      <c r="J169" s="216"/>
      <c r="K169" s="216"/>
      <c r="L169" s="216"/>
      <c r="M169" s="216"/>
      <c r="N169" s="216"/>
      <c r="O169" s="263">
        <f t="shared" si="6"/>
        <v>0</v>
      </c>
      <c r="P169" s="215"/>
    </row>
    <row r="170" spans="1:16" ht="15.75" hidden="1">
      <c r="A170" s="159" t="s">
        <v>420</v>
      </c>
      <c r="B170" s="157" t="s">
        <v>342</v>
      </c>
      <c r="C170" s="222"/>
      <c r="D170" s="219"/>
      <c r="E170" s="216"/>
      <c r="F170" s="216"/>
      <c r="G170" s="216"/>
      <c r="H170" s="216"/>
      <c r="I170" s="216"/>
      <c r="J170" s="216"/>
      <c r="K170" s="216"/>
      <c r="L170" s="216"/>
      <c r="M170" s="216"/>
      <c r="N170" s="216"/>
      <c r="O170" s="263">
        <f t="shared" si="6"/>
        <v>0</v>
      </c>
      <c r="P170" s="215"/>
    </row>
    <row r="171" spans="1:16" ht="15.75" hidden="1">
      <c r="A171" s="145"/>
      <c r="B171" s="115" t="s">
        <v>565</v>
      </c>
      <c r="C171" s="222"/>
      <c r="D171" s="219"/>
      <c r="E171" s="216"/>
      <c r="F171" s="216"/>
      <c r="G171" s="216"/>
      <c r="H171" s="216"/>
      <c r="I171" s="216"/>
      <c r="J171" s="216"/>
      <c r="K171" s="216"/>
      <c r="L171" s="216"/>
      <c r="M171" s="216"/>
      <c r="N171" s="216"/>
      <c r="O171" s="263">
        <f t="shared" si="6"/>
        <v>0</v>
      </c>
      <c r="P171" s="215"/>
    </row>
    <row r="172" spans="1:16" ht="15.75" hidden="1">
      <c r="A172" s="159" t="s">
        <v>421</v>
      </c>
      <c r="B172" s="157" t="s">
        <v>450</v>
      </c>
      <c r="C172" s="222"/>
      <c r="D172" s="219"/>
      <c r="E172" s="216"/>
      <c r="F172" s="216"/>
      <c r="G172" s="216"/>
      <c r="H172" s="216"/>
      <c r="I172" s="216"/>
      <c r="J172" s="216"/>
      <c r="K172" s="216"/>
      <c r="L172" s="216"/>
      <c r="M172" s="216"/>
      <c r="N172" s="216"/>
      <c r="O172" s="263">
        <f t="shared" si="6"/>
        <v>0</v>
      </c>
      <c r="P172" s="215"/>
    </row>
    <row r="173" spans="1:16" ht="15.75" hidden="1">
      <c r="A173" s="145"/>
      <c r="B173" s="115" t="s">
        <v>565</v>
      </c>
      <c r="C173" s="222"/>
      <c r="D173" s="219"/>
      <c r="E173" s="216"/>
      <c r="F173" s="216"/>
      <c r="G173" s="216"/>
      <c r="H173" s="216"/>
      <c r="I173" s="216"/>
      <c r="J173" s="216"/>
      <c r="K173" s="216"/>
      <c r="L173" s="216"/>
      <c r="M173" s="216"/>
      <c r="N173" s="216"/>
      <c r="O173" s="263">
        <f t="shared" si="6"/>
        <v>0</v>
      </c>
      <c r="P173" s="215"/>
    </row>
    <row r="174" spans="1:16" ht="15.75" hidden="1">
      <c r="A174" s="159" t="s">
        <v>496</v>
      </c>
      <c r="B174" s="157" t="s">
        <v>497</v>
      </c>
      <c r="C174" s="222"/>
      <c r="D174" s="219"/>
      <c r="E174" s="216"/>
      <c r="F174" s="216"/>
      <c r="G174" s="216"/>
      <c r="H174" s="216"/>
      <c r="I174" s="216"/>
      <c r="J174" s="216"/>
      <c r="K174" s="216"/>
      <c r="L174" s="216"/>
      <c r="M174" s="216"/>
      <c r="N174" s="216"/>
      <c r="O174" s="263">
        <f t="shared" si="6"/>
        <v>0</v>
      </c>
      <c r="P174" s="215"/>
    </row>
    <row r="175" spans="1:16" ht="15.75" hidden="1">
      <c r="A175" s="145"/>
      <c r="B175" s="115" t="s">
        <v>565</v>
      </c>
      <c r="C175" s="222"/>
      <c r="D175" s="219"/>
      <c r="E175" s="216"/>
      <c r="F175" s="216"/>
      <c r="G175" s="216"/>
      <c r="H175" s="216"/>
      <c r="I175" s="216"/>
      <c r="J175" s="216"/>
      <c r="K175" s="216"/>
      <c r="L175" s="216"/>
      <c r="M175" s="216"/>
      <c r="N175" s="216"/>
      <c r="O175" s="263">
        <f t="shared" si="6"/>
        <v>0</v>
      </c>
      <c r="P175" s="215"/>
    </row>
    <row r="176" spans="1:16" ht="15.75" hidden="1">
      <c r="A176" s="159" t="s">
        <v>343</v>
      </c>
      <c r="B176" s="157" t="s">
        <v>344</v>
      </c>
      <c r="C176" s="222"/>
      <c r="D176" s="219"/>
      <c r="E176" s="216"/>
      <c r="F176" s="216"/>
      <c r="G176" s="216"/>
      <c r="H176" s="216"/>
      <c r="I176" s="216"/>
      <c r="J176" s="216"/>
      <c r="K176" s="216"/>
      <c r="L176" s="216"/>
      <c r="M176" s="216"/>
      <c r="N176" s="216"/>
      <c r="O176" s="263">
        <f t="shared" si="6"/>
        <v>0</v>
      </c>
      <c r="P176" s="215"/>
    </row>
    <row r="177" spans="1:16" ht="15.75" hidden="1">
      <c r="A177" s="145"/>
      <c r="B177" s="115" t="s">
        <v>565</v>
      </c>
      <c r="C177" s="222"/>
      <c r="D177" s="219"/>
      <c r="E177" s="216"/>
      <c r="F177" s="216"/>
      <c r="G177" s="216"/>
      <c r="H177" s="216"/>
      <c r="I177" s="216"/>
      <c r="J177" s="216"/>
      <c r="K177" s="216"/>
      <c r="L177" s="216"/>
      <c r="M177" s="216"/>
      <c r="N177" s="216"/>
      <c r="O177" s="263">
        <f t="shared" si="6"/>
        <v>0</v>
      </c>
      <c r="P177" s="215"/>
    </row>
    <row r="178" spans="1:16" ht="15.75" hidden="1">
      <c r="A178" s="159" t="s">
        <v>446</v>
      </c>
      <c r="B178" s="157" t="s">
        <v>451</v>
      </c>
      <c r="C178" s="222"/>
      <c r="D178" s="219"/>
      <c r="E178" s="216"/>
      <c r="F178" s="216"/>
      <c r="G178" s="216"/>
      <c r="H178" s="216"/>
      <c r="I178" s="216"/>
      <c r="J178" s="216"/>
      <c r="K178" s="216"/>
      <c r="L178" s="216"/>
      <c r="M178" s="216"/>
      <c r="N178" s="216"/>
      <c r="O178" s="263">
        <f t="shared" si="6"/>
        <v>0</v>
      </c>
      <c r="P178" s="215"/>
    </row>
    <row r="179" spans="1:16" ht="15.75" hidden="1">
      <c r="A179" s="145"/>
      <c r="B179" s="115" t="s">
        <v>565</v>
      </c>
      <c r="C179" s="222"/>
      <c r="D179" s="219"/>
      <c r="E179" s="216"/>
      <c r="F179" s="216"/>
      <c r="G179" s="216"/>
      <c r="H179" s="216"/>
      <c r="I179" s="216"/>
      <c r="J179" s="216"/>
      <c r="K179" s="216"/>
      <c r="L179" s="216"/>
      <c r="M179" s="216"/>
      <c r="N179" s="216"/>
      <c r="O179" s="263">
        <f t="shared" si="6"/>
        <v>0</v>
      </c>
      <c r="P179" s="215"/>
    </row>
    <row r="180" spans="1:16" ht="39" customHeight="1" hidden="1">
      <c r="A180" s="159" t="s">
        <v>379</v>
      </c>
      <c r="B180" s="157" t="s">
        <v>578</v>
      </c>
      <c r="C180" s="222"/>
      <c r="D180" s="219"/>
      <c r="E180" s="216"/>
      <c r="F180" s="216"/>
      <c r="G180" s="216"/>
      <c r="H180" s="216"/>
      <c r="I180" s="216"/>
      <c r="J180" s="216"/>
      <c r="K180" s="216"/>
      <c r="L180" s="216"/>
      <c r="M180" s="216"/>
      <c r="N180" s="216"/>
      <c r="O180" s="263">
        <f t="shared" si="6"/>
        <v>0</v>
      </c>
      <c r="P180" s="215"/>
    </row>
    <row r="181" spans="1:16" ht="23.25" customHeight="1" hidden="1">
      <c r="A181" s="145"/>
      <c r="B181" s="115" t="s">
        <v>565</v>
      </c>
      <c r="C181" s="222"/>
      <c r="D181" s="219"/>
      <c r="E181" s="216"/>
      <c r="F181" s="216"/>
      <c r="G181" s="216"/>
      <c r="H181" s="216"/>
      <c r="I181" s="216"/>
      <c r="J181" s="216"/>
      <c r="K181" s="216"/>
      <c r="L181" s="216"/>
      <c r="M181" s="216"/>
      <c r="N181" s="216"/>
      <c r="O181" s="263">
        <f t="shared" si="6"/>
        <v>0</v>
      </c>
      <c r="P181" s="215"/>
    </row>
    <row r="182" spans="1:16" ht="36" customHeight="1" hidden="1">
      <c r="A182" s="159" t="s">
        <v>345</v>
      </c>
      <c r="B182" s="157" t="s">
        <v>579</v>
      </c>
      <c r="C182" s="222"/>
      <c r="D182" s="219"/>
      <c r="E182" s="216"/>
      <c r="F182" s="216"/>
      <c r="G182" s="216"/>
      <c r="H182" s="216"/>
      <c r="I182" s="216"/>
      <c r="J182" s="216"/>
      <c r="K182" s="216"/>
      <c r="L182" s="216"/>
      <c r="M182" s="216"/>
      <c r="N182" s="216"/>
      <c r="O182" s="263">
        <f t="shared" si="6"/>
        <v>0</v>
      </c>
      <c r="P182" s="215"/>
    </row>
    <row r="183" spans="1:16" ht="23.25" customHeight="1" hidden="1">
      <c r="A183" s="145"/>
      <c r="B183" s="115" t="s">
        <v>565</v>
      </c>
      <c r="C183" s="222"/>
      <c r="D183" s="219"/>
      <c r="E183" s="216"/>
      <c r="F183" s="216"/>
      <c r="G183" s="216"/>
      <c r="H183" s="216"/>
      <c r="I183" s="216"/>
      <c r="J183" s="216"/>
      <c r="K183" s="216"/>
      <c r="L183" s="216"/>
      <c r="M183" s="216"/>
      <c r="N183" s="216"/>
      <c r="O183" s="263">
        <f t="shared" si="6"/>
        <v>0</v>
      </c>
      <c r="P183" s="215"/>
    </row>
    <row r="184" spans="1:16" ht="15.75">
      <c r="A184" s="145" t="s">
        <v>422</v>
      </c>
      <c r="B184" s="115" t="s">
        <v>458</v>
      </c>
      <c r="C184" s="223">
        <v>45</v>
      </c>
      <c r="D184" s="216"/>
      <c r="E184" s="216"/>
      <c r="F184" s="216"/>
      <c r="G184" s="216"/>
      <c r="H184" s="216"/>
      <c r="I184" s="216"/>
      <c r="J184" s="216"/>
      <c r="K184" s="216"/>
      <c r="L184" s="216"/>
      <c r="M184" s="216"/>
      <c r="N184" s="216"/>
      <c r="O184" s="263">
        <f t="shared" si="6"/>
        <v>45</v>
      </c>
      <c r="P184" s="215"/>
    </row>
    <row r="185" spans="1:16" ht="15.75" hidden="1">
      <c r="A185" s="145" t="s">
        <v>347</v>
      </c>
      <c r="B185" s="115" t="s">
        <v>348</v>
      </c>
      <c r="C185" s="223"/>
      <c r="D185" s="216"/>
      <c r="E185" s="216"/>
      <c r="F185" s="216"/>
      <c r="G185" s="216"/>
      <c r="H185" s="216"/>
      <c r="I185" s="216"/>
      <c r="J185" s="216"/>
      <c r="K185" s="216"/>
      <c r="L185" s="216"/>
      <c r="M185" s="216"/>
      <c r="N185" s="216"/>
      <c r="O185" s="263">
        <f t="shared" si="6"/>
        <v>0</v>
      </c>
      <c r="P185" s="215"/>
    </row>
    <row r="186" spans="1:16" ht="15.75" hidden="1">
      <c r="A186" s="145" t="s">
        <v>380</v>
      </c>
      <c r="B186" s="115" t="s">
        <v>38</v>
      </c>
      <c r="C186" s="223"/>
      <c r="D186" s="216"/>
      <c r="E186" s="216"/>
      <c r="F186" s="216"/>
      <c r="G186" s="216"/>
      <c r="H186" s="216"/>
      <c r="I186" s="216"/>
      <c r="J186" s="216"/>
      <c r="K186" s="216"/>
      <c r="L186" s="216"/>
      <c r="M186" s="216"/>
      <c r="N186" s="216"/>
      <c r="O186" s="263">
        <f t="shared" si="6"/>
        <v>0</v>
      </c>
      <c r="P186" s="215"/>
    </row>
    <row r="187" spans="1:16" ht="47.25" hidden="1">
      <c r="A187" s="145" t="s">
        <v>269</v>
      </c>
      <c r="B187" s="115" t="s">
        <v>581</v>
      </c>
      <c r="C187" s="223"/>
      <c r="D187" s="216"/>
      <c r="E187" s="216"/>
      <c r="F187" s="216"/>
      <c r="G187" s="216"/>
      <c r="H187" s="216"/>
      <c r="I187" s="216"/>
      <c r="J187" s="216"/>
      <c r="K187" s="216"/>
      <c r="L187" s="216"/>
      <c r="M187" s="216"/>
      <c r="N187" s="216"/>
      <c r="O187" s="263">
        <f t="shared" si="6"/>
        <v>0</v>
      </c>
      <c r="P187" s="215"/>
    </row>
    <row r="188" spans="1:16" ht="27" customHeight="1" hidden="1">
      <c r="A188" s="145" t="s">
        <v>381</v>
      </c>
      <c r="B188" s="115" t="s">
        <v>464</v>
      </c>
      <c r="C188" s="223"/>
      <c r="D188" s="216"/>
      <c r="E188" s="216"/>
      <c r="F188" s="216"/>
      <c r="G188" s="216"/>
      <c r="H188" s="216"/>
      <c r="I188" s="216"/>
      <c r="J188" s="216"/>
      <c r="K188" s="216"/>
      <c r="L188" s="216"/>
      <c r="M188" s="216"/>
      <c r="N188" s="216"/>
      <c r="O188" s="263">
        <f t="shared" si="6"/>
        <v>0</v>
      </c>
      <c r="P188" s="215"/>
    </row>
    <row r="189" spans="1:16" ht="44.25" customHeight="1" hidden="1">
      <c r="A189" s="145" t="s">
        <v>406</v>
      </c>
      <c r="B189" s="160" t="s">
        <v>346</v>
      </c>
      <c r="C189" s="222"/>
      <c r="D189" s="219"/>
      <c r="E189" s="216"/>
      <c r="F189" s="216"/>
      <c r="G189" s="216"/>
      <c r="H189" s="216"/>
      <c r="I189" s="216"/>
      <c r="J189" s="216"/>
      <c r="K189" s="216"/>
      <c r="L189" s="216"/>
      <c r="M189" s="216"/>
      <c r="N189" s="216"/>
      <c r="O189" s="263">
        <f t="shared" si="6"/>
        <v>0</v>
      </c>
      <c r="P189" s="215"/>
    </row>
    <row r="190" spans="1:16" ht="34.5" customHeight="1" hidden="1">
      <c r="A190" s="145"/>
      <c r="B190" s="160"/>
      <c r="C190" s="222"/>
      <c r="D190" s="219"/>
      <c r="E190" s="216"/>
      <c r="F190" s="216"/>
      <c r="G190" s="216"/>
      <c r="H190" s="216"/>
      <c r="I190" s="216"/>
      <c r="J190" s="216"/>
      <c r="K190" s="216"/>
      <c r="L190" s="216"/>
      <c r="M190" s="216"/>
      <c r="N190" s="216"/>
      <c r="O190" s="263">
        <f t="shared" si="6"/>
        <v>0</v>
      </c>
      <c r="P190" s="215"/>
    </row>
    <row r="191" spans="1:16" ht="26.25" customHeight="1" hidden="1">
      <c r="A191" s="145"/>
      <c r="B191" s="115" t="s">
        <v>565</v>
      </c>
      <c r="C191" s="222"/>
      <c r="D191" s="219"/>
      <c r="E191" s="216"/>
      <c r="F191" s="216"/>
      <c r="G191" s="216"/>
      <c r="H191" s="216"/>
      <c r="I191" s="216"/>
      <c r="J191" s="216"/>
      <c r="K191" s="216"/>
      <c r="L191" s="216"/>
      <c r="M191" s="216"/>
      <c r="N191" s="216"/>
      <c r="O191" s="263">
        <f t="shared" si="6"/>
        <v>0</v>
      </c>
      <c r="P191" s="215"/>
    </row>
    <row r="192" spans="1:16" ht="46.5" customHeight="1" hidden="1">
      <c r="A192" s="145" t="s">
        <v>405</v>
      </c>
      <c r="B192" s="115" t="s">
        <v>5</v>
      </c>
      <c r="C192" s="229"/>
      <c r="D192" s="216"/>
      <c r="E192" s="216"/>
      <c r="F192" s="216"/>
      <c r="G192" s="216"/>
      <c r="H192" s="216"/>
      <c r="I192" s="216"/>
      <c r="J192" s="216"/>
      <c r="K192" s="216"/>
      <c r="L192" s="216"/>
      <c r="M192" s="216"/>
      <c r="N192" s="216"/>
      <c r="O192" s="263">
        <f t="shared" si="6"/>
        <v>0</v>
      </c>
      <c r="P192" s="215"/>
    </row>
    <row r="193" spans="1:16" ht="0.75" customHeight="1" hidden="1">
      <c r="A193" s="145" t="s">
        <v>441</v>
      </c>
      <c r="B193" s="115" t="s">
        <v>46</v>
      </c>
      <c r="C193" s="223"/>
      <c r="D193" s="216"/>
      <c r="E193" s="216"/>
      <c r="F193" s="216"/>
      <c r="G193" s="216"/>
      <c r="H193" s="216"/>
      <c r="I193" s="216"/>
      <c r="J193" s="216"/>
      <c r="K193" s="216"/>
      <c r="L193" s="216"/>
      <c r="M193" s="216"/>
      <c r="N193" s="216"/>
      <c r="O193" s="263">
        <f t="shared" si="6"/>
        <v>0</v>
      </c>
      <c r="P193" s="215"/>
    </row>
    <row r="194" spans="1:16" ht="20.25" customHeight="1" hidden="1">
      <c r="A194" s="145"/>
      <c r="B194" s="115" t="s">
        <v>565</v>
      </c>
      <c r="C194" s="223"/>
      <c r="D194" s="216"/>
      <c r="E194" s="216"/>
      <c r="F194" s="216"/>
      <c r="G194" s="216"/>
      <c r="H194" s="216"/>
      <c r="I194" s="216"/>
      <c r="J194" s="216"/>
      <c r="K194" s="216"/>
      <c r="L194" s="216"/>
      <c r="M194" s="216"/>
      <c r="N194" s="216"/>
      <c r="O194" s="263">
        <f t="shared" si="6"/>
        <v>0</v>
      </c>
      <c r="P194" s="215"/>
    </row>
    <row r="195" spans="1:16" ht="37.5" customHeight="1" hidden="1">
      <c r="A195" s="159" t="s">
        <v>441</v>
      </c>
      <c r="B195" s="115" t="s">
        <v>46</v>
      </c>
      <c r="C195" s="223"/>
      <c r="D195" s="216"/>
      <c r="E195" s="216"/>
      <c r="F195" s="216"/>
      <c r="G195" s="216"/>
      <c r="H195" s="216"/>
      <c r="I195" s="216"/>
      <c r="J195" s="216"/>
      <c r="K195" s="216"/>
      <c r="L195" s="216"/>
      <c r="M195" s="216"/>
      <c r="N195" s="216"/>
      <c r="O195" s="263">
        <f t="shared" si="6"/>
        <v>0</v>
      </c>
      <c r="P195" s="215"/>
    </row>
    <row r="196" spans="1:16" ht="25.5" customHeight="1" hidden="1">
      <c r="A196" s="159"/>
      <c r="B196" s="115" t="s">
        <v>565</v>
      </c>
      <c r="C196" s="223"/>
      <c r="D196" s="216"/>
      <c r="E196" s="216"/>
      <c r="F196" s="216"/>
      <c r="G196" s="216"/>
      <c r="H196" s="216"/>
      <c r="I196" s="216"/>
      <c r="J196" s="216"/>
      <c r="K196" s="216"/>
      <c r="L196" s="216"/>
      <c r="M196" s="216"/>
      <c r="N196" s="216"/>
      <c r="O196" s="263">
        <f t="shared" si="6"/>
        <v>0</v>
      </c>
      <c r="P196" s="215"/>
    </row>
    <row r="197" spans="1:16" ht="25.5" customHeight="1" hidden="1">
      <c r="A197" s="159"/>
      <c r="B197" s="181" t="s">
        <v>2</v>
      </c>
      <c r="C197" s="221"/>
      <c r="D197" s="216"/>
      <c r="E197" s="216"/>
      <c r="F197" s="216"/>
      <c r="G197" s="216"/>
      <c r="H197" s="216"/>
      <c r="I197" s="216"/>
      <c r="J197" s="216"/>
      <c r="K197" s="216"/>
      <c r="L197" s="216"/>
      <c r="M197" s="216"/>
      <c r="N197" s="216"/>
      <c r="O197" s="263">
        <f t="shared" si="6"/>
        <v>0</v>
      </c>
      <c r="P197" s="215"/>
    </row>
    <row r="198" spans="1:16" ht="25.5" customHeight="1">
      <c r="A198" s="159" t="s">
        <v>347</v>
      </c>
      <c r="B198" s="115" t="s">
        <v>24</v>
      </c>
      <c r="C198" s="223">
        <v>5</v>
      </c>
      <c r="D198" s="216"/>
      <c r="E198" s="216"/>
      <c r="F198" s="216"/>
      <c r="G198" s="216"/>
      <c r="H198" s="216"/>
      <c r="I198" s="216"/>
      <c r="J198" s="216"/>
      <c r="K198" s="216"/>
      <c r="L198" s="216"/>
      <c r="M198" s="216"/>
      <c r="N198" s="216"/>
      <c r="O198" s="263">
        <f t="shared" si="6"/>
        <v>5</v>
      </c>
      <c r="P198" s="215"/>
    </row>
    <row r="199" spans="1:16" ht="25.5" customHeight="1">
      <c r="A199" s="159" t="s">
        <v>381</v>
      </c>
      <c r="B199" s="115" t="s">
        <v>23</v>
      </c>
      <c r="C199" s="223">
        <v>78</v>
      </c>
      <c r="D199" s="216"/>
      <c r="E199" s="216"/>
      <c r="F199" s="216"/>
      <c r="G199" s="216"/>
      <c r="H199" s="216"/>
      <c r="I199" s="216"/>
      <c r="J199" s="216"/>
      <c r="K199" s="216"/>
      <c r="L199" s="216"/>
      <c r="M199" s="216"/>
      <c r="N199" s="216"/>
      <c r="O199" s="263">
        <f t="shared" si="6"/>
        <v>78</v>
      </c>
      <c r="P199" s="215"/>
    </row>
    <row r="200" spans="1:16" ht="25.5" customHeight="1">
      <c r="A200" s="159"/>
      <c r="B200" s="115" t="s">
        <v>276</v>
      </c>
      <c r="C200" s="223"/>
      <c r="D200" s="216"/>
      <c r="E200" s="216"/>
      <c r="F200" s="216"/>
      <c r="G200" s="216"/>
      <c r="H200" s="216"/>
      <c r="I200" s="216"/>
      <c r="J200" s="216"/>
      <c r="K200" s="216"/>
      <c r="L200" s="216"/>
      <c r="M200" s="216"/>
      <c r="N200" s="216"/>
      <c r="O200" s="263">
        <f t="shared" si="6"/>
        <v>0</v>
      </c>
      <c r="P200" s="215"/>
    </row>
    <row r="201" spans="1:16" ht="25.5" customHeight="1">
      <c r="A201" s="159"/>
      <c r="B201" s="115" t="s">
        <v>21</v>
      </c>
      <c r="C201" s="223">
        <v>56</v>
      </c>
      <c r="D201" s="216"/>
      <c r="E201" s="216"/>
      <c r="F201" s="216"/>
      <c r="G201" s="216"/>
      <c r="H201" s="216"/>
      <c r="I201" s="216"/>
      <c r="J201" s="216"/>
      <c r="K201" s="216"/>
      <c r="L201" s="216"/>
      <c r="M201" s="216"/>
      <c r="N201" s="216"/>
      <c r="O201" s="263">
        <f t="shared" si="6"/>
        <v>56</v>
      </c>
      <c r="P201" s="215"/>
    </row>
    <row r="202" spans="1:16" ht="25.5" customHeight="1">
      <c r="A202" s="159"/>
      <c r="B202" s="115" t="s">
        <v>22</v>
      </c>
      <c r="C202" s="223">
        <v>22</v>
      </c>
      <c r="D202" s="216"/>
      <c r="E202" s="216"/>
      <c r="F202" s="216"/>
      <c r="G202" s="216"/>
      <c r="H202" s="216"/>
      <c r="I202" s="216"/>
      <c r="J202" s="216"/>
      <c r="K202" s="216"/>
      <c r="L202" s="216"/>
      <c r="M202" s="216"/>
      <c r="N202" s="216"/>
      <c r="O202" s="263">
        <f t="shared" si="6"/>
        <v>22</v>
      </c>
      <c r="P202" s="215"/>
    </row>
    <row r="203" spans="1:17" ht="15.75">
      <c r="A203" s="101">
        <v>24</v>
      </c>
      <c r="B203" s="190" t="s">
        <v>11</v>
      </c>
      <c r="C203" s="214">
        <f>SUM(C204+C206+C208+C209+C213)</f>
        <v>-161.6436</v>
      </c>
      <c r="D203" s="214"/>
      <c r="E203" s="214">
        <f aca="true" t="shared" si="7" ref="E203:N203">SUM(E204+E206+E208+E209+E213)</f>
        <v>0</v>
      </c>
      <c r="F203" s="214">
        <f t="shared" si="7"/>
        <v>0</v>
      </c>
      <c r="G203" s="214">
        <f t="shared" si="7"/>
        <v>0</v>
      </c>
      <c r="H203" s="214">
        <f t="shared" si="7"/>
        <v>3.8</v>
      </c>
      <c r="I203" s="214">
        <f t="shared" si="7"/>
        <v>0</v>
      </c>
      <c r="J203" s="214">
        <f t="shared" si="7"/>
        <v>0</v>
      </c>
      <c r="K203" s="214">
        <f t="shared" si="7"/>
        <v>0</v>
      </c>
      <c r="L203" s="214">
        <f t="shared" si="7"/>
        <v>3.8</v>
      </c>
      <c r="M203" s="214">
        <f t="shared" si="7"/>
        <v>3.8</v>
      </c>
      <c r="N203" s="214">
        <f t="shared" si="7"/>
        <v>0</v>
      </c>
      <c r="O203" s="263">
        <f t="shared" si="6"/>
        <v>-157.84359999999998</v>
      </c>
      <c r="P203" s="230"/>
      <c r="Q203" s="161"/>
    </row>
    <row r="204" spans="1:17" ht="15.75">
      <c r="A204" s="142" t="s">
        <v>382</v>
      </c>
      <c r="B204" s="118" t="s">
        <v>383</v>
      </c>
      <c r="C204" s="218">
        <v>6.2364</v>
      </c>
      <c r="D204" s="219"/>
      <c r="E204" s="219"/>
      <c r="F204" s="219"/>
      <c r="G204" s="219"/>
      <c r="H204" s="218"/>
      <c r="I204" s="219"/>
      <c r="J204" s="219"/>
      <c r="K204" s="219"/>
      <c r="L204" s="219"/>
      <c r="M204" s="219"/>
      <c r="N204" s="219"/>
      <c r="O204" s="263">
        <f t="shared" si="6"/>
        <v>6.2364</v>
      </c>
      <c r="P204" s="231"/>
      <c r="Q204" s="161"/>
    </row>
    <row r="205" spans="1:17" ht="15.75">
      <c r="A205" s="142"/>
      <c r="B205" s="181" t="s">
        <v>2</v>
      </c>
      <c r="C205" s="302">
        <v>6.2364</v>
      </c>
      <c r="D205" s="219"/>
      <c r="E205" s="219"/>
      <c r="F205" s="219"/>
      <c r="G205" s="219"/>
      <c r="H205" s="218"/>
      <c r="I205" s="219"/>
      <c r="J205" s="219"/>
      <c r="K205" s="219"/>
      <c r="L205" s="219"/>
      <c r="M205" s="219"/>
      <c r="N205" s="219"/>
      <c r="O205" s="263">
        <f t="shared" si="6"/>
        <v>6.2364</v>
      </c>
      <c r="P205" s="231"/>
      <c r="Q205" s="161"/>
    </row>
    <row r="206" spans="1:17" ht="15.75">
      <c r="A206" s="142" t="s">
        <v>384</v>
      </c>
      <c r="B206" s="118" t="s">
        <v>39</v>
      </c>
      <c r="C206" s="218">
        <v>2.3</v>
      </c>
      <c r="D206" s="219"/>
      <c r="E206" s="219"/>
      <c r="F206" s="219"/>
      <c r="G206" s="219"/>
      <c r="H206" s="218">
        <v>3.8</v>
      </c>
      <c r="I206" s="219"/>
      <c r="J206" s="219"/>
      <c r="K206" s="219"/>
      <c r="L206" s="219">
        <v>3.8</v>
      </c>
      <c r="M206" s="219">
        <v>3.8</v>
      </c>
      <c r="N206" s="219"/>
      <c r="O206" s="263">
        <f t="shared" si="6"/>
        <v>6.1</v>
      </c>
      <c r="P206" s="231"/>
      <c r="Q206" s="161"/>
    </row>
    <row r="207" spans="1:17" ht="15.75">
      <c r="A207" s="142"/>
      <c r="B207" s="181" t="s">
        <v>2</v>
      </c>
      <c r="C207" s="302">
        <v>2.3</v>
      </c>
      <c r="D207" s="303"/>
      <c r="E207" s="303"/>
      <c r="F207" s="303"/>
      <c r="G207" s="303"/>
      <c r="H207" s="302">
        <v>3.8</v>
      </c>
      <c r="I207" s="303"/>
      <c r="J207" s="303"/>
      <c r="K207" s="303"/>
      <c r="L207" s="303">
        <v>3.8</v>
      </c>
      <c r="M207" s="303">
        <v>3.8</v>
      </c>
      <c r="N207" s="219"/>
      <c r="O207" s="263">
        <f t="shared" si="6"/>
        <v>6.1</v>
      </c>
      <c r="P207" s="231"/>
      <c r="Q207" s="161"/>
    </row>
    <row r="208" spans="1:17" ht="15.75">
      <c r="A208" s="142" t="s">
        <v>385</v>
      </c>
      <c r="B208" s="118" t="s">
        <v>40</v>
      </c>
      <c r="C208" s="218">
        <v>-140</v>
      </c>
      <c r="D208" s="219"/>
      <c r="E208" s="219"/>
      <c r="F208" s="219"/>
      <c r="G208" s="219"/>
      <c r="H208" s="218"/>
      <c r="I208" s="219"/>
      <c r="J208" s="219"/>
      <c r="K208" s="219"/>
      <c r="L208" s="219"/>
      <c r="M208" s="219"/>
      <c r="N208" s="219"/>
      <c r="O208" s="263">
        <f t="shared" si="6"/>
        <v>-140</v>
      </c>
      <c r="P208" s="231"/>
      <c r="Q208" s="161"/>
    </row>
    <row r="209" spans="1:17" ht="15.75">
      <c r="A209" s="142" t="s">
        <v>386</v>
      </c>
      <c r="B209" s="118" t="s">
        <v>137</v>
      </c>
      <c r="C209" s="218">
        <v>-40</v>
      </c>
      <c r="D209" s="219"/>
      <c r="E209" s="219"/>
      <c r="F209" s="219"/>
      <c r="G209" s="219"/>
      <c r="H209" s="218"/>
      <c r="I209" s="219"/>
      <c r="J209" s="219"/>
      <c r="K209" s="219"/>
      <c r="L209" s="219"/>
      <c r="M209" s="219"/>
      <c r="N209" s="219"/>
      <c r="O209" s="263">
        <f t="shared" si="6"/>
        <v>-40</v>
      </c>
      <c r="P209" s="231"/>
      <c r="Q209" s="161"/>
    </row>
    <row r="210" spans="1:17" ht="74.25" customHeight="1" hidden="1">
      <c r="A210" s="142"/>
      <c r="B210" s="118"/>
      <c r="C210" s="216"/>
      <c r="D210" s="216"/>
      <c r="E210" s="216"/>
      <c r="F210" s="216"/>
      <c r="G210" s="216"/>
      <c r="H210" s="216"/>
      <c r="I210" s="216"/>
      <c r="J210" s="216"/>
      <c r="K210" s="216"/>
      <c r="L210" s="216"/>
      <c r="M210" s="216"/>
      <c r="N210" s="216"/>
      <c r="O210" s="263">
        <f t="shared" si="6"/>
        <v>0</v>
      </c>
      <c r="P210" s="230"/>
      <c r="Q210" s="161"/>
    </row>
    <row r="211" spans="1:17" ht="20.25" customHeight="1" hidden="1">
      <c r="A211" s="142"/>
      <c r="B211" s="118"/>
      <c r="C211" s="216"/>
      <c r="D211" s="216"/>
      <c r="E211" s="216"/>
      <c r="F211" s="216"/>
      <c r="G211" s="216"/>
      <c r="H211" s="216"/>
      <c r="I211" s="216"/>
      <c r="J211" s="216"/>
      <c r="K211" s="216"/>
      <c r="L211" s="216"/>
      <c r="M211" s="216"/>
      <c r="N211" s="216"/>
      <c r="O211" s="263">
        <f t="shared" si="6"/>
        <v>0</v>
      </c>
      <c r="P211" s="230"/>
      <c r="Q211" s="161"/>
    </row>
    <row r="212" spans="1:17" ht="20.25" customHeight="1" hidden="1">
      <c r="A212" s="142"/>
      <c r="B212" s="181"/>
      <c r="C212" s="302"/>
      <c r="D212" s="303"/>
      <c r="E212" s="303"/>
      <c r="F212" s="303"/>
      <c r="G212" s="303"/>
      <c r="H212" s="302"/>
      <c r="I212" s="303"/>
      <c r="J212" s="303"/>
      <c r="K212" s="303"/>
      <c r="L212" s="303"/>
      <c r="M212" s="303"/>
      <c r="N212" s="216"/>
      <c r="O212" s="263">
        <f t="shared" si="6"/>
        <v>0</v>
      </c>
      <c r="P212" s="230"/>
      <c r="Q212" s="161"/>
    </row>
    <row r="213" spans="1:17" ht="15.75">
      <c r="A213" s="142" t="s">
        <v>412</v>
      </c>
      <c r="B213" s="118" t="s">
        <v>198</v>
      </c>
      <c r="C213" s="218">
        <v>9.82</v>
      </c>
      <c r="D213" s="219"/>
      <c r="E213" s="219"/>
      <c r="F213" s="216"/>
      <c r="G213" s="216"/>
      <c r="H213" s="216"/>
      <c r="I213" s="216"/>
      <c r="J213" s="216"/>
      <c r="K213" s="216"/>
      <c r="L213" s="216"/>
      <c r="M213" s="216"/>
      <c r="N213" s="216"/>
      <c r="O213" s="263">
        <f t="shared" si="6"/>
        <v>9.82</v>
      </c>
      <c r="P213" s="230"/>
      <c r="Q213" s="161"/>
    </row>
    <row r="214" spans="1:17" ht="15.75" hidden="1">
      <c r="A214" s="101"/>
      <c r="B214" s="139"/>
      <c r="C214" s="216"/>
      <c r="D214" s="216"/>
      <c r="E214" s="216"/>
      <c r="F214" s="216"/>
      <c r="G214" s="216"/>
      <c r="H214" s="216"/>
      <c r="I214" s="216"/>
      <c r="J214" s="216"/>
      <c r="K214" s="216"/>
      <c r="L214" s="216"/>
      <c r="M214" s="216"/>
      <c r="N214" s="216"/>
      <c r="O214" s="263">
        <f aca="true" t="shared" si="8" ref="O214:O237">SUM(H214+C214)</f>
        <v>0</v>
      </c>
      <c r="P214" s="230"/>
      <c r="Q214" s="161"/>
    </row>
    <row r="215" spans="1:17" ht="70.5" customHeight="1" hidden="1">
      <c r="A215" s="100"/>
      <c r="B215" s="118"/>
      <c r="C215" s="216"/>
      <c r="D215" s="216"/>
      <c r="E215" s="216"/>
      <c r="F215" s="216"/>
      <c r="G215" s="216"/>
      <c r="H215" s="216"/>
      <c r="I215" s="216"/>
      <c r="J215" s="216"/>
      <c r="K215" s="216"/>
      <c r="L215" s="216"/>
      <c r="M215" s="216"/>
      <c r="N215" s="216"/>
      <c r="O215" s="263">
        <f t="shared" si="8"/>
        <v>0</v>
      </c>
      <c r="P215" s="230"/>
      <c r="Q215" s="161"/>
    </row>
    <row r="216" spans="1:17" ht="24" customHeight="1" hidden="1">
      <c r="A216" s="162">
        <v>76</v>
      </c>
      <c r="B216" s="139" t="s">
        <v>41</v>
      </c>
      <c r="C216" s="214">
        <f aca="true" t="shared" si="9" ref="C216:N216">C218+C219+C220+C217+C221+C227</f>
        <v>0</v>
      </c>
      <c r="D216" s="214"/>
      <c r="E216" s="214">
        <f t="shared" si="9"/>
        <v>0</v>
      </c>
      <c r="F216" s="214">
        <f t="shared" si="9"/>
        <v>0</v>
      </c>
      <c r="G216" s="214">
        <f t="shared" si="9"/>
        <v>0</v>
      </c>
      <c r="H216" s="214">
        <f t="shared" si="9"/>
        <v>0</v>
      </c>
      <c r="I216" s="214">
        <f t="shared" si="9"/>
        <v>0</v>
      </c>
      <c r="J216" s="214">
        <f t="shared" si="9"/>
        <v>0</v>
      </c>
      <c r="K216" s="214">
        <f t="shared" si="9"/>
        <v>0</v>
      </c>
      <c r="L216" s="214">
        <f t="shared" si="9"/>
        <v>0</v>
      </c>
      <c r="M216" s="214">
        <f t="shared" si="9"/>
        <v>0</v>
      </c>
      <c r="N216" s="214">
        <f t="shared" si="9"/>
        <v>0</v>
      </c>
      <c r="O216" s="263">
        <f t="shared" si="8"/>
        <v>0</v>
      </c>
      <c r="P216" s="230"/>
      <c r="Q216" s="161"/>
    </row>
    <row r="217" spans="1:16" ht="18.75" customHeight="1" hidden="1">
      <c r="A217" s="100">
        <v>250306</v>
      </c>
      <c r="B217" s="118" t="s">
        <v>42</v>
      </c>
      <c r="C217" s="216"/>
      <c r="D217" s="216"/>
      <c r="E217" s="216"/>
      <c r="F217" s="216"/>
      <c r="G217" s="216"/>
      <c r="H217" s="216"/>
      <c r="I217" s="216"/>
      <c r="J217" s="216"/>
      <c r="K217" s="216"/>
      <c r="L217" s="216"/>
      <c r="M217" s="216"/>
      <c r="N217" s="216"/>
      <c r="O217" s="263">
        <f t="shared" si="8"/>
        <v>0</v>
      </c>
      <c r="P217" s="215"/>
    </row>
    <row r="218" spans="1:16" ht="31.5" hidden="1">
      <c r="A218" s="100">
        <v>250311</v>
      </c>
      <c r="B218" s="127" t="s">
        <v>293</v>
      </c>
      <c r="C218" s="216"/>
      <c r="D218" s="216"/>
      <c r="E218" s="216"/>
      <c r="F218" s="216"/>
      <c r="G218" s="216"/>
      <c r="H218" s="216"/>
      <c r="I218" s="216"/>
      <c r="J218" s="216"/>
      <c r="K218" s="216"/>
      <c r="L218" s="216"/>
      <c r="M218" s="216"/>
      <c r="N218" s="216"/>
      <c r="O218" s="263">
        <f t="shared" si="8"/>
        <v>0</v>
      </c>
      <c r="P218" s="215"/>
    </row>
    <row r="219" spans="1:16" ht="15.75" hidden="1">
      <c r="A219" s="126"/>
      <c r="B219" s="163"/>
      <c r="C219" s="232"/>
      <c r="D219" s="232"/>
      <c r="E219" s="232"/>
      <c r="F219" s="232"/>
      <c r="G219" s="232"/>
      <c r="H219" s="232"/>
      <c r="I219" s="232"/>
      <c r="J219" s="232"/>
      <c r="K219" s="232"/>
      <c r="L219" s="232"/>
      <c r="M219" s="232"/>
      <c r="N219" s="232"/>
      <c r="O219" s="263">
        <f t="shared" si="8"/>
        <v>0</v>
      </c>
      <c r="P219" s="215"/>
    </row>
    <row r="220" spans="1:16" ht="63" hidden="1">
      <c r="A220" s="126">
        <v>250343</v>
      </c>
      <c r="B220" s="164" t="s">
        <v>8</v>
      </c>
      <c r="C220" s="232"/>
      <c r="D220" s="232"/>
      <c r="E220" s="232"/>
      <c r="F220" s="232"/>
      <c r="G220" s="232"/>
      <c r="H220" s="232"/>
      <c r="I220" s="232"/>
      <c r="J220" s="232"/>
      <c r="K220" s="232"/>
      <c r="L220" s="232"/>
      <c r="M220" s="232"/>
      <c r="N220" s="232"/>
      <c r="O220" s="263">
        <f t="shared" si="8"/>
        <v>0</v>
      </c>
      <c r="P220" s="215"/>
    </row>
    <row r="221" spans="1:16" ht="31.5" hidden="1">
      <c r="A221" s="100">
        <v>250354</v>
      </c>
      <c r="B221" s="165" t="s">
        <v>270</v>
      </c>
      <c r="C221" s="216"/>
      <c r="D221" s="232"/>
      <c r="E221" s="232"/>
      <c r="F221" s="232"/>
      <c r="G221" s="232"/>
      <c r="H221" s="232"/>
      <c r="I221" s="232"/>
      <c r="J221" s="232"/>
      <c r="K221" s="232"/>
      <c r="L221" s="232"/>
      <c r="M221" s="232"/>
      <c r="N221" s="232"/>
      <c r="O221" s="263">
        <f t="shared" si="8"/>
        <v>0</v>
      </c>
      <c r="P221" s="215"/>
    </row>
    <row r="222" spans="1:16" ht="15.75" hidden="1">
      <c r="A222" s="100"/>
      <c r="B222" s="166" t="s">
        <v>276</v>
      </c>
      <c r="C222" s="216"/>
      <c r="D222" s="232"/>
      <c r="E222" s="232"/>
      <c r="F222" s="232"/>
      <c r="G222" s="232"/>
      <c r="H222" s="232"/>
      <c r="I222" s="232"/>
      <c r="J222" s="232"/>
      <c r="K222" s="232"/>
      <c r="L222" s="232"/>
      <c r="M222" s="232"/>
      <c r="N222" s="232"/>
      <c r="O222" s="263">
        <f t="shared" si="8"/>
        <v>0</v>
      </c>
      <c r="P222" s="215"/>
    </row>
    <row r="223" spans="1:16" ht="31.5" hidden="1">
      <c r="A223" s="100"/>
      <c r="B223" s="151" t="s">
        <v>320</v>
      </c>
      <c r="C223" s="216"/>
      <c r="D223" s="232"/>
      <c r="E223" s="232"/>
      <c r="F223" s="232"/>
      <c r="G223" s="232"/>
      <c r="H223" s="232"/>
      <c r="I223" s="232"/>
      <c r="J223" s="232"/>
      <c r="K223" s="232"/>
      <c r="L223" s="232"/>
      <c r="M223" s="232"/>
      <c r="N223" s="232"/>
      <c r="O223" s="263">
        <f t="shared" si="8"/>
        <v>0</v>
      </c>
      <c r="P223" s="215"/>
    </row>
    <row r="224" spans="1:16" ht="15.75" hidden="1">
      <c r="A224" s="100"/>
      <c r="B224" s="167"/>
      <c r="C224" s="216"/>
      <c r="D224" s="232"/>
      <c r="E224" s="232"/>
      <c r="F224" s="232"/>
      <c r="G224" s="232"/>
      <c r="H224" s="232"/>
      <c r="I224" s="232"/>
      <c r="J224" s="232"/>
      <c r="K224" s="232"/>
      <c r="L224" s="232"/>
      <c r="M224" s="232"/>
      <c r="N224" s="232"/>
      <c r="O224" s="263">
        <f t="shared" si="8"/>
        <v>0</v>
      </c>
      <c r="P224" s="215"/>
    </row>
    <row r="225" spans="1:16" ht="47.25" hidden="1">
      <c r="A225" s="100"/>
      <c r="B225" s="126" t="s">
        <v>317</v>
      </c>
      <c r="C225" s="216"/>
      <c r="D225" s="232"/>
      <c r="E225" s="232"/>
      <c r="F225" s="232"/>
      <c r="G225" s="232"/>
      <c r="H225" s="232"/>
      <c r="I225" s="232"/>
      <c r="J225" s="232"/>
      <c r="K225" s="232"/>
      <c r="L225" s="232"/>
      <c r="M225" s="232"/>
      <c r="N225" s="232"/>
      <c r="O225" s="263">
        <f t="shared" si="8"/>
        <v>0</v>
      </c>
      <c r="P225" s="215"/>
    </row>
    <row r="226" spans="1:16" ht="15.75" hidden="1">
      <c r="A226" s="100"/>
      <c r="B226" s="118"/>
      <c r="C226" s="216"/>
      <c r="D226" s="232"/>
      <c r="E226" s="232"/>
      <c r="F226" s="232"/>
      <c r="G226" s="232"/>
      <c r="H226" s="232"/>
      <c r="I226" s="232"/>
      <c r="J226" s="232"/>
      <c r="K226" s="232"/>
      <c r="L226" s="232"/>
      <c r="M226" s="232"/>
      <c r="N226" s="232"/>
      <c r="O226" s="263">
        <f t="shared" si="8"/>
        <v>0</v>
      </c>
      <c r="P226" s="215"/>
    </row>
    <row r="227" spans="1:16" ht="68.25" customHeight="1" hidden="1">
      <c r="A227" s="100"/>
      <c r="B227" s="118" t="s">
        <v>566</v>
      </c>
      <c r="C227" s="216"/>
      <c r="D227" s="232"/>
      <c r="E227" s="232"/>
      <c r="F227" s="232"/>
      <c r="G227" s="232"/>
      <c r="H227" s="232"/>
      <c r="I227" s="232"/>
      <c r="J227" s="232"/>
      <c r="K227" s="232"/>
      <c r="L227" s="232"/>
      <c r="M227" s="232"/>
      <c r="N227" s="232"/>
      <c r="O227" s="263">
        <f t="shared" si="8"/>
        <v>0</v>
      </c>
      <c r="P227" s="215"/>
    </row>
    <row r="228" spans="1:16" ht="15.75" hidden="1">
      <c r="A228" s="162">
        <v>76</v>
      </c>
      <c r="B228" s="139" t="s">
        <v>273</v>
      </c>
      <c r="C228" s="214"/>
      <c r="D228" s="232"/>
      <c r="E228" s="232"/>
      <c r="F228" s="232"/>
      <c r="G228" s="232"/>
      <c r="H228" s="232"/>
      <c r="I228" s="232"/>
      <c r="J228" s="232"/>
      <c r="K228" s="232"/>
      <c r="L228" s="232"/>
      <c r="M228" s="232"/>
      <c r="N228" s="232"/>
      <c r="O228" s="263">
        <f t="shared" si="8"/>
        <v>0</v>
      </c>
      <c r="P228" s="215"/>
    </row>
    <row r="229" spans="1:16" ht="15.75" hidden="1">
      <c r="A229" s="100">
        <v>250102</v>
      </c>
      <c r="B229" s="168" t="s">
        <v>390</v>
      </c>
      <c r="C229" s="216"/>
      <c r="D229" s="232"/>
      <c r="E229" s="232"/>
      <c r="F229" s="232"/>
      <c r="G229" s="232"/>
      <c r="H229" s="232"/>
      <c r="I229" s="232"/>
      <c r="J229" s="232"/>
      <c r="K229" s="232"/>
      <c r="L229" s="232"/>
      <c r="M229" s="232"/>
      <c r="N229" s="232"/>
      <c r="O229" s="263">
        <f t="shared" si="8"/>
        <v>0</v>
      </c>
      <c r="P229" s="215"/>
    </row>
    <row r="230" spans="1:16" ht="15.75" hidden="1">
      <c r="A230" s="162">
        <v>76</v>
      </c>
      <c r="B230" s="139" t="s">
        <v>41</v>
      </c>
      <c r="C230" s="232"/>
      <c r="D230" s="232"/>
      <c r="E230" s="232"/>
      <c r="F230" s="232"/>
      <c r="G230" s="232"/>
      <c r="H230" s="232"/>
      <c r="I230" s="232"/>
      <c r="J230" s="232"/>
      <c r="K230" s="232"/>
      <c r="L230" s="232"/>
      <c r="M230" s="232"/>
      <c r="N230" s="232"/>
      <c r="O230" s="263">
        <f t="shared" si="8"/>
        <v>0</v>
      </c>
      <c r="P230" s="215"/>
    </row>
    <row r="231" spans="1:16" ht="31.5" hidden="1">
      <c r="A231" s="100">
        <v>250354</v>
      </c>
      <c r="B231" s="165" t="s">
        <v>428</v>
      </c>
      <c r="C231" s="232"/>
      <c r="D231" s="232"/>
      <c r="E231" s="232"/>
      <c r="F231" s="232"/>
      <c r="G231" s="232"/>
      <c r="H231" s="232"/>
      <c r="I231" s="232"/>
      <c r="J231" s="232"/>
      <c r="K231" s="232"/>
      <c r="L231" s="232"/>
      <c r="M231" s="232"/>
      <c r="N231" s="232"/>
      <c r="O231" s="263">
        <f t="shared" si="8"/>
        <v>0</v>
      </c>
      <c r="P231" s="215"/>
    </row>
    <row r="232" spans="1:16" ht="15.75">
      <c r="A232" s="126"/>
      <c r="B232" s="181" t="s">
        <v>2</v>
      </c>
      <c r="C232" s="302">
        <v>9.82</v>
      </c>
      <c r="D232" s="232"/>
      <c r="E232" s="232"/>
      <c r="F232" s="232"/>
      <c r="G232" s="232"/>
      <c r="H232" s="232"/>
      <c r="I232" s="232"/>
      <c r="J232" s="232"/>
      <c r="K232" s="232"/>
      <c r="L232" s="232"/>
      <c r="M232" s="232"/>
      <c r="N232" s="232"/>
      <c r="O232" s="263">
        <f t="shared" si="8"/>
        <v>9.82</v>
      </c>
      <c r="P232" s="215"/>
    </row>
    <row r="233" spans="1:16" ht="15.75">
      <c r="A233" s="323">
        <v>75</v>
      </c>
      <c r="B233" s="262" t="s">
        <v>25</v>
      </c>
      <c r="C233" s="240">
        <v>270</v>
      </c>
      <c r="D233" s="319"/>
      <c r="E233" s="319"/>
      <c r="F233" s="319"/>
      <c r="G233" s="319"/>
      <c r="H233" s="319">
        <v>41.373</v>
      </c>
      <c r="I233" s="319"/>
      <c r="J233" s="319"/>
      <c r="K233" s="319"/>
      <c r="L233" s="319">
        <v>41.373</v>
      </c>
      <c r="M233" s="319"/>
      <c r="N233" s="232"/>
      <c r="O233" s="263">
        <f t="shared" si="8"/>
        <v>311.373</v>
      </c>
      <c r="P233" s="215"/>
    </row>
    <row r="234" spans="1:16" ht="15.75">
      <c r="A234" s="126">
        <v>250380</v>
      </c>
      <c r="B234" s="317" t="s">
        <v>455</v>
      </c>
      <c r="C234" s="303">
        <v>270</v>
      </c>
      <c r="D234" s="232"/>
      <c r="E234" s="232"/>
      <c r="F234" s="232"/>
      <c r="G234" s="232"/>
      <c r="H234" s="232">
        <v>41.373</v>
      </c>
      <c r="I234" s="232"/>
      <c r="J234" s="232"/>
      <c r="K234" s="232"/>
      <c r="L234" s="232">
        <v>41.373</v>
      </c>
      <c r="M234" s="232"/>
      <c r="N234" s="232"/>
      <c r="O234" s="263">
        <f t="shared" si="8"/>
        <v>311.373</v>
      </c>
      <c r="P234" s="215"/>
    </row>
    <row r="235" spans="1:16" ht="30">
      <c r="A235" s="126"/>
      <c r="B235" s="316" t="s">
        <v>27</v>
      </c>
      <c r="C235" s="303"/>
      <c r="D235" s="232"/>
      <c r="E235" s="232"/>
      <c r="F235" s="232"/>
      <c r="G235" s="232"/>
      <c r="H235" s="318">
        <v>41.373</v>
      </c>
      <c r="I235" s="318"/>
      <c r="J235" s="318"/>
      <c r="K235" s="318"/>
      <c r="L235" s="318">
        <v>41.373</v>
      </c>
      <c r="M235" s="232"/>
      <c r="N235" s="232"/>
      <c r="O235" s="263">
        <f t="shared" si="8"/>
        <v>41.373</v>
      </c>
      <c r="P235" s="215"/>
    </row>
    <row r="236" spans="1:16" ht="15.75">
      <c r="A236" s="323">
        <v>76</v>
      </c>
      <c r="B236" s="262" t="s">
        <v>25</v>
      </c>
      <c r="C236" s="322">
        <v>0</v>
      </c>
      <c r="D236" s="232"/>
      <c r="E236" s="232"/>
      <c r="F236" s="232"/>
      <c r="G236" s="232"/>
      <c r="H236" s="319">
        <v>0</v>
      </c>
      <c r="I236" s="319">
        <v>-10.044</v>
      </c>
      <c r="J236" s="319"/>
      <c r="K236" s="319"/>
      <c r="L236" s="319">
        <v>10.044</v>
      </c>
      <c r="M236" s="232"/>
      <c r="N236" s="232"/>
      <c r="O236" s="263">
        <f t="shared" si="8"/>
        <v>0</v>
      </c>
      <c r="P236" s="215"/>
    </row>
    <row r="237" spans="1:16" ht="31.5">
      <c r="A237" s="100">
        <v>250354</v>
      </c>
      <c r="B237" s="165" t="s">
        <v>428</v>
      </c>
      <c r="C237" s="320"/>
      <c r="D237" s="232"/>
      <c r="E237" s="232"/>
      <c r="F237" s="232"/>
      <c r="G237" s="232"/>
      <c r="H237" s="321">
        <v>0</v>
      </c>
      <c r="I237" s="321">
        <v>-10.044</v>
      </c>
      <c r="J237" s="321"/>
      <c r="K237" s="321"/>
      <c r="L237" s="321">
        <v>10.044</v>
      </c>
      <c r="M237" s="232"/>
      <c r="N237" s="232"/>
      <c r="O237" s="263">
        <f t="shared" si="8"/>
        <v>0</v>
      </c>
      <c r="P237" s="215"/>
    </row>
    <row r="238" spans="1:16" ht="15.75">
      <c r="A238" s="126"/>
      <c r="B238" s="262" t="s">
        <v>360</v>
      </c>
      <c r="C238" s="263">
        <f>SUM(C236+C233+C203+C132+C98+C30+C21)</f>
        <v>778.2161100000001</v>
      </c>
      <c r="D238" s="263"/>
      <c r="E238" s="263">
        <f aca="true" t="shared" si="10" ref="E238:N238">SUM(E236+E233+E203+E132+E98+E30+E21)</f>
        <v>28.864</v>
      </c>
      <c r="F238" s="263">
        <f t="shared" si="10"/>
        <v>0</v>
      </c>
      <c r="G238" s="263">
        <f t="shared" si="10"/>
        <v>0</v>
      </c>
      <c r="H238" s="263">
        <f t="shared" si="10"/>
        <v>77.70035</v>
      </c>
      <c r="I238" s="263">
        <f t="shared" si="10"/>
        <v>-10.044</v>
      </c>
      <c r="J238" s="263">
        <f t="shared" si="10"/>
        <v>0</v>
      </c>
      <c r="K238" s="263">
        <f t="shared" si="10"/>
        <v>0</v>
      </c>
      <c r="L238" s="263">
        <f t="shared" si="10"/>
        <v>87.74435</v>
      </c>
      <c r="M238" s="263">
        <f t="shared" si="10"/>
        <v>36.32735</v>
      </c>
      <c r="N238" s="263">
        <f t="shared" si="10"/>
        <v>0</v>
      </c>
      <c r="O238" s="263">
        <f>SUM(H238+C238)</f>
        <v>855.91646</v>
      </c>
      <c r="P238" s="215"/>
    </row>
    <row r="239" spans="1:16" ht="33.75" customHeight="1">
      <c r="A239" s="100"/>
      <c r="B239" s="100" t="s">
        <v>159</v>
      </c>
      <c r="C239" s="264">
        <f>SUM(C232+C207+C205+C197+C131+C122+C108+C92+C75+C63+C59+C56+C50+C44+C36+C29+C27)+C53</f>
        <v>361.38403</v>
      </c>
      <c r="D239" s="264"/>
      <c r="E239" s="264">
        <f aca="true" t="shared" si="11" ref="E239:N239">SUM(E232+E207+E205+E197+E131+E122+E108+E92+E75+E63+E59+E56+E50+E44+E36+E29+E27)</f>
        <v>0</v>
      </c>
      <c r="F239" s="264">
        <f t="shared" si="11"/>
        <v>0</v>
      </c>
      <c r="G239" s="264">
        <f t="shared" si="11"/>
        <v>0</v>
      </c>
      <c r="H239" s="264">
        <f t="shared" si="11"/>
        <v>36.327349999999996</v>
      </c>
      <c r="I239" s="264">
        <f t="shared" si="11"/>
        <v>0</v>
      </c>
      <c r="J239" s="264">
        <f t="shared" si="11"/>
        <v>0</v>
      </c>
      <c r="K239" s="264">
        <f t="shared" si="11"/>
        <v>0</v>
      </c>
      <c r="L239" s="264">
        <f t="shared" si="11"/>
        <v>36.327349999999996</v>
      </c>
      <c r="M239" s="264">
        <f t="shared" si="11"/>
        <v>36.327349999999996</v>
      </c>
      <c r="N239" s="264">
        <f t="shared" si="11"/>
        <v>0</v>
      </c>
      <c r="O239" s="221">
        <f>SUM(H239+C239)</f>
        <v>397.71137999999996</v>
      </c>
      <c r="P239" s="215"/>
    </row>
    <row r="240" spans="1:16" ht="15.75">
      <c r="A240" s="170"/>
      <c r="C240" s="215"/>
      <c r="D240" s="215"/>
      <c r="E240" s="215"/>
      <c r="F240" s="215"/>
      <c r="G240" s="215"/>
      <c r="H240" s="215"/>
      <c r="I240" s="215"/>
      <c r="J240" s="215"/>
      <c r="K240" s="215"/>
      <c r="L240" s="215"/>
      <c r="M240" s="215"/>
      <c r="N240" s="215"/>
      <c r="O240" s="215"/>
      <c r="P240" s="215"/>
    </row>
    <row r="241" spans="1:16" ht="15.75">
      <c r="A241" s="171"/>
      <c r="B241" s="171"/>
      <c r="C241" s="215"/>
      <c r="D241" s="215"/>
      <c r="E241" s="215"/>
      <c r="F241" s="215"/>
      <c r="G241" s="215"/>
      <c r="H241" s="215"/>
      <c r="I241" s="215"/>
      <c r="J241" s="215"/>
      <c r="K241" s="215"/>
      <c r="L241" s="215"/>
      <c r="M241" s="215"/>
      <c r="N241" s="215"/>
      <c r="O241" s="215"/>
      <c r="P241" s="215"/>
    </row>
    <row r="242" spans="1:16" ht="15.75">
      <c r="A242" s="171"/>
      <c r="B242" s="171"/>
      <c r="C242" s="215"/>
      <c r="D242" s="215"/>
      <c r="E242" s="215"/>
      <c r="F242" s="215"/>
      <c r="G242" s="215"/>
      <c r="H242" s="215"/>
      <c r="I242" s="215"/>
      <c r="J242" s="215"/>
      <c r="K242" s="215"/>
      <c r="L242" s="215"/>
      <c r="M242" s="215"/>
      <c r="N242" s="215"/>
      <c r="O242" s="215"/>
      <c r="P242" s="215"/>
    </row>
    <row r="243" spans="1:16" ht="15.75">
      <c r="A243" s="171"/>
      <c r="B243" s="171"/>
      <c r="C243" s="215"/>
      <c r="D243" s="215"/>
      <c r="E243" s="215"/>
      <c r="F243" s="215"/>
      <c r="G243" s="215"/>
      <c r="H243" s="215"/>
      <c r="I243" s="215"/>
      <c r="J243" s="215"/>
      <c r="K243" s="215"/>
      <c r="L243" s="215"/>
      <c r="M243" s="215"/>
      <c r="N243" s="215"/>
      <c r="O243" s="215"/>
      <c r="P243" s="215"/>
    </row>
    <row r="244" spans="1:16" ht="15.75">
      <c r="A244" s="171"/>
      <c r="B244" s="171"/>
      <c r="C244" s="215"/>
      <c r="D244" s="215"/>
      <c r="E244" s="215"/>
      <c r="F244" s="215"/>
      <c r="G244" s="215"/>
      <c r="H244" s="215"/>
      <c r="I244" s="215"/>
      <c r="J244" s="215"/>
      <c r="K244" s="215"/>
      <c r="L244" s="215"/>
      <c r="M244" s="215"/>
      <c r="N244" s="215"/>
      <c r="O244" s="215"/>
      <c r="P244" s="215"/>
    </row>
    <row r="245" spans="1:16" ht="15.75">
      <c r="A245" s="171"/>
      <c r="B245" s="171"/>
      <c r="C245" s="215"/>
      <c r="D245" s="215"/>
      <c r="E245" s="215"/>
      <c r="F245" s="215"/>
      <c r="G245" s="215"/>
      <c r="H245" s="215"/>
      <c r="I245" s="215"/>
      <c r="J245" s="215"/>
      <c r="K245" s="215"/>
      <c r="L245" s="215"/>
      <c r="M245" s="215"/>
      <c r="N245" s="215"/>
      <c r="O245" s="215"/>
      <c r="P245" s="215"/>
    </row>
    <row r="246" spans="1:16" ht="15.75">
      <c r="A246" s="171"/>
      <c r="B246" s="171"/>
      <c r="C246" s="215"/>
      <c r="D246" s="215"/>
      <c r="E246" s="215"/>
      <c r="F246" s="215"/>
      <c r="G246" s="215"/>
      <c r="H246" s="215"/>
      <c r="I246" s="215"/>
      <c r="J246" s="215"/>
      <c r="K246" s="215"/>
      <c r="L246" s="215"/>
      <c r="M246" s="215"/>
      <c r="N246" s="215"/>
      <c r="O246" s="215"/>
      <c r="P246" s="215"/>
    </row>
    <row r="247" spans="1:16" ht="15.75">
      <c r="A247" s="171"/>
      <c r="B247" s="171"/>
      <c r="C247" s="215"/>
      <c r="D247" s="215"/>
      <c r="E247" s="215"/>
      <c r="F247" s="215"/>
      <c r="G247" s="215"/>
      <c r="H247" s="215"/>
      <c r="I247" s="215"/>
      <c r="J247" s="215"/>
      <c r="K247" s="215"/>
      <c r="L247" s="215"/>
      <c r="M247" s="215"/>
      <c r="N247" s="215"/>
      <c r="O247" s="215"/>
      <c r="P247" s="215"/>
    </row>
    <row r="248" spans="1:16" ht="15.75">
      <c r="A248" s="171"/>
      <c r="C248" s="215"/>
      <c r="D248" s="215"/>
      <c r="E248" s="215"/>
      <c r="F248" s="215"/>
      <c r="G248" s="215"/>
      <c r="H248" s="215"/>
      <c r="I248" s="215"/>
      <c r="J248" s="215"/>
      <c r="K248" s="215"/>
      <c r="L248" s="215"/>
      <c r="M248" s="215"/>
      <c r="N248" s="215"/>
      <c r="O248" s="215"/>
      <c r="P248" s="215"/>
    </row>
    <row r="249" spans="1:16" ht="15.75">
      <c r="A249" s="171"/>
      <c r="C249" s="215"/>
      <c r="D249" s="215"/>
      <c r="E249" s="215"/>
      <c r="F249" s="215"/>
      <c r="G249" s="215"/>
      <c r="H249" s="215"/>
      <c r="I249" s="215"/>
      <c r="J249" s="215"/>
      <c r="K249" s="215"/>
      <c r="L249" s="215"/>
      <c r="M249" s="215"/>
      <c r="N249" s="215"/>
      <c r="O249" s="215"/>
      <c r="P249" s="215"/>
    </row>
    <row r="250" spans="3:16" ht="15.75">
      <c r="C250" s="215"/>
      <c r="D250" s="215"/>
      <c r="E250" s="215"/>
      <c r="F250" s="215"/>
      <c r="G250" s="215"/>
      <c r="H250" s="215"/>
      <c r="I250" s="215"/>
      <c r="J250" s="215"/>
      <c r="K250" s="215"/>
      <c r="L250" s="215"/>
      <c r="M250" s="215"/>
      <c r="N250" s="215"/>
      <c r="O250" s="215"/>
      <c r="P250" s="215"/>
    </row>
    <row r="251" spans="3:16" ht="15.75">
      <c r="C251" s="215"/>
      <c r="D251" s="215"/>
      <c r="E251" s="215"/>
      <c r="F251" s="215"/>
      <c r="G251" s="215"/>
      <c r="H251" s="215"/>
      <c r="I251" s="215"/>
      <c r="J251" s="215"/>
      <c r="K251" s="215"/>
      <c r="L251" s="215"/>
      <c r="M251" s="215"/>
      <c r="N251" s="215"/>
      <c r="O251" s="215"/>
      <c r="P251" s="215"/>
    </row>
    <row r="252" spans="3:16" ht="15.75">
      <c r="C252" s="215"/>
      <c r="D252" s="215"/>
      <c r="E252" s="215"/>
      <c r="F252" s="215"/>
      <c r="G252" s="215"/>
      <c r="H252" s="215"/>
      <c r="I252" s="215"/>
      <c r="J252" s="215"/>
      <c r="K252" s="215"/>
      <c r="L252" s="215"/>
      <c r="M252" s="215"/>
      <c r="N252" s="215"/>
      <c r="O252" s="215"/>
      <c r="P252" s="215"/>
    </row>
    <row r="253" spans="3:16" ht="15.75">
      <c r="C253" s="215"/>
      <c r="D253" s="215"/>
      <c r="E253" s="215"/>
      <c r="F253" s="215"/>
      <c r="G253" s="215"/>
      <c r="H253" s="215"/>
      <c r="I253" s="215"/>
      <c r="J253" s="215"/>
      <c r="K253" s="215"/>
      <c r="L253" s="215"/>
      <c r="M253" s="215"/>
      <c r="N253" s="215"/>
      <c r="O253" s="215"/>
      <c r="P253" s="215"/>
    </row>
    <row r="254" spans="3:16" ht="15.75">
      <c r="C254" s="215"/>
      <c r="D254" s="215"/>
      <c r="E254" s="215"/>
      <c r="F254" s="215"/>
      <c r="G254" s="215"/>
      <c r="H254" s="215"/>
      <c r="I254" s="215"/>
      <c r="J254" s="215"/>
      <c r="K254" s="215"/>
      <c r="L254" s="215"/>
      <c r="M254" s="215"/>
      <c r="N254" s="215"/>
      <c r="O254" s="215"/>
      <c r="P254" s="215"/>
    </row>
    <row r="255" spans="3:16" ht="15.75">
      <c r="C255" s="215"/>
      <c r="D255" s="215"/>
      <c r="E255" s="215"/>
      <c r="F255" s="215"/>
      <c r="G255" s="215"/>
      <c r="H255" s="215"/>
      <c r="I255" s="215"/>
      <c r="J255" s="215"/>
      <c r="K255" s="215"/>
      <c r="L255" s="215"/>
      <c r="M255" s="215"/>
      <c r="N255" s="215"/>
      <c r="O255" s="215"/>
      <c r="P255" s="215"/>
    </row>
    <row r="256" spans="3:16" ht="15.75">
      <c r="C256" s="215"/>
      <c r="D256" s="215"/>
      <c r="E256" s="215"/>
      <c r="F256" s="215"/>
      <c r="G256" s="215"/>
      <c r="H256" s="215"/>
      <c r="I256" s="215"/>
      <c r="J256" s="215"/>
      <c r="K256" s="215"/>
      <c r="L256" s="215"/>
      <c r="M256" s="215"/>
      <c r="N256" s="215"/>
      <c r="O256" s="215"/>
      <c r="P256" s="215"/>
    </row>
    <row r="257" spans="3:16" ht="15.75">
      <c r="C257" s="215"/>
      <c r="D257" s="215"/>
      <c r="E257" s="215"/>
      <c r="F257" s="215"/>
      <c r="G257" s="215"/>
      <c r="H257" s="215"/>
      <c r="I257" s="215"/>
      <c r="J257" s="215"/>
      <c r="K257" s="215"/>
      <c r="L257" s="215"/>
      <c r="M257" s="215"/>
      <c r="N257" s="215"/>
      <c r="O257" s="215"/>
      <c r="P257" s="215"/>
    </row>
    <row r="258" spans="3:16" ht="15.75">
      <c r="C258" s="215"/>
      <c r="D258" s="215"/>
      <c r="E258" s="215"/>
      <c r="F258" s="215"/>
      <c r="G258" s="215"/>
      <c r="H258" s="215"/>
      <c r="I258" s="215"/>
      <c r="J258" s="215"/>
      <c r="K258" s="215"/>
      <c r="L258" s="215"/>
      <c r="M258" s="215"/>
      <c r="N258" s="215"/>
      <c r="O258" s="215"/>
      <c r="P258" s="215"/>
    </row>
    <row r="259" spans="3:16" ht="15.75">
      <c r="C259" s="215"/>
      <c r="D259" s="215"/>
      <c r="E259" s="215"/>
      <c r="F259" s="215"/>
      <c r="G259" s="215"/>
      <c r="H259" s="215"/>
      <c r="I259" s="215"/>
      <c r="J259" s="215"/>
      <c r="K259" s="215"/>
      <c r="L259" s="215"/>
      <c r="M259" s="215"/>
      <c r="N259" s="215"/>
      <c r="O259" s="215"/>
      <c r="P259" s="215"/>
    </row>
    <row r="260" spans="3:16" ht="15.75">
      <c r="C260" s="215"/>
      <c r="D260" s="215"/>
      <c r="E260" s="215"/>
      <c r="F260" s="215"/>
      <c r="G260" s="215"/>
      <c r="H260" s="215"/>
      <c r="I260" s="215"/>
      <c r="J260" s="215"/>
      <c r="K260" s="215"/>
      <c r="L260" s="215"/>
      <c r="M260" s="215"/>
      <c r="N260" s="215"/>
      <c r="O260" s="215"/>
      <c r="P260" s="215"/>
    </row>
    <row r="261" spans="3:16" ht="15.75">
      <c r="C261" s="215"/>
      <c r="D261" s="215"/>
      <c r="E261" s="215"/>
      <c r="F261" s="215"/>
      <c r="G261" s="215"/>
      <c r="H261" s="215"/>
      <c r="I261" s="215"/>
      <c r="J261" s="215"/>
      <c r="K261" s="215"/>
      <c r="L261" s="215"/>
      <c r="M261" s="215"/>
      <c r="N261" s="215"/>
      <c r="O261" s="215"/>
      <c r="P261" s="215"/>
    </row>
    <row r="262" spans="3:16" ht="15.75">
      <c r="C262" s="215"/>
      <c r="D262" s="215"/>
      <c r="E262" s="215"/>
      <c r="F262" s="215"/>
      <c r="G262" s="215"/>
      <c r="H262" s="215"/>
      <c r="I262" s="215"/>
      <c r="J262" s="215"/>
      <c r="K262" s="215"/>
      <c r="L262" s="215"/>
      <c r="M262" s="215"/>
      <c r="N262" s="215"/>
      <c r="O262" s="215"/>
      <c r="P262" s="215"/>
    </row>
    <row r="263" spans="3:16" ht="15.75">
      <c r="C263" s="215"/>
      <c r="D263" s="215"/>
      <c r="E263" s="215"/>
      <c r="F263" s="215"/>
      <c r="G263" s="215"/>
      <c r="H263" s="215"/>
      <c r="I263" s="215"/>
      <c r="J263" s="215"/>
      <c r="K263" s="215"/>
      <c r="L263" s="215"/>
      <c r="M263" s="215"/>
      <c r="N263" s="215"/>
      <c r="O263" s="215"/>
      <c r="P263" s="215"/>
    </row>
    <row r="264" spans="3:16" ht="15.75">
      <c r="C264" s="215"/>
      <c r="D264" s="215"/>
      <c r="E264" s="215"/>
      <c r="F264" s="215"/>
      <c r="G264" s="215"/>
      <c r="H264" s="215"/>
      <c r="I264" s="215"/>
      <c r="J264" s="215"/>
      <c r="K264" s="215"/>
      <c r="L264" s="215"/>
      <c r="M264" s="215"/>
      <c r="N264" s="215"/>
      <c r="O264" s="215"/>
      <c r="P264" s="215"/>
    </row>
    <row r="265" spans="3:16" ht="15.75">
      <c r="C265" s="215"/>
      <c r="D265" s="215"/>
      <c r="E265" s="215"/>
      <c r="F265" s="215"/>
      <c r="G265" s="215"/>
      <c r="H265" s="215"/>
      <c r="I265" s="215"/>
      <c r="J265" s="215"/>
      <c r="K265" s="215"/>
      <c r="L265" s="215"/>
      <c r="M265" s="215"/>
      <c r="N265" s="215"/>
      <c r="O265" s="215"/>
      <c r="P265" s="215"/>
    </row>
    <row r="266" spans="3:16" ht="15.75">
      <c r="C266" s="215"/>
      <c r="D266" s="215"/>
      <c r="E266" s="215"/>
      <c r="F266" s="215"/>
      <c r="G266" s="215"/>
      <c r="H266" s="215"/>
      <c r="I266" s="215"/>
      <c r="J266" s="215"/>
      <c r="K266" s="215"/>
      <c r="L266" s="215"/>
      <c r="M266" s="215"/>
      <c r="N266" s="215"/>
      <c r="O266" s="215"/>
      <c r="P266" s="215"/>
    </row>
    <row r="267" spans="3:16" ht="15.75">
      <c r="C267" s="215"/>
      <c r="D267" s="215"/>
      <c r="E267" s="215"/>
      <c r="F267" s="215"/>
      <c r="G267" s="215"/>
      <c r="H267" s="215"/>
      <c r="I267" s="215"/>
      <c r="J267" s="215"/>
      <c r="K267" s="215"/>
      <c r="L267" s="215"/>
      <c r="M267" s="215"/>
      <c r="N267" s="215"/>
      <c r="O267" s="215"/>
      <c r="P267" s="215"/>
    </row>
    <row r="268" spans="3:16" ht="15.75">
      <c r="C268" s="215"/>
      <c r="D268" s="215"/>
      <c r="E268" s="215"/>
      <c r="F268" s="215"/>
      <c r="G268" s="215"/>
      <c r="H268" s="215"/>
      <c r="I268" s="215"/>
      <c r="J268" s="215"/>
      <c r="K268" s="215"/>
      <c r="L268" s="215"/>
      <c r="M268" s="215"/>
      <c r="N268" s="215"/>
      <c r="O268" s="215"/>
      <c r="P268" s="215"/>
    </row>
    <row r="269" spans="3:16" ht="15.75">
      <c r="C269" s="215"/>
      <c r="D269" s="215"/>
      <c r="E269" s="215"/>
      <c r="F269" s="215"/>
      <c r="G269" s="215"/>
      <c r="H269" s="215"/>
      <c r="I269" s="215"/>
      <c r="J269" s="215"/>
      <c r="K269" s="215"/>
      <c r="L269" s="215"/>
      <c r="M269" s="215"/>
      <c r="N269" s="215"/>
      <c r="O269" s="215"/>
      <c r="P269" s="215"/>
    </row>
    <row r="270" spans="3:16" ht="15.75">
      <c r="C270" s="215"/>
      <c r="D270" s="215"/>
      <c r="E270" s="215"/>
      <c r="F270" s="215"/>
      <c r="G270" s="215"/>
      <c r="H270" s="215"/>
      <c r="I270" s="215"/>
      <c r="J270" s="215"/>
      <c r="K270" s="215"/>
      <c r="L270" s="215"/>
      <c r="M270" s="215"/>
      <c r="N270" s="215"/>
      <c r="O270" s="215"/>
      <c r="P270" s="215"/>
    </row>
    <row r="271" spans="3:16" ht="15.75">
      <c r="C271" s="215"/>
      <c r="D271" s="215"/>
      <c r="E271" s="215"/>
      <c r="F271" s="215"/>
      <c r="G271" s="215"/>
      <c r="H271" s="215"/>
      <c r="I271" s="215"/>
      <c r="J271" s="215"/>
      <c r="K271" s="215"/>
      <c r="L271" s="215"/>
      <c r="M271" s="215"/>
      <c r="N271" s="215"/>
      <c r="O271" s="215"/>
      <c r="P271" s="215"/>
    </row>
    <row r="272" spans="3:16" ht="15.75">
      <c r="C272" s="215"/>
      <c r="D272" s="215"/>
      <c r="E272" s="215"/>
      <c r="F272" s="215"/>
      <c r="G272" s="215"/>
      <c r="H272" s="215"/>
      <c r="I272" s="215"/>
      <c r="J272" s="215"/>
      <c r="K272" s="215"/>
      <c r="L272" s="215"/>
      <c r="M272" s="215"/>
      <c r="N272" s="215"/>
      <c r="O272" s="215"/>
      <c r="P272" s="215"/>
    </row>
    <row r="273" spans="3:16" ht="15.75">
      <c r="C273" s="215"/>
      <c r="D273" s="215"/>
      <c r="E273" s="215"/>
      <c r="F273" s="215"/>
      <c r="G273" s="215"/>
      <c r="H273" s="215"/>
      <c r="I273" s="215"/>
      <c r="J273" s="215"/>
      <c r="K273" s="215"/>
      <c r="L273" s="215"/>
      <c r="M273" s="215"/>
      <c r="N273" s="215"/>
      <c r="O273" s="215"/>
      <c r="P273" s="215"/>
    </row>
  </sheetData>
  <mergeCells count="21">
    <mergeCell ref="B14:B17"/>
    <mergeCell ref="A14:A17"/>
    <mergeCell ref="C14:C17"/>
    <mergeCell ref="H3:L3"/>
    <mergeCell ref="H5:L5"/>
    <mergeCell ref="H13:N13"/>
    <mergeCell ref="L14:L17"/>
    <mergeCell ref="M15:M16"/>
    <mergeCell ref="C13:G13"/>
    <mergeCell ref="D14:D17"/>
    <mergeCell ref="E15:E17"/>
    <mergeCell ref="F15:F17"/>
    <mergeCell ref="G14:G17"/>
    <mergeCell ref="E14:F14"/>
    <mergeCell ref="O13:O17"/>
    <mergeCell ref="H14:H17"/>
    <mergeCell ref="I14:I17"/>
    <mergeCell ref="J14:K14"/>
    <mergeCell ref="J15:J17"/>
    <mergeCell ref="K15:K17"/>
    <mergeCell ref="M14:N14"/>
  </mergeCells>
  <printOptions/>
  <pageMargins left="0.2" right="0.2" top="0.45" bottom="0.17" header="0.45" footer="0.36"/>
  <pageSetup fitToHeight="5" fitToWidth="1" horizontalDpi="120" verticalDpi="120" orientation="landscape" paperSize="9" scale="54" r:id="rId1"/>
</worksheet>
</file>

<file path=xl/worksheets/sheet5.xml><?xml version="1.0" encoding="utf-8"?>
<worksheet xmlns="http://schemas.openxmlformats.org/spreadsheetml/2006/main" xmlns:r="http://schemas.openxmlformats.org/officeDocument/2006/relationships">
  <dimension ref="A1:CX75"/>
  <sheetViews>
    <sheetView workbookViewId="0" topLeftCell="C1">
      <pane xSplit="12" ySplit="21" topLeftCell="BZ41" activePane="bottomRight" state="frozen"/>
      <selection pane="topLeft" activeCell="C1" sqref="C1"/>
      <selection pane="topRight" activeCell="O1" sqref="O1"/>
      <selection pane="bottomLeft" activeCell="C22" sqref="C22"/>
      <selection pane="bottomRight" activeCell="BZ41" sqref="BZ40:BZ41"/>
    </sheetView>
  </sheetViews>
  <sheetFormatPr defaultColWidth="9.00390625" defaultRowHeight="12.75"/>
  <cols>
    <col min="1" max="1" width="6.00390625" style="25" hidden="1" customWidth="1"/>
    <col min="2" max="2" width="9.125" style="25" hidden="1" customWidth="1"/>
    <col min="3" max="3" width="20.75390625" style="25" customWidth="1"/>
    <col min="4" max="4" width="12.125" style="25" hidden="1" customWidth="1"/>
    <col min="5" max="5" width="12.00390625" style="25" hidden="1" customWidth="1"/>
    <col min="6" max="6" width="9.875" style="25" hidden="1" customWidth="1"/>
    <col min="7" max="7" width="11.625" style="25" hidden="1" customWidth="1"/>
    <col min="8" max="8" width="17.875" style="25" hidden="1" customWidth="1"/>
    <col min="9" max="9" width="0.12890625" style="25" hidden="1" customWidth="1"/>
    <col min="10" max="14" width="17.375" style="25" hidden="1" customWidth="1"/>
    <col min="15" max="15" width="17.375" style="25" customWidth="1"/>
    <col min="16" max="16" width="18.75390625" style="25" customWidth="1"/>
    <col min="17" max="17" width="15.75390625" style="25" hidden="1" customWidth="1"/>
    <col min="18" max="18" width="16.625" style="25" customWidth="1"/>
    <col min="19" max="19" width="23.125" style="25" hidden="1" customWidth="1"/>
    <col min="20" max="20" width="17.875" style="25" hidden="1" customWidth="1"/>
    <col min="21" max="21" width="13.25390625" style="25" hidden="1" customWidth="1"/>
    <col min="22" max="22" width="18.625" style="25" hidden="1" customWidth="1"/>
    <col min="23" max="23" width="17.00390625" style="25" hidden="1" customWidth="1"/>
    <col min="24" max="24" width="26.375" style="25" hidden="1" customWidth="1"/>
    <col min="25" max="26" width="11.375" style="25" hidden="1" customWidth="1"/>
    <col min="27" max="27" width="17.625" style="25" hidden="1" customWidth="1"/>
    <col min="28" max="28" width="18.375" style="25" hidden="1" customWidth="1"/>
    <col min="29" max="32" width="23.125" style="25" hidden="1" customWidth="1"/>
    <col min="33" max="33" width="20.25390625" style="25" hidden="1" customWidth="1"/>
    <col min="34" max="35" width="9.125" style="25" hidden="1" customWidth="1"/>
    <col min="36" max="36" width="23.375" style="25" hidden="1" customWidth="1"/>
    <col min="37" max="37" width="7.625" style="25" hidden="1" customWidth="1"/>
    <col min="38" max="38" width="6.75390625" style="25" hidden="1" customWidth="1"/>
    <col min="39" max="39" width="10.25390625" style="25" hidden="1" customWidth="1"/>
    <col min="40" max="40" width="10.375" style="25" hidden="1" customWidth="1"/>
    <col min="41" max="41" width="23.375" style="25" hidden="1" customWidth="1"/>
    <col min="42" max="42" width="17.375" style="25" hidden="1" customWidth="1"/>
    <col min="43" max="43" width="17.625" style="25" hidden="1" customWidth="1"/>
    <col min="44" max="44" width="15.75390625" style="25" hidden="1" customWidth="1"/>
    <col min="45" max="45" width="17.75390625" style="25" hidden="1" customWidth="1"/>
    <col min="46" max="47" width="23.375" style="25" hidden="1" customWidth="1"/>
    <col min="48" max="48" width="15.625" style="25" hidden="1" customWidth="1"/>
    <col min="49" max="49" width="14.125" style="25" hidden="1" customWidth="1"/>
    <col min="50" max="50" width="17.00390625" style="25" hidden="1" customWidth="1"/>
    <col min="51" max="51" width="20.875" style="25" hidden="1" customWidth="1"/>
    <col min="52" max="52" width="9.125" style="25" hidden="1" customWidth="1"/>
    <col min="53" max="53" width="17.25390625" style="25" hidden="1" customWidth="1"/>
    <col min="54" max="54" width="21.125" style="25" customWidth="1"/>
    <col min="55" max="55" width="18.25390625" style="25" customWidth="1"/>
    <col min="56" max="58" width="18.125" style="25" customWidth="1"/>
    <col min="59" max="59" width="14.25390625" style="25" customWidth="1"/>
    <col min="60" max="60" width="27.75390625" style="25" hidden="1" customWidth="1"/>
    <col min="61" max="61" width="14.125" style="25" hidden="1" customWidth="1"/>
    <col min="62" max="62" width="11.25390625" style="25" hidden="1" customWidth="1"/>
    <col min="63" max="63" width="24.875" style="25" hidden="1" customWidth="1"/>
    <col min="64" max="65" width="16.25390625" style="25" hidden="1" customWidth="1"/>
    <col min="66" max="66" width="17.875" style="25" hidden="1" customWidth="1"/>
    <col min="67" max="67" width="17.875" style="25" customWidth="1"/>
    <col min="68" max="68" width="17.875" style="25" hidden="1" customWidth="1"/>
    <col min="69" max="69" width="20.125" style="25" customWidth="1"/>
    <col min="70" max="76" width="19.75390625" style="25" hidden="1" customWidth="1"/>
    <col min="77" max="77" width="23.375" style="25" customWidth="1"/>
    <col min="78" max="78" width="24.25390625" style="25" customWidth="1"/>
    <col min="79" max="79" width="19.625" style="25" customWidth="1"/>
    <col min="80" max="80" width="19.75390625" style="25" hidden="1" customWidth="1"/>
    <col min="81" max="81" width="22.00390625" style="25" hidden="1" customWidth="1"/>
    <col min="82" max="82" width="19.75390625" style="25" hidden="1" customWidth="1"/>
    <col min="83" max="83" width="32.125" style="25" customWidth="1"/>
    <col min="84" max="84" width="29.125" style="25" hidden="1" customWidth="1"/>
    <col min="85" max="87" width="19.75390625" style="25" hidden="1" customWidth="1"/>
    <col min="88" max="88" width="17.625" style="25" hidden="1" customWidth="1"/>
    <col min="89" max="89" width="21.75390625" style="25" hidden="1" customWidth="1"/>
    <col min="90" max="90" width="14.25390625" style="25" hidden="1" customWidth="1"/>
    <col min="91" max="91" width="13.875" style="25" hidden="1" customWidth="1"/>
    <col min="92" max="92" width="18.25390625" style="25" hidden="1" customWidth="1"/>
    <col min="93" max="93" width="18.375" style="25" hidden="1" customWidth="1"/>
    <col min="94" max="94" width="19.625" style="25" customWidth="1"/>
    <col min="95" max="95" width="10.75390625" style="25" customWidth="1"/>
    <col min="96" max="96" width="11.00390625" style="25" customWidth="1"/>
    <col min="97" max="97" width="13.75390625" style="25" customWidth="1"/>
    <col min="98" max="98" width="14.625" style="25" customWidth="1"/>
    <col min="99" max="99" width="15.25390625" style="25" customWidth="1"/>
    <col min="100" max="16384" width="9.125" style="25" customWidth="1"/>
  </cols>
  <sheetData>
    <row r="1" spans="3:100" ht="18.75">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11"/>
      <c r="BF1" s="311"/>
      <c r="BG1" s="311"/>
      <c r="BH1" s="1"/>
      <c r="BI1" s="348"/>
      <c r="BJ1" s="348"/>
      <c r="BK1" s="348"/>
      <c r="BL1" s="348"/>
      <c r="BM1" s="348"/>
      <c r="BN1" s="348"/>
      <c r="BO1" s="348" t="s">
        <v>806</v>
      </c>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11"/>
      <c r="CS1" s="311"/>
      <c r="CT1" s="311"/>
      <c r="CU1" s="311"/>
      <c r="CV1" s="348"/>
    </row>
    <row r="2" spans="3:100" ht="15.75" customHeight="1">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11" t="s">
        <v>553</v>
      </c>
      <c r="BF2" s="311"/>
      <c r="BG2" s="311"/>
      <c r="BH2" s="311"/>
      <c r="BI2" s="311"/>
      <c r="BJ2" s="311"/>
      <c r="BK2" s="311"/>
      <c r="BL2" s="311"/>
      <c r="BM2" s="311"/>
      <c r="BN2" s="311"/>
      <c r="BO2" s="311"/>
      <c r="BP2" s="311"/>
      <c r="BQ2" s="311"/>
      <c r="BR2" s="349"/>
      <c r="BS2" s="349"/>
      <c r="BT2" s="349"/>
      <c r="BU2" s="349"/>
      <c r="BV2" s="349"/>
      <c r="BW2" s="349"/>
      <c r="BX2" s="349"/>
      <c r="BY2" s="349"/>
      <c r="BZ2" s="349"/>
      <c r="CA2" s="349"/>
      <c r="CB2" s="349"/>
      <c r="CC2" s="349"/>
      <c r="CD2" s="349"/>
      <c r="CE2" s="349"/>
      <c r="CF2" s="349"/>
      <c r="CG2" s="349"/>
      <c r="CH2" s="349"/>
      <c r="CI2" s="349"/>
      <c r="CJ2" s="349"/>
      <c r="CK2" s="349"/>
      <c r="CL2" s="349"/>
      <c r="CM2" s="349"/>
      <c r="CN2" s="349"/>
      <c r="CO2" s="349"/>
      <c r="CP2" s="349"/>
      <c r="CQ2" s="349"/>
      <c r="CR2" s="349"/>
      <c r="CS2" s="349"/>
      <c r="CT2" s="349"/>
      <c r="CU2" s="349"/>
      <c r="CV2" s="349"/>
    </row>
    <row r="3" spans="3:100" ht="15.75" customHeight="1">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c r="AZ3" s="348"/>
      <c r="BA3" s="348"/>
      <c r="BB3" s="348"/>
      <c r="BC3" s="348"/>
      <c r="BD3" s="348"/>
      <c r="BE3" s="312" t="s">
        <v>554</v>
      </c>
      <c r="BF3" s="312"/>
      <c r="BG3" s="312"/>
      <c r="BH3" s="312"/>
      <c r="BI3" s="312"/>
      <c r="BJ3" s="312"/>
      <c r="BK3" s="312"/>
      <c r="BL3" s="312"/>
      <c r="BM3" s="312"/>
      <c r="BN3" s="312"/>
      <c r="BO3" s="312"/>
      <c r="BP3" s="312"/>
      <c r="BQ3" s="312"/>
      <c r="BR3" s="348"/>
      <c r="BS3" s="348"/>
      <c r="BT3" s="348"/>
      <c r="BU3" s="348"/>
      <c r="BV3" s="348"/>
      <c r="BW3" s="348"/>
      <c r="BX3" s="348"/>
      <c r="BY3" s="348"/>
      <c r="BZ3" s="348"/>
      <c r="CA3" s="348"/>
      <c r="CB3" s="348"/>
      <c r="CC3" s="348"/>
      <c r="CD3" s="348"/>
      <c r="CE3" s="348"/>
      <c r="CF3" s="348"/>
      <c r="CG3" s="348"/>
      <c r="CH3" s="348"/>
      <c r="CI3" s="348"/>
      <c r="CJ3" s="348"/>
      <c r="CK3" s="348"/>
      <c r="CL3" s="348"/>
      <c r="CM3" s="348"/>
      <c r="CN3" s="348"/>
      <c r="CO3" s="348"/>
      <c r="CP3" s="348"/>
      <c r="CQ3" s="348"/>
      <c r="CR3" s="348"/>
      <c r="CS3" s="348"/>
      <c r="CT3" s="348"/>
      <c r="CU3" s="348"/>
      <c r="CV3" s="348"/>
    </row>
    <row r="4" spans="33:50" ht="18.75" hidden="1">
      <c r="AG4" s="435"/>
      <c r="AH4" s="435"/>
      <c r="AI4" s="435"/>
      <c r="AJ4" s="201"/>
      <c r="AK4" s="201"/>
      <c r="AL4" s="201"/>
      <c r="AM4" s="201"/>
      <c r="AN4" s="201"/>
      <c r="AO4" s="201"/>
      <c r="AP4" s="201"/>
      <c r="AQ4" s="201"/>
      <c r="AR4" s="201"/>
      <c r="AS4" s="201"/>
      <c r="AT4" s="201"/>
      <c r="AU4" s="201"/>
      <c r="AV4" s="201"/>
      <c r="AW4" s="201"/>
      <c r="AX4" s="201"/>
    </row>
    <row r="5" ht="18.75" hidden="1"/>
    <row r="6" ht="15" customHeight="1" hidden="1"/>
    <row r="7" spans="1:100" ht="25.5" customHeight="1" hidden="1">
      <c r="A7" s="313" t="s">
        <v>86</v>
      </c>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313"/>
      <c r="AY7" s="313"/>
      <c r="AZ7" s="313"/>
      <c r="BA7" s="313"/>
      <c r="BB7" s="313"/>
      <c r="BC7" s="313"/>
      <c r="BD7" s="313"/>
      <c r="BE7" s="313"/>
      <c r="BF7" s="313"/>
      <c r="BG7" s="313"/>
      <c r="BH7" s="313"/>
      <c r="BI7" s="313"/>
      <c r="BJ7" s="313"/>
      <c r="BK7" s="313"/>
      <c r="BL7" s="313"/>
      <c r="BM7" s="313"/>
      <c r="BN7" s="313"/>
      <c r="BO7" s="313"/>
      <c r="BP7" s="313"/>
      <c r="BQ7" s="313"/>
      <c r="BR7" s="313"/>
      <c r="BS7" s="313"/>
      <c r="BT7" s="313"/>
      <c r="BU7" s="313"/>
      <c r="BV7" s="313"/>
      <c r="BW7" s="313"/>
      <c r="BX7" s="313"/>
      <c r="BY7" s="313"/>
      <c r="BZ7" s="313"/>
      <c r="CA7" s="313"/>
      <c r="CB7" s="313"/>
      <c r="CC7" s="313"/>
      <c r="CD7" s="313"/>
      <c r="CE7" s="313"/>
      <c r="CF7" s="313"/>
      <c r="CG7" s="313"/>
      <c r="CH7" s="313"/>
      <c r="CI7" s="313"/>
      <c r="CJ7" s="313"/>
      <c r="CK7" s="313"/>
      <c r="CL7" s="313"/>
      <c r="CM7" s="313"/>
      <c r="CN7" s="313"/>
      <c r="CO7" s="313"/>
      <c r="CP7" s="313"/>
      <c r="CQ7" s="313"/>
      <c r="CR7" s="313"/>
      <c r="CS7" s="313"/>
      <c r="CT7" s="313"/>
      <c r="CU7" s="313"/>
      <c r="CV7" s="313"/>
    </row>
    <row r="8" spans="1:99" ht="18.75" hidden="1">
      <c r="A8" s="315" t="s">
        <v>87</v>
      </c>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5"/>
      <c r="BE8" s="315"/>
      <c r="BF8" s="315"/>
      <c r="BG8" s="315"/>
      <c r="BH8" s="315"/>
      <c r="BI8" s="315"/>
      <c r="BJ8" s="315"/>
      <c r="BK8" s="315"/>
      <c r="BL8" s="315"/>
      <c r="BM8" s="315"/>
      <c r="BN8" s="315"/>
      <c r="BO8" s="315"/>
      <c r="BP8" s="315"/>
      <c r="BQ8" s="315"/>
      <c r="BR8" s="315"/>
      <c r="BS8" s="315"/>
      <c r="BT8" s="315"/>
      <c r="BU8" s="315"/>
      <c r="BV8" s="315"/>
      <c r="BW8" s="315"/>
      <c r="BX8" s="315"/>
      <c r="BY8" s="315"/>
      <c r="BZ8" s="315"/>
      <c r="CA8" s="315"/>
      <c r="CB8" s="315"/>
      <c r="CC8" s="315"/>
      <c r="CD8" s="315"/>
      <c r="CE8" s="315"/>
      <c r="CF8" s="315"/>
      <c r="CG8" s="315"/>
      <c r="CH8" s="315"/>
      <c r="CI8" s="315"/>
      <c r="CJ8" s="315"/>
      <c r="CK8" s="315"/>
      <c r="CL8" s="315"/>
      <c r="CM8" s="315"/>
      <c r="CN8" s="315"/>
      <c r="CO8" s="315"/>
      <c r="CP8" s="315"/>
      <c r="CQ8" s="315"/>
      <c r="CR8" s="315"/>
      <c r="CS8" s="315"/>
      <c r="CT8" s="315"/>
      <c r="CU8" s="315"/>
    </row>
    <row r="9" spans="1:99" ht="18.75" hidden="1">
      <c r="A9" s="315"/>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c r="BS9" s="315"/>
      <c r="BT9" s="315"/>
      <c r="BU9" s="315"/>
      <c r="BV9" s="315"/>
      <c r="BW9" s="315"/>
      <c r="BX9" s="315"/>
      <c r="BY9" s="315"/>
      <c r="BZ9" s="315"/>
      <c r="CA9" s="315"/>
      <c r="CB9" s="315"/>
      <c r="CC9" s="315"/>
      <c r="CD9" s="315"/>
      <c r="CE9" s="315"/>
      <c r="CF9" s="315"/>
      <c r="CG9" s="315"/>
      <c r="CH9" s="315"/>
      <c r="CI9" s="315"/>
      <c r="CJ9" s="315"/>
      <c r="CK9" s="315"/>
      <c r="CL9" s="315"/>
      <c r="CM9" s="315"/>
      <c r="CN9" s="315"/>
      <c r="CO9" s="315"/>
      <c r="CP9" s="311" t="s">
        <v>88</v>
      </c>
      <c r="CQ9" s="311"/>
      <c r="CR9" s="311"/>
      <c r="CS9" s="311"/>
      <c r="CT9" s="315"/>
      <c r="CU9" s="315"/>
    </row>
    <row r="10" spans="1:99" ht="18.75">
      <c r="A10" s="315"/>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1"/>
      <c r="BZ10" s="311"/>
      <c r="CA10" s="311"/>
      <c r="CB10" s="311"/>
      <c r="CC10" s="315"/>
      <c r="CD10" s="315"/>
      <c r="CE10" s="315"/>
      <c r="CF10" s="315"/>
      <c r="CG10" s="315"/>
      <c r="CH10" s="315"/>
      <c r="CI10" s="315"/>
      <c r="CJ10" s="315"/>
      <c r="CK10" s="315"/>
      <c r="CL10" s="315"/>
      <c r="CM10" s="315"/>
      <c r="CN10" s="315"/>
      <c r="CO10" s="315"/>
      <c r="CP10" s="315"/>
      <c r="CQ10" s="311" t="s">
        <v>88</v>
      </c>
      <c r="CR10" s="311"/>
      <c r="CS10" s="311"/>
      <c r="CT10" s="311"/>
      <c r="CU10" s="315"/>
    </row>
    <row r="11" spans="1:100" ht="42.75" customHeight="1">
      <c r="A11" s="350"/>
      <c r="B11" s="350"/>
      <c r="C11" s="433" t="s">
        <v>552</v>
      </c>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3"/>
      <c r="AP11" s="433"/>
      <c r="AQ11" s="433"/>
      <c r="AR11" s="433"/>
      <c r="AS11" s="433"/>
      <c r="AT11" s="433"/>
      <c r="AU11" s="433"/>
      <c r="AV11" s="433"/>
      <c r="AW11" s="433"/>
      <c r="AX11" s="433"/>
      <c r="AY11" s="433"/>
      <c r="AZ11" s="433"/>
      <c r="BA11" s="433"/>
      <c r="BB11" s="433"/>
      <c r="BC11" s="433"/>
      <c r="BD11" s="433"/>
      <c r="BE11" s="433"/>
      <c r="BF11" s="433"/>
      <c r="BG11" s="433"/>
      <c r="BH11" s="433"/>
      <c r="BI11" s="433"/>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row>
    <row r="12" spans="3:17" ht="18.75" hidden="1">
      <c r="C12" s="351"/>
      <c r="D12" s="351"/>
      <c r="E12" s="351"/>
      <c r="F12" s="351"/>
      <c r="G12" s="351"/>
      <c r="H12" s="351"/>
      <c r="I12" s="351"/>
      <c r="J12" s="351"/>
      <c r="K12" s="351"/>
      <c r="L12" s="351"/>
      <c r="M12" s="351"/>
      <c r="N12" s="351"/>
      <c r="O12" s="351"/>
      <c r="P12" s="351"/>
      <c r="Q12" s="351"/>
    </row>
    <row r="13" spans="3:91" ht="18.75">
      <c r="C13" s="351"/>
      <c r="D13" s="351"/>
      <c r="E13" s="351"/>
      <c r="F13" s="351"/>
      <c r="G13" s="351"/>
      <c r="H13" s="351"/>
      <c r="I13" s="351"/>
      <c r="J13" s="351"/>
      <c r="K13" s="351"/>
      <c r="L13" s="351"/>
      <c r="M13" s="351"/>
      <c r="N13" s="351"/>
      <c r="O13" s="351"/>
      <c r="P13" s="351"/>
      <c r="Q13" s="351"/>
      <c r="AI13" s="25" t="s">
        <v>759</v>
      </c>
      <c r="AY13" s="25" t="s">
        <v>44</v>
      </c>
      <c r="BG13" s="25" t="s">
        <v>562</v>
      </c>
      <c r="CM13" s="25" t="s">
        <v>562</v>
      </c>
    </row>
    <row r="14" spans="1:101" ht="18.75">
      <c r="A14" s="434" t="s">
        <v>760</v>
      </c>
      <c r="B14" s="360"/>
      <c r="C14" s="434" t="s">
        <v>761</v>
      </c>
      <c r="D14" s="361" t="s">
        <v>359</v>
      </c>
      <c r="E14" s="361"/>
      <c r="F14" s="361"/>
      <c r="G14" s="361"/>
      <c r="H14" s="361"/>
      <c r="I14" s="361"/>
      <c r="J14" s="309" t="s">
        <v>359</v>
      </c>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09"/>
      <c r="BA14" s="309"/>
      <c r="BB14" s="309"/>
      <c r="BC14" s="309"/>
      <c r="BD14" s="309"/>
      <c r="BE14" s="309"/>
      <c r="BF14" s="309"/>
      <c r="BG14" s="309"/>
      <c r="BH14" s="309"/>
      <c r="BI14" s="309"/>
      <c r="BJ14" s="309"/>
      <c r="BK14" s="309"/>
      <c r="BL14" s="309"/>
      <c r="BM14" s="309"/>
      <c r="BN14" s="309"/>
      <c r="BO14" s="309"/>
      <c r="BP14" s="309"/>
      <c r="BQ14" s="309"/>
      <c r="BR14" s="407"/>
      <c r="BS14" s="407"/>
      <c r="BT14" s="407"/>
      <c r="BU14" s="407"/>
      <c r="BV14" s="407"/>
      <c r="BW14" s="407"/>
      <c r="BX14" s="407"/>
      <c r="BY14" s="309" t="s">
        <v>359</v>
      </c>
      <c r="BZ14" s="309"/>
      <c r="CA14" s="309"/>
      <c r="CB14" s="309"/>
      <c r="CC14" s="309"/>
      <c r="CD14" s="309"/>
      <c r="CE14" s="309"/>
      <c r="CF14" s="309"/>
      <c r="CG14" s="309"/>
      <c r="CH14" s="309"/>
      <c r="CI14" s="309"/>
      <c r="CJ14" s="309"/>
      <c r="CK14" s="309"/>
      <c r="CL14" s="309"/>
      <c r="CM14" s="309"/>
      <c r="CN14" s="309"/>
      <c r="CO14" s="309"/>
      <c r="CP14" s="309"/>
      <c r="CQ14" s="309"/>
      <c r="CR14" s="309"/>
      <c r="CS14" s="309"/>
      <c r="CT14" s="309"/>
      <c r="CU14" s="309"/>
      <c r="CV14" s="351"/>
      <c r="CW14" s="351"/>
    </row>
    <row r="15" spans="1:102" ht="15.75" customHeight="1">
      <c r="A15" s="434"/>
      <c r="B15" s="360"/>
      <c r="C15" s="434"/>
      <c r="D15" s="362" t="s">
        <v>427</v>
      </c>
      <c r="E15" s="362"/>
      <c r="F15" s="362"/>
      <c r="G15" s="362"/>
      <c r="H15" s="362"/>
      <c r="I15" s="362"/>
      <c r="J15" s="310" t="s">
        <v>89</v>
      </c>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c r="BF15" s="310"/>
      <c r="BG15" s="310"/>
      <c r="BH15" s="310"/>
      <c r="BI15" s="310"/>
      <c r="BJ15" s="310"/>
      <c r="BK15" s="310"/>
      <c r="BL15" s="310"/>
      <c r="BM15" s="310"/>
      <c r="BN15" s="310"/>
      <c r="BO15" s="310"/>
      <c r="BP15" s="310"/>
      <c r="BQ15" s="310"/>
      <c r="BR15" s="310"/>
      <c r="BS15" s="310"/>
      <c r="BT15" s="310"/>
      <c r="BU15" s="310"/>
      <c r="BV15" s="363"/>
      <c r="BW15" s="310" t="s">
        <v>445</v>
      </c>
      <c r="BX15" s="310"/>
      <c r="BY15" s="310"/>
      <c r="BZ15" s="310"/>
      <c r="CA15" s="310"/>
      <c r="CB15" s="310"/>
      <c r="CC15" s="310"/>
      <c r="CD15" s="310"/>
      <c r="CE15" s="310"/>
      <c r="CF15" s="310"/>
      <c r="CG15" s="310"/>
      <c r="CH15" s="310"/>
      <c r="CI15" s="310"/>
      <c r="CJ15" s="310"/>
      <c r="CK15" s="310"/>
      <c r="CL15" s="310"/>
      <c r="CM15" s="310"/>
      <c r="CN15" s="310"/>
      <c r="CO15" s="310"/>
      <c r="CP15" s="310"/>
      <c r="CQ15" s="310"/>
      <c r="CR15" s="310"/>
      <c r="CS15" s="296" t="s">
        <v>90</v>
      </c>
      <c r="CT15" s="296" t="s">
        <v>91</v>
      </c>
      <c r="CU15" s="420" t="s">
        <v>370</v>
      </c>
      <c r="CV15" s="366"/>
      <c r="CW15" s="366"/>
      <c r="CX15" s="351"/>
    </row>
    <row r="16" spans="1:102" ht="15.75" customHeight="1">
      <c r="A16" s="434"/>
      <c r="B16" s="360"/>
      <c r="C16" s="434"/>
      <c r="D16" s="362"/>
      <c r="E16" s="362"/>
      <c r="F16" s="362"/>
      <c r="G16" s="362"/>
      <c r="H16" s="362"/>
      <c r="I16" s="362"/>
      <c r="J16" s="296" t="s">
        <v>92</v>
      </c>
      <c r="K16" s="296" t="s">
        <v>93</v>
      </c>
      <c r="L16" s="296" t="s">
        <v>501</v>
      </c>
      <c r="M16" s="429" t="s">
        <v>502</v>
      </c>
      <c r="N16" s="296" t="s">
        <v>503</v>
      </c>
      <c r="O16" s="296" t="s">
        <v>504</v>
      </c>
      <c r="P16" s="310" t="s">
        <v>505</v>
      </c>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67"/>
      <c r="BK16" s="367"/>
      <c r="BL16" s="310"/>
      <c r="BM16" s="310"/>
      <c r="BN16" s="310"/>
      <c r="BO16" s="310"/>
      <c r="BP16" s="310"/>
      <c r="BQ16" s="310"/>
      <c r="BR16" s="310"/>
      <c r="BS16" s="310"/>
      <c r="BT16" s="310"/>
      <c r="BU16" s="310"/>
      <c r="BV16" s="310" t="s">
        <v>506</v>
      </c>
      <c r="BW16" s="310" t="s">
        <v>507</v>
      </c>
      <c r="BX16" s="310" t="s">
        <v>508</v>
      </c>
      <c r="BY16" s="310" t="s">
        <v>549</v>
      </c>
      <c r="BZ16" s="432" t="s">
        <v>548</v>
      </c>
      <c r="CA16" s="310" t="s">
        <v>547</v>
      </c>
      <c r="CB16" s="310" t="s">
        <v>509</v>
      </c>
      <c r="CC16" s="296"/>
      <c r="CD16" s="296" t="s">
        <v>510</v>
      </c>
      <c r="CE16" s="310" t="s">
        <v>550</v>
      </c>
      <c r="CF16" s="310" t="s">
        <v>511</v>
      </c>
      <c r="CG16" s="296" t="s">
        <v>503</v>
      </c>
      <c r="CH16" s="296" t="s">
        <v>512</v>
      </c>
      <c r="CI16" s="296" t="s">
        <v>513</v>
      </c>
      <c r="CJ16" s="296" t="s">
        <v>514</v>
      </c>
      <c r="CK16" s="363"/>
      <c r="CL16" s="363"/>
      <c r="CM16" s="363"/>
      <c r="CN16" s="296" t="s">
        <v>515</v>
      </c>
      <c r="CO16" s="296" t="s">
        <v>516</v>
      </c>
      <c r="CP16" s="296" t="s">
        <v>270</v>
      </c>
      <c r="CQ16" s="422" t="s">
        <v>276</v>
      </c>
      <c r="CR16" s="423"/>
      <c r="CS16" s="421"/>
      <c r="CT16" s="421"/>
      <c r="CU16" s="420"/>
      <c r="CV16" s="366"/>
      <c r="CW16" s="366"/>
      <c r="CX16" s="351"/>
    </row>
    <row r="17" spans="1:102" ht="15.75" customHeight="1" hidden="1">
      <c r="A17" s="434"/>
      <c r="B17" s="360"/>
      <c r="C17" s="434"/>
      <c r="D17" s="362"/>
      <c r="E17" s="362"/>
      <c r="F17" s="362"/>
      <c r="G17" s="362"/>
      <c r="H17" s="362"/>
      <c r="I17" s="362"/>
      <c r="J17" s="421"/>
      <c r="K17" s="421"/>
      <c r="L17" s="421"/>
      <c r="M17" s="430"/>
      <c r="N17" s="421"/>
      <c r="O17" s="421"/>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c r="AS17" s="363"/>
      <c r="AT17" s="363"/>
      <c r="AU17" s="363"/>
      <c r="AV17" s="363"/>
      <c r="AW17" s="363"/>
      <c r="AX17" s="363"/>
      <c r="AY17" s="363"/>
      <c r="AZ17" s="363"/>
      <c r="BA17" s="363"/>
      <c r="BB17" s="363"/>
      <c r="BC17" s="363"/>
      <c r="BD17" s="363"/>
      <c r="BE17" s="363"/>
      <c r="BF17" s="363"/>
      <c r="BG17" s="363"/>
      <c r="BH17" s="363"/>
      <c r="BI17" s="363"/>
      <c r="BJ17" s="363"/>
      <c r="BK17" s="363"/>
      <c r="BL17" s="363"/>
      <c r="BM17" s="363"/>
      <c r="BN17" s="363"/>
      <c r="BO17" s="363"/>
      <c r="BP17" s="363"/>
      <c r="BQ17" s="363"/>
      <c r="BR17" s="363"/>
      <c r="BS17" s="363"/>
      <c r="BT17" s="363"/>
      <c r="BU17" s="363"/>
      <c r="BV17" s="310"/>
      <c r="BW17" s="310"/>
      <c r="BX17" s="310"/>
      <c r="BY17" s="310"/>
      <c r="BZ17" s="432"/>
      <c r="CA17" s="310"/>
      <c r="CB17" s="310"/>
      <c r="CC17" s="421"/>
      <c r="CD17" s="421"/>
      <c r="CE17" s="310"/>
      <c r="CF17" s="310"/>
      <c r="CG17" s="421"/>
      <c r="CH17" s="421"/>
      <c r="CI17" s="421"/>
      <c r="CJ17" s="421"/>
      <c r="CK17" s="363"/>
      <c r="CL17" s="363"/>
      <c r="CM17" s="363"/>
      <c r="CN17" s="421"/>
      <c r="CO17" s="421"/>
      <c r="CP17" s="421"/>
      <c r="CQ17" s="424"/>
      <c r="CR17" s="425"/>
      <c r="CS17" s="421"/>
      <c r="CT17" s="421"/>
      <c r="CU17" s="420"/>
      <c r="CV17" s="366"/>
      <c r="CW17" s="366"/>
      <c r="CX17" s="351"/>
    </row>
    <row r="18" spans="1:102" ht="15.75" customHeight="1">
      <c r="A18" s="434"/>
      <c r="B18" s="360"/>
      <c r="C18" s="434"/>
      <c r="D18" s="76"/>
      <c r="E18" s="76"/>
      <c r="F18" s="76"/>
      <c r="G18" s="76"/>
      <c r="H18" s="76"/>
      <c r="I18" s="76"/>
      <c r="J18" s="421"/>
      <c r="K18" s="421"/>
      <c r="L18" s="421"/>
      <c r="M18" s="430"/>
      <c r="N18" s="421"/>
      <c r="O18" s="421"/>
      <c r="P18" s="310" t="s">
        <v>542</v>
      </c>
      <c r="Q18" s="310" t="s">
        <v>517</v>
      </c>
      <c r="R18" s="310" t="s">
        <v>518</v>
      </c>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3"/>
      <c r="AT18" s="363"/>
      <c r="AU18" s="363"/>
      <c r="AV18" s="363"/>
      <c r="AW18" s="363"/>
      <c r="AX18" s="363"/>
      <c r="AY18" s="363"/>
      <c r="AZ18" s="365"/>
      <c r="BA18" s="420" t="s">
        <v>302</v>
      </c>
      <c r="BB18" s="420"/>
      <c r="BC18" s="420"/>
      <c r="BD18" s="420"/>
      <c r="BE18" s="420"/>
      <c r="BF18" s="420"/>
      <c r="BG18" s="420"/>
      <c r="BH18" s="420"/>
      <c r="BI18" s="420"/>
      <c r="BJ18" s="420"/>
      <c r="BK18" s="370"/>
      <c r="BL18" s="310" t="s">
        <v>519</v>
      </c>
      <c r="BM18" s="310" t="s">
        <v>276</v>
      </c>
      <c r="BN18" s="310"/>
      <c r="BO18" s="310" t="s">
        <v>520</v>
      </c>
      <c r="BP18" s="310" t="s">
        <v>276</v>
      </c>
      <c r="BQ18" s="310"/>
      <c r="BR18" s="310" t="s">
        <v>521</v>
      </c>
      <c r="BS18" s="310"/>
      <c r="BT18" s="310"/>
      <c r="BU18" s="310" t="s">
        <v>522</v>
      </c>
      <c r="BV18" s="310"/>
      <c r="BW18" s="310"/>
      <c r="BX18" s="310"/>
      <c r="BY18" s="310"/>
      <c r="BZ18" s="432"/>
      <c r="CA18" s="310"/>
      <c r="CB18" s="310"/>
      <c r="CC18" s="421"/>
      <c r="CD18" s="421"/>
      <c r="CE18" s="310"/>
      <c r="CF18" s="310"/>
      <c r="CG18" s="421"/>
      <c r="CH18" s="421"/>
      <c r="CI18" s="421"/>
      <c r="CJ18" s="421"/>
      <c r="CK18" s="310"/>
      <c r="CL18" s="310" t="s">
        <v>276</v>
      </c>
      <c r="CM18" s="310"/>
      <c r="CN18" s="421"/>
      <c r="CO18" s="421"/>
      <c r="CP18" s="421"/>
      <c r="CQ18" s="426"/>
      <c r="CR18" s="427"/>
      <c r="CS18" s="421"/>
      <c r="CT18" s="421"/>
      <c r="CU18" s="420"/>
      <c r="CV18" s="366"/>
      <c r="CW18" s="366"/>
      <c r="CX18" s="351"/>
    </row>
    <row r="19" spans="1:102" ht="345.75" customHeight="1">
      <c r="A19" s="434"/>
      <c r="B19" s="360"/>
      <c r="C19" s="434"/>
      <c r="D19" s="372" t="s">
        <v>762</v>
      </c>
      <c r="E19" s="372"/>
      <c r="F19" s="372" t="s">
        <v>763</v>
      </c>
      <c r="G19" s="372"/>
      <c r="H19" s="372" t="s">
        <v>764</v>
      </c>
      <c r="I19" s="76"/>
      <c r="J19" s="419"/>
      <c r="K19" s="421"/>
      <c r="L19" s="421"/>
      <c r="M19" s="430"/>
      <c r="N19" s="421"/>
      <c r="O19" s="421"/>
      <c r="P19" s="310"/>
      <c r="Q19" s="310"/>
      <c r="R19" s="310"/>
      <c r="S19" s="363"/>
      <c r="T19" s="363"/>
      <c r="U19" s="363"/>
      <c r="V19" s="363"/>
      <c r="W19" s="363"/>
      <c r="X19" s="363"/>
      <c r="Y19" s="363"/>
      <c r="Z19" s="363"/>
      <c r="AA19" s="363"/>
      <c r="AB19" s="363"/>
      <c r="AC19" s="363"/>
      <c r="AD19" s="363" t="s">
        <v>765</v>
      </c>
      <c r="AE19" s="363"/>
      <c r="AF19" s="363"/>
      <c r="AG19" s="363"/>
      <c r="AH19" s="365"/>
      <c r="AI19" s="365"/>
      <c r="AJ19" s="363"/>
      <c r="AK19" s="363" t="s">
        <v>523</v>
      </c>
      <c r="AL19" s="363"/>
      <c r="AM19" s="363"/>
      <c r="AN19" s="363"/>
      <c r="AO19" s="363"/>
      <c r="AP19" s="363" t="s">
        <v>522</v>
      </c>
      <c r="AQ19" s="363" t="s">
        <v>524</v>
      </c>
      <c r="AR19" s="363" t="s">
        <v>503</v>
      </c>
      <c r="AS19" s="363" t="s">
        <v>503</v>
      </c>
      <c r="AT19" s="363"/>
      <c r="AU19" s="363"/>
      <c r="AV19" s="363" t="s">
        <v>508</v>
      </c>
      <c r="AW19" s="363"/>
      <c r="AX19" s="363"/>
      <c r="AY19" s="363" t="s">
        <v>766</v>
      </c>
      <c r="AZ19" s="365"/>
      <c r="BA19" s="310" t="s">
        <v>525</v>
      </c>
      <c r="BB19" s="363" t="s">
        <v>544</v>
      </c>
      <c r="BC19" s="368" t="s">
        <v>526</v>
      </c>
      <c r="BD19" s="310" t="s">
        <v>545</v>
      </c>
      <c r="BE19" s="363" t="s">
        <v>528</v>
      </c>
      <c r="BF19" s="296" t="s">
        <v>543</v>
      </c>
      <c r="BG19" s="363" t="s">
        <v>551</v>
      </c>
      <c r="BH19" s="363"/>
      <c r="BI19" s="310" t="s">
        <v>527</v>
      </c>
      <c r="BJ19" s="310"/>
      <c r="BK19" s="373"/>
      <c r="BL19" s="310"/>
      <c r="BM19" s="363" t="s">
        <v>528</v>
      </c>
      <c r="BN19" s="310" t="s">
        <v>529</v>
      </c>
      <c r="BO19" s="310"/>
      <c r="BP19" s="310" t="s">
        <v>529</v>
      </c>
      <c r="BQ19" s="363" t="s">
        <v>546</v>
      </c>
      <c r="BR19" s="310"/>
      <c r="BS19" s="310"/>
      <c r="BT19" s="310"/>
      <c r="BU19" s="310"/>
      <c r="BV19" s="310"/>
      <c r="BW19" s="310"/>
      <c r="BX19" s="310"/>
      <c r="BY19" s="310"/>
      <c r="BZ19" s="432"/>
      <c r="CA19" s="310"/>
      <c r="CB19" s="310"/>
      <c r="CC19" s="419"/>
      <c r="CD19" s="421"/>
      <c r="CE19" s="310"/>
      <c r="CF19" s="310"/>
      <c r="CG19" s="421"/>
      <c r="CH19" s="421"/>
      <c r="CI19" s="421"/>
      <c r="CJ19" s="421"/>
      <c r="CK19" s="310"/>
      <c r="CL19" s="363" t="s">
        <v>530</v>
      </c>
      <c r="CM19" s="363" t="s">
        <v>531</v>
      </c>
      <c r="CN19" s="421"/>
      <c r="CO19" s="421"/>
      <c r="CP19" s="421"/>
      <c r="CQ19" s="374" t="s">
        <v>530</v>
      </c>
      <c r="CR19" s="374" t="s">
        <v>531</v>
      </c>
      <c r="CS19" s="419"/>
      <c r="CT19" s="419"/>
      <c r="CU19" s="420"/>
      <c r="CV19" s="375"/>
      <c r="CW19" s="314"/>
      <c r="CX19" s="351"/>
    </row>
    <row r="20" spans="1:101" ht="21.75" customHeight="1" hidden="1">
      <c r="A20" s="434"/>
      <c r="B20" s="360"/>
      <c r="C20" s="434"/>
      <c r="D20" s="362" t="s">
        <v>767</v>
      </c>
      <c r="E20" s="372" t="s">
        <v>768</v>
      </c>
      <c r="F20" s="362" t="s">
        <v>767</v>
      </c>
      <c r="G20" s="372" t="s">
        <v>769</v>
      </c>
      <c r="H20" s="372"/>
      <c r="I20" s="76"/>
      <c r="J20" s="365"/>
      <c r="K20" s="419"/>
      <c r="L20" s="419"/>
      <c r="M20" s="431"/>
      <c r="N20" s="421"/>
      <c r="O20" s="419"/>
      <c r="P20" s="363"/>
      <c r="Q20" s="363"/>
      <c r="R20" s="363"/>
      <c r="S20" s="363"/>
      <c r="T20" s="363"/>
      <c r="U20" s="363"/>
      <c r="V20" s="363"/>
      <c r="W20" s="363" t="s">
        <v>276</v>
      </c>
      <c r="X20" s="363"/>
      <c r="Y20" s="363"/>
      <c r="Z20" s="363"/>
      <c r="AA20" s="363"/>
      <c r="AB20" s="363"/>
      <c r="AC20" s="363"/>
      <c r="AD20" s="363"/>
      <c r="AE20" s="363"/>
      <c r="AF20" s="363"/>
      <c r="AG20" s="363"/>
      <c r="AH20" s="365"/>
      <c r="AI20" s="365"/>
      <c r="AJ20" s="363"/>
      <c r="AK20" s="363" t="s">
        <v>770</v>
      </c>
      <c r="AL20" s="363" t="s">
        <v>532</v>
      </c>
      <c r="AM20" s="363"/>
      <c r="AN20" s="363"/>
      <c r="AO20" s="363"/>
      <c r="AP20" s="363"/>
      <c r="AQ20" s="363"/>
      <c r="AR20" s="363"/>
      <c r="AS20" s="363"/>
      <c r="AT20" s="363"/>
      <c r="AU20" s="363"/>
      <c r="AV20" s="363"/>
      <c r="AW20" s="363"/>
      <c r="AX20" s="363"/>
      <c r="AY20" s="363"/>
      <c r="AZ20" s="365"/>
      <c r="BA20" s="310"/>
      <c r="BB20" s="363"/>
      <c r="BC20" s="363"/>
      <c r="BD20" s="310"/>
      <c r="BE20" s="363"/>
      <c r="BF20" s="419"/>
      <c r="BG20" s="363"/>
      <c r="BH20" s="363"/>
      <c r="BI20" s="310"/>
      <c r="BJ20" s="310"/>
      <c r="BK20" s="363"/>
      <c r="BL20" s="363"/>
      <c r="BM20" s="363"/>
      <c r="BN20" s="310"/>
      <c r="BO20" s="363"/>
      <c r="BP20" s="310"/>
      <c r="BQ20" s="363"/>
      <c r="BR20" s="310"/>
      <c r="BS20" s="363"/>
      <c r="BT20" s="376"/>
      <c r="BU20" s="363"/>
      <c r="BV20" s="363"/>
      <c r="BW20" s="310"/>
      <c r="BX20" s="310"/>
      <c r="BY20" s="363"/>
      <c r="BZ20" s="363"/>
      <c r="CA20" s="363"/>
      <c r="CB20" s="363"/>
      <c r="CC20" s="363"/>
      <c r="CD20" s="421"/>
      <c r="CE20" s="363"/>
      <c r="CF20" s="310"/>
      <c r="CG20" s="421"/>
      <c r="CH20" s="369"/>
      <c r="CI20" s="421"/>
      <c r="CJ20" s="421"/>
      <c r="CK20" s="365"/>
      <c r="CL20" s="365"/>
      <c r="CM20" s="365"/>
      <c r="CN20" s="421"/>
      <c r="CO20" s="421"/>
      <c r="CP20" s="419"/>
      <c r="CQ20" s="368"/>
      <c r="CR20" s="368"/>
      <c r="CS20" s="363"/>
      <c r="CT20" s="363"/>
      <c r="CU20" s="420"/>
      <c r="CV20" s="371"/>
      <c r="CW20" s="97"/>
    </row>
    <row r="21" spans="1:101" ht="60.75" customHeight="1" hidden="1">
      <c r="A21" s="434"/>
      <c r="B21" s="360"/>
      <c r="C21" s="434"/>
      <c r="D21" s="362"/>
      <c r="E21" s="372"/>
      <c r="F21" s="362"/>
      <c r="G21" s="372"/>
      <c r="H21" s="372"/>
      <c r="I21" s="76"/>
      <c r="J21" s="365"/>
      <c r="K21" s="365"/>
      <c r="L21" s="365"/>
      <c r="M21" s="365"/>
      <c r="N21" s="419"/>
      <c r="O21" s="365"/>
      <c r="P21" s="363"/>
      <c r="Q21" s="363"/>
      <c r="R21" s="363"/>
      <c r="S21" s="363"/>
      <c r="T21" s="363" t="s">
        <v>771</v>
      </c>
      <c r="U21" s="363" t="s">
        <v>772</v>
      </c>
      <c r="V21" s="363" t="s">
        <v>773</v>
      </c>
      <c r="W21" s="363"/>
      <c r="X21" s="363"/>
      <c r="Y21" s="363" t="s">
        <v>774</v>
      </c>
      <c r="Z21" s="363" t="s">
        <v>775</v>
      </c>
      <c r="AA21" s="363" t="s">
        <v>533</v>
      </c>
      <c r="AB21" s="363" t="s">
        <v>534</v>
      </c>
      <c r="AC21" s="363"/>
      <c r="AD21" s="363"/>
      <c r="AE21" s="363"/>
      <c r="AF21" s="363"/>
      <c r="AG21" s="363"/>
      <c r="AH21" s="365"/>
      <c r="AI21" s="365"/>
      <c r="AJ21" s="363"/>
      <c r="AK21" s="363"/>
      <c r="AL21" s="363" t="s">
        <v>535</v>
      </c>
      <c r="AM21" s="363" t="s">
        <v>536</v>
      </c>
      <c r="AN21" s="363" t="s">
        <v>537</v>
      </c>
      <c r="AO21" s="363"/>
      <c r="AP21" s="363"/>
      <c r="AQ21" s="363"/>
      <c r="AR21" s="363"/>
      <c r="AS21" s="363"/>
      <c r="AT21" s="363"/>
      <c r="AU21" s="363"/>
      <c r="AV21" s="363"/>
      <c r="AW21" s="363"/>
      <c r="AX21" s="363"/>
      <c r="AY21" s="363"/>
      <c r="AZ21" s="365"/>
      <c r="BA21" s="365"/>
      <c r="BB21" s="365"/>
      <c r="BC21" s="365"/>
      <c r="BD21" s="365"/>
      <c r="BE21" s="365"/>
      <c r="BF21" s="365"/>
      <c r="BG21" s="365"/>
      <c r="BH21" s="365"/>
      <c r="BI21" s="365"/>
      <c r="BJ21" s="365"/>
      <c r="BK21" s="365"/>
      <c r="BL21" s="365"/>
      <c r="BM21" s="365"/>
      <c r="BN21" s="365"/>
      <c r="BO21" s="365"/>
      <c r="BP21" s="365"/>
      <c r="BQ21" s="365"/>
      <c r="BR21" s="310"/>
      <c r="BS21" s="363"/>
      <c r="BT21" s="363"/>
      <c r="BU21" s="365"/>
      <c r="BV21" s="365"/>
      <c r="BW21" s="365"/>
      <c r="BX21" s="310"/>
      <c r="BY21" s="363"/>
      <c r="BZ21" s="363"/>
      <c r="CA21" s="363"/>
      <c r="CB21" s="363"/>
      <c r="CC21" s="363"/>
      <c r="CD21" s="419"/>
      <c r="CE21" s="364"/>
      <c r="CF21" s="364"/>
      <c r="CG21" s="419"/>
      <c r="CH21" s="369"/>
      <c r="CI21" s="419"/>
      <c r="CJ21" s="419"/>
      <c r="CK21" s="370"/>
      <c r="CL21" s="370"/>
      <c r="CM21" s="370"/>
      <c r="CN21" s="419"/>
      <c r="CO21" s="419"/>
      <c r="CP21" s="364"/>
      <c r="CQ21" s="377"/>
      <c r="CR21" s="377"/>
      <c r="CS21" s="364"/>
      <c r="CT21" s="364"/>
      <c r="CU21" s="428"/>
      <c r="CV21" s="97"/>
      <c r="CW21" s="97"/>
    </row>
    <row r="22" spans="1:101" ht="18.75">
      <c r="A22" s="352"/>
      <c r="B22" s="360"/>
      <c r="C22" s="7" t="s">
        <v>776</v>
      </c>
      <c r="D22" s="362"/>
      <c r="E22" s="372"/>
      <c r="F22" s="362"/>
      <c r="G22" s="372"/>
      <c r="H22" s="387"/>
      <c r="I22" s="76"/>
      <c r="J22" s="29"/>
      <c r="K22" s="29"/>
      <c r="L22" s="29"/>
      <c r="M22" s="29"/>
      <c r="N22" s="29"/>
      <c r="O22" s="29">
        <v>150</v>
      </c>
      <c r="P22" s="388">
        <v>0</v>
      </c>
      <c r="Q22" s="388"/>
      <c r="R22" s="248">
        <f>SUM(BA22+BB22+BD22+BE22+BF22+BG22+BI22)</f>
        <v>0</v>
      </c>
      <c r="S22" s="388"/>
      <c r="T22" s="388"/>
      <c r="U22" s="388"/>
      <c r="V22" s="388"/>
      <c r="W22" s="388"/>
      <c r="X22" s="29"/>
      <c r="Y22" s="388"/>
      <c r="Z22" s="388"/>
      <c r="AA22" s="388"/>
      <c r="AB22" s="388"/>
      <c r="AC22" s="388"/>
      <c r="AD22" s="388"/>
      <c r="AE22" s="388"/>
      <c r="AF22" s="388"/>
      <c r="AG22" s="388"/>
      <c r="AH22" s="27"/>
      <c r="AI22" s="27"/>
      <c r="AJ22" s="388"/>
      <c r="AK22" s="388"/>
      <c r="AL22" s="388"/>
      <c r="AM22" s="388"/>
      <c r="AN22" s="388"/>
      <c r="AO22" s="388"/>
      <c r="AP22" s="388"/>
      <c r="AQ22" s="388"/>
      <c r="AR22" s="388"/>
      <c r="AS22" s="388"/>
      <c r="AT22" s="388"/>
      <c r="AU22" s="388"/>
      <c r="AV22" s="388"/>
      <c r="AW22" s="388"/>
      <c r="AX22" s="388"/>
      <c r="AY22" s="388"/>
      <c r="AZ22" s="27"/>
      <c r="BA22" s="29"/>
      <c r="BB22" s="248"/>
      <c r="BC22" s="248"/>
      <c r="BD22" s="27"/>
      <c r="BE22" s="27"/>
      <c r="BF22" s="27"/>
      <c r="BG22" s="27"/>
      <c r="BH22" s="27"/>
      <c r="BI22" s="27"/>
      <c r="BJ22" s="27"/>
      <c r="BK22" s="7" t="s">
        <v>776</v>
      </c>
      <c r="BL22" s="389"/>
      <c r="BM22" s="389"/>
      <c r="BN22" s="27"/>
      <c r="BO22" s="389">
        <f>SUM(BP22+BQ22)</f>
        <v>0</v>
      </c>
      <c r="BP22" s="27"/>
      <c r="BQ22" s="27"/>
      <c r="BR22" s="27"/>
      <c r="BS22" s="27"/>
      <c r="BT22" s="27"/>
      <c r="BU22" s="27"/>
      <c r="BV22" s="27">
        <f>SUM(BU22+BR22+BO22+BL22+R22+P22)</f>
        <v>0</v>
      </c>
      <c r="BW22" s="27"/>
      <c r="BX22" s="27"/>
      <c r="BY22" s="390">
        <v>41.373</v>
      </c>
      <c r="BZ22" s="391">
        <v>41.373</v>
      </c>
      <c r="CA22" s="391"/>
      <c r="CB22" s="352"/>
      <c r="CC22" s="7" t="s">
        <v>776</v>
      </c>
      <c r="CD22" s="352"/>
      <c r="CE22" s="352"/>
      <c r="CF22" s="29"/>
      <c r="CG22" s="27"/>
      <c r="CH22" s="352"/>
      <c r="CI22" s="352"/>
      <c r="CJ22" s="29"/>
      <c r="CK22" s="76"/>
      <c r="CL22" s="76"/>
      <c r="CM22" s="76"/>
      <c r="CN22" s="76"/>
      <c r="CO22" s="76"/>
      <c r="CP22" s="27"/>
      <c r="CQ22" s="94"/>
      <c r="CR22" s="94"/>
      <c r="CS22" s="392">
        <f>SUM(J22+K22+L22+M22+N22+O22+P22+R22+BL22+BO22+BR22+BU22)</f>
        <v>150</v>
      </c>
      <c r="CT22" s="392">
        <f>SUM(CP22+CO22+CN22+CJ22+CI22+CG22+CF22+CE22+CD22+CB22+BY22+BX22+BW22)+CH22</f>
        <v>41.373</v>
      </c>
      <c r="CU22" s="392">
        <f>SUM(CT22+CS22)</f>
        <v>191.373</v>
      </c>
      <c r="CV22" s="97"/>
      <c r="CW22" s="97"/>
    </row>
    <row r="23" spans="1:101" ht="18.75">
      <c r="A23" s="352"/>
      <c r="B23" s="360"/>
      <c r="C23" s="7" t="s">
        <v>777</v>
      </c>
      <c r="D23" s="362"/>
      <c r="E23" s="372"/>
      <c r="F23" s="362"/>
      <c r="G23" s="372"/>
      <c r="H23" s="387"/>
      <c r="I23" s="76"/>
      <c r="J23" s="393"/>
      <c r="K23" s="393"/>
      <c r="L23" s="393"/>
      <c r="M23" s="393"/>
      <c r="N23" s="393"/>
      <c r="O23" s="393"/>
      <c r="P23" s="388"/>
      <c r="Q23" s="388"/>
      <c r="R23" s="248">
        <f aca="true" t="shared" si="0" ref="R23:R60">SUM(BA23+BB23+BD23+BE23+BF23+BG23+BI23)</f>
        <v>0</v>
      </c>
      <c r="S23" s="388"/>
      <c r="T23" s="388"/>
      <c r="U23" s="388"/>
      <c r="V23" s="388"/>
      <c r="W23" s="388"/>
      <c r="X23" s="29"/>
      <c r="Y23" s="388"/>
      <c r="Z23" s="388"/>
      <c r="AA23" s="388"/>
      <c r="AB23" s="388"/>
      <c r="AC23" s="388"/>
      <c r="AD23" s="388"/>
      <c r="AE23" s="388"/>
      <c r="AF23" s="388"/>
      <c r="AG23" s="388"/>
      <c r="AH23" s="27"/>
      <c r="AI23" s="27"/>
      <c r="AJ23" s="388"/>
      <c r="AK23" s="388"/>
      <c r="AL23" s="388"/>
      <c r="AM23" s="388"/>
      <c r="AN23" s="388"/>
      <c r="AO23" s="388"/>
      <c r="AP23" s="388"/>
      <c r="AQ23" s="388"/>
      <c r="AR23" s="388"/>
      <c r="AS23" s="388"/>
      <c r="AT23" s="388"/>
      <c r="AU23" s="388"/>
      <c r="AV23" s="388"/>
      <c r="AW23" s="388"/>
      <c r="AX23" s="388"/>
      <c r="AY23" s="388"/>
      <c r="AZ23" s="27"/>
      <c r="BA23" s="388"/>
      <c r="BB23" s="402"/>
      <c r="BC23" s="403"/>
      <c r="BD23" s="27"/>
      <c r="BE23" s="27"/>
      <c r="BF23" s="27"/>
      <c r="BG23" s="27"/>
      <c r="BH23" s="27"/>
      <c r="BI23" s="27"/>
      <c r="BJ23" s="27"/>
      <c r="BK23" s="7" t="s">
        <v>777</v>
      </c>
      <c r="BL23" s="389"/>
      <c r="BM23" s="389"/>
      <c r="BN23" s="389"/>
      <c r="BO23" s="389">
        <f aca="true" t="shared" si="1" ref="BO23:BO61">SUM(BP23+BQ23)</f>
        <v>0.45</v>
      </c>
      <c r="BP23" s="389"/>
      <c r="BQ23" s="389">
        <v>0.45</v>
      </c>
      <c r="BR23" s="389"/>
      <c r="BS23" s="389"/>
      <c r="BT23" s="389"/>
      <c r="BU23" s="389"/>
      <c r="BV23" s="389">
        <f aca="true" t="shared" si="2" ref="BV23:BV59">SUM(BU23+BR23+BO23+BL23+R23+P23)</f>
        <v>0.45</v>
      </c>
      <c r="BW23" s="389"/>
      <c r="BX23" s="389"/>
      <c r="BY23" s="389"/>
      <c r="BZ23" s="389"/>
      <c r="CA23" s="389"/>
      <c r="CB23" s="389"/>
      <c r="CC23" s="7" t="s">
        <v>777</v>
      </c>
      <c r="CD23" s="389"/>
      <c r="CE23" s="389"/>
      <c r="CF23" s="389"/>
      <c r="CG23" s="389"/>
      <c r="CH23" s="389"/>
      <c r="CI23" s="389"/>
      <c r="CJ23" s="388"/>
      <c r="CK23" s="76"/>
      <c r="CL23" s="76"/>
      <c r="CM23" s="76"/>
      <c r="CN23" s="76"/>
      <c r="CO23" s="76"/>
      <c r="CP23" s="27"/>
      <c r="CQ23" s="94"/>
      <c r="CR23" s="94"/>
      <c r="CS23" s="392">
        <f aca="true" t="shared" si="3" ref="CS23:CS60">SUM(J23+K23+L23+M23+N23+O23+P23+R23+BL23+BO23+BR23+BU23)</f>
        <v>0.45</v>
      </c>
      <c r="CT23" s="392">
        <f aca="true" t="shared" si="4" ref="CT23:CT59">SUM(CP23+CO23+CN23+CJ23+CI23+CG23+CF23+CE23+CD23+CB23+BY23+BX23+BW23)+CH23</f>
        <v>0</v>
      </c>
      <c r="CU23" s="392">
        <f aca="true" t="shared" si="5" ref="CU23:CU61">SUM(CT23+CS23)</f>
        <v>0.45</v>
      </c>
      <c r="CV23" s="97"/>
      <c r="CW23" s="97"/>
    </row>
    <row r="24" spans="1:101" ht="18.75">
      <c r="A24" s="352"/>
      <c r="B24" s="360"/>
      <c r="C24" s="7" t="s">
        <v>778</v>
      </c>
      <c r="D24" s="362"/>
      <c r="E24" s="372"/>
      <c r="F24" s="362"/>
      <c r="G24" s="372"/>
      <c r="H24" s="387"/>
      <c r="I24" s="76"/>
      <c r="J24" s="393"/>
      <c r="K24" s="393"/>
      <c r="L24" s="393"/>
      <c r="M24" s="393"/>
      <c r="N24" s="393"/>
      <c r="O24" s="389">
        <v>50</v>
      </c>
      <c r="P24" s="388"/>
      <c r="Q24" s="388"/>
      <c r="R24" s="248">
        <f t="shared" si="0"/>
        <v>29.98163</v>
      </c>
      <c r="S24" s="388"/>
      <c r="T24" s="388"/>
      <c r="U24" s="388"/>
      <c r="V24" s="388"/>
      <c r="W24" s="388"/>
      <c r="X24" s="29"/>
      <c r="Y24" s="388"/>
      <c r="Z24" s="388"/>
      <c r="AA24" s="388"/>
      <c r="AB24" s="388"/>
      <c r="AC24" s="388"/>
      <c r="AD24" s="388"/>
      <c r="AE24" s="388"/>
      <c r="AF24" s="388"/>
      <c r="AG24" s="388"/>
      <c r="AH24" s="27"/>
      <c r="AI24" s="27"/>
      <c r="AJ24" s="388"/>
      <c r="AK24" s="388"/>
      <c r="AL24" s="388"/>
      <c r="AM24" s="388"/>
      <c r="AN24" s="388"/>
      <c r="AO24" s="388"/>
      <c r="AP24" s="388"/>
      <c r="AQ24" s="388"/>
      <c r="AR24" s="388"/>
      <c r="AS24" s="388"/>
      <c r="AT24" s="388"/>
      <c r="AU24" s="388"/>
      <c r="AV24" s="388"/>
      <c r="AW24" s="388"/>
      <c r="AX24" s="388"/>
      <c r="AY24" s="388"/>
      <c r="AZ24" s="27"/>
      <c r="BA24" s="388"/>
      <c r="BB24" s="402">
        <v>29.98163</v>
      </c>
      <c r="BC24" s="403"/>
      <c r="BD24" s="27"/>
      <c r="BE24" s="27"/>
      <c r="BF24" s="27"/>
      <c r="BG24" s="27"/>
      <c r="BH24" s="27"/>
      <c r="BI24" s="27"/>
      <c r="BJ24" s="27"/>
      <c r="BK24" s="7" t="s">
        <v>778</v>
      </c>
      <c r="BL24" s="389"/>
      <c r="BM24" s="389"/>
      <c r="BN24" s="389"/>
      <c r="BO24" s="389">
        <f t="shared" si="1"/>
        <v>0</v>
      </c>
      <c r="BP24" s="389"/>
      <c r="BQ24" s="389"/>
      <c r="BR24" s="389"/>
      <c r="BS24" s="389"/>
      <c r="BT24" s="389"/>
      <c r="BU24" s="389"/>
      <c r="BV24" s="389">
        <f t="shared" si="2"/>
        <v>29.98163</v>
      </c>
      <c r="BW24" s="389"/>
      <c r="BX24" s="389"/>
      <c r="BY24" s="389"/>
      <c r="BZ24" s="389"/>
      <c r="CA24" s="389"/>
      <c r="CB24" s="389"/>
      <c r="CC24" s="7" t="s">
        <v>778</v>
      </c>
      <c r="CD24" s="389"/>
      <c r="CE24" s="389"/>
      <c r="CF24" s="389"/>
      <c r="CG24" s="389"/>
      <c r="CH24" s="389"/>
      <c r="CI24" s="389"/>
      <c r="CJ24" s="388"/>
      <c r="CK24" s="76"/>
      <c r="CL24" s="76"/>
      <c r="CM24" s="76"/>
      <c r="CN24" s="76"/>
      <c r="CO24" s="76"/>
      <c r="CP24" s="27"/>
      <c r="CQ24" s="94"/>
      <c r="CR24" s="94"/>
      <c r="CS24" s="392">
        <f t="shared" si="3"/>
        <v>79.98163</v>
      </c>
      <c r="CT24" s="392">
        <f t="shared" si="4"/>
        <v>0</v>
      </c>
      <c r="CU24" s="392">
        <f t="shared" si="5"/>
        <v>79.98163</v>
      </c>
      <c r="CV24" s="97"/>
      <c r="CW24" s="97"/>
    </row>
    <row r="25" spans="1:101" ht="18.75" hidden="1">
      <c r="A25" s="352"/>
      <c r="B25" s="360"/>
      <c r="C25" s="7" t="s">
        <v>779</v>
      </c>
      <c r="D25" s="362"/>
      <c r="E25" s="372"/>
      <c r="F25" s="362"/>
      <c r="G25" s="372"/>
      <c r="H25" s="387"/>
      <c r="I25" s="76"/>
      <c r="J25" s="393"/>
      <c r="K25" s="393"/>
      <c r="L25" s="393"/>
      <c r="M25" s="393"/>
      <c r="N25" s="393"/>
      <c r="O25" s="393"/>
      <c r="P25" s="388"/>
      <c r="Q25" s="388"/>
      <c r="R25" s="248">
        <f t="shared" si="0"/>
        <v>0</v>
      </c>
      <c r="S25" s="388"/>
      <c r="T25" s="388"/>
      <c r="U25" s="388"/>
      <c r="V25" s="388"/>
      <c r="W25" s="388"/>
      <c r="X25" s="29"/>
      <c r="Y25" s="388"/>
      <c r="Z25" s="388"/>
      <c r="AA25" s="388"/>
      <c r="AB25" s="388"/>
      <c r="AC25" s="388"/>
      <c r="AD25" s="388"/>
      <c r="AE25" s="388"/>
      <c r="AF25" s="388"/>
      <c r="AG25" s="388"/>
      <c r="AH25" s="27"/>
      <c r="AI25" s="27"/>
      <c r="AJ25" s="388"/>
      <c r="AK25" s="388"/>
      <c r="AL25" s="388"/>
      <c r="AM25" s="388"/>
      <c r="AN25" s="388"/>
      <c r="AO25" s="388"/>
      <c r="AP25" s="388"/>
      <c r="AQ25" s="388"/>
      <c r="AR25" s="388"/>
      <c r="AS25" s="388"/>
      <c r="AT25" s="388"/>
      <c r="AU25" s="388"/>
      <c r="AV25" s="388"/>
      <c r="AW25" s="388"/>
      <c r="AX25" s="388"/>
      <c r="AY25" s="388"/>
      <c r="AZ25" s="27"/>
      <c r="BA25" s="388"/>
      <c r="BB25" s="402"/>
      <c r="BC25" s="403"/>
      <c r="BD25" s="27"/>
      <c r="BE25" s="27"/>
      <c r="BF25" s="27"/>
      <c r="BG25" s="27"/>
      <c r="BH25" s="27"/>
      <c r="BI25" s="27"/>
      <c r="BJ25" s="27"/>
      <c r="BK25" s="7" t="s">
        <v>779</v>
      </c>
      <c r="BL25" s="389"/>
      <c r="BM25" s="389"/>
      <c r="BN25" s="389"/>
      <c r="BO25" s="389">
        <f t="shared" si="1"/>
        <v>0</v>
      </c>
      <c r="BP25" s="389"/>
      <c r="BQ25" s="389"/>
      <c r="BR25" s="389"/>
      <c r="BS25" s="389"/>
      <c r="BT25" s="389"/>
      <c r="BU25" s="389"/>
      <c r="BV25" s="389">
        <f t="shared" si="2"/>
        <v>0</v>
      </c>
      <c r="BW25" s="389"/>
      <c r="BX25" s="389"/>
      <c r="BY25" s="389"/>
      <c r="BZ25" s="389"/>
      <c r="CA25" s="389"/>
      <c r="CB25" s="389"/>
      <c r="CC25" s="7" t="s">
        <v>779</v>
      </c>
      <c r="CD25" s="389"/>
      <c r="CE25" s="389"/>
      <c r="CF25" s="389"/>
      <c r="CG25" s="389"/>
      <c r="CH25" s="389"/>
      <c r="CI25" s="389"/>
      <c r="CJ25" s="388"/>
      <c r="CK25" s="27"/>
      <c r="CL25" s="27"/>
      <c r="CM25" s="27"/>
      <c r="CN25" s="27"/>
      <c r="CO25" s="27"/>
      <c r="CP25" s="27"/>
      <c r="CQ25" s="94"/>
      <c r="CR25" s="94"/>
      <c r="CS25" s="392">
        <f t="shared" si="3"/>
        <v>0</v>
      </c>
      <c r="CT25" s="392">
        <f t="shared" si="4"/>
        <v>0</v>
      </c>
      <c r="CU25" s="392">
        <f t="shared" si="5"/>
        <v>0</v>
      </c>
      <c r="CV25" s="97"/>
      <c r="CW25" s="97"/>
    </row>
    <row r="26" spans="1:101" ht="18.75" hidden="1">
      <c r="A26" s="352"/>
      <c r="B26" s="360"/>
      <c r="C26" s="7" t="s">
        <v>780</v>
      </c>
      <c r="D26" s="362"/>
      <c r="E26" s="372"/>
      <c r="F26" s="362"/>
      <c r="G26" s="372"/>
      <c r="H26" s="387"/>
      <c r="I26" s="76"/>
      <c r="J26" s="393"/>
      <c r="K26" s="393"/>
      <c r="L26" s="393"/>
      <c r="M26" s="393"/>
      <c r="N26" s="393"/>
      <c r="O26" s="393"/>
      <c r="P26" s="388"/>
      <c r="Q26" s="388"/>
      <c r="R26" s="248">
        <f t="shared" si="0"/>
        <v>0</v>
      </c>
      <c r="S26" s="388"/>
      <c r="T26" s="388"/>
      <c r="U26" s="388"/>
      <c r="V26" s="388"/>
      <c r="W26" s="388"/>
      <c r="X26" s="29"/>
      <c r="Y26" s="388"/>
      <c r="Z26" s="388"/>
      <c r="AA26" s="388"/>
      <c r="AB26" s="388"/>
      <c r="AC26" s="388"/>
      <c r="AD26" s="388"/>
      <c r="AE26" s="388"/>
      <c r="AF26" s="388"/>
      <c r="AG26" s="388"/>
      <c r="AH26" s="27"/>
      <c r="AI26" s="27"/>
      <c r="AJ26" s="388"/>
      <c r="AK26" s="388"/>
      <c r="AL26" s="388"/>
      <c r="AM26" s="388"/>
      <c r="AN26" s="388"/>
      <c r="AO26" s="388"/>
      <c r="AP26" s="388"/>
      <c r="AQ26" s="388"/>
      <c r="AR26" s="388"/>
      <c r="AS26" s="388"/>
      <c r="AT26" s="388"/>
      <c r="AU26" s="388"/>
      <c r="AV26" s="388"/>
      <c r="AW26" s="388"/>
      <c r="AX26" s="388"/>
      <c r="AY26" s="388"/>
      <c r="AZ26" s="27"/>
      <c r="BA26" s="388"/>
      <c r="BB26" s="402"/>
      <c r="BC26" s="403"/>
      <c r="BD26" s="27"/>
      <c r="BE26" s="27"/>
      <c r="BF26" s="27"/>
      <c r="BG26" s="27"/>
      <c r="BH26" s="27"/>
      <c r="BI26" s="27"/>
      <c r="BJ26" s="27"/>
      <c r="BK26" s="7" t="s">
        <v>780</v>
      </c>
      <c r="BL26" s="389"/>
      <c r="BM26" s="389"/>
      <c r="BN26" s="389"/>
      <c r="BO26" s="389">
        <f t="shared" si="1"/>
        <v>0</v>
      </c>
      <c r="BP26" s="389"/>
      <c r="BQ26" s="389"/>
      <c r="BR26" s="389"/>
      <c r="BS26" s="389"/>
      <c r="BT26" s="389"/>
      <c r="BU26" s="389"/>
      <c r="BV26" s="389">
        <f t="shared" si="2"/>
        <v>0</v>
      </c>
      <c r="BW26" s="389"/>
      <c r="BX26" s="389"/>
      <c r="BY26" s="389"/>
      <c r="BZ26" s="389"/>
      <c r="CA26" s="389"/>
      <c r="CB26" s="389"/>
      <c r="CC26" s="7" t="s">
        <v>780</v>
      </c>
      <c r="CD26" s="389"/>
      <c r="CE26" s="389"/>
      <c r="CF26" s="389"/>
      <c r="CG26" s="389"/>
      <c r="CH26" s="389"/>
      <c r="CI26" s="389"/>
      <c r="CJ26" s="388"/>
      <c r="CK26" s="27"/>
      <c r="CL26" s="27"/>
      <c r="CM26" s="27"/>
      <c r="CN26" s="27"/>
      <c r="CO26" s="27"/>
      <c r="CP26" s="27"/>
      <c r="CQ26" s="94"/>
      <c r="CR26" s="94"/>
      <c r="CS26" s="392">
        <f t="shared" si="3"/>
        <v>0</v>
      </c>
      <c r="CT26" s="392">
        <f t="shared" si="4"/>
        <v>0</v>
      </c>
      <c r="CU26" s="392">
        <f t="shared" si="5"/>
        <v>0</v>
      </c>
      <c r="CV26" s="97"/>
      <c r="CW26" s="97"/>
    </row>
    <row r="27" spans="1:101" ht="18.75" hidden="1">
      <c r="A27" s="352"/>
      <c r="B27" s="360"/>
      <c r="C27" s="7" t="s">
        <v>781</v>
      </c>
      <c r="D27" s="362"/>
      <c r="E27" s="372"/>
      <c r="F27" s="362"/>
      <c r="G27" s="372"/>
      <c r="H27" s="387"/>
      <c r="I27" s="76"/>
      <c r="J27" s="393"/>
      <c r="K27" s="393"/>
      <c r="L27" s="393"/>
      <c r="M27" s="393"/>
      <c r="N27" s="393"/>
      <c r="O27" s="393"/>
      <c r="P27" s="388"/>
      <c r="Q27" s="388"/>
      <c r="R27" s="248">
        <f t="shared" si="0"/>
        <v>0</v>
      </c>
      <c r="S27" s="388"/>
      <c r="T27" s="388"/>
      <c r="U27" s="388"/>
      <c r="V27" s="388"/>
      <c r="W27" s="388"/>
      <c r="X27" s="29"/>
      <c r="Y27" s="388"/>
      <c r="Z27" s="388"/>
      <c r="AA27" s="388"/>
      <c r="AB27" s="388"/>
      <c r="AC27" s="388"/>
      <c r="AD27" s="388"/>
      <c r="AE27" s="388"/>
      <c r="AF27" s="388"/>
      <c r="AG27" s="388"/>
      <c r="AH27" s="27"/>
      <c r="AI27" s="27"/>
      <c r="AJ27" s="388"/>
      <c r="AK27" s="388"/>
      <c r="AL27" s="388"/>
      <c r="AM27" s="388"/>
      <c r="AN27" s="388"/>
      <c r="AO27" s="388"/>
      <c r="AP27" s="388"/>
      <c r="AQ27" s="388"/>
      <c r="AR27" s="388"/>
      <c r="AS27" s="388"/>
      <c r="AT27" s="388"/>
      <c r="AU27" s="388"/>
      <c r="AV27" s="388"/>
      <c r="AW27" s="388"/>
      <c r="AX27" s="388"/>
      <c r="AY27" s="388"/>
      <c r="AZ27" s="27"/>
      <c r="BA27" s="388"/>
      <c r="BB27" s="402"/>
      <c r="BC27" s="403"/>
      <c r="BD27" s="27"/>
      <c r="BE27" s="27"/>
      <c r="BF27" s="27"/>
      <c r="BG27" s="27"/>
      <c r="BH27" s="27"/>
      <c r="BI27" s="27"/>
      <c r="BJ27" s="27"/>
      <c r="BK27" s="7" t="s">
        <v>781</v>
      </c>
      <c r="BL27" s="389"/>
      <c r="BM27" s="389"/>
      <c r="BN27" s="389"/>
      <c r="BO27" s="389">
        <f t="shared" si="1"/>
        <v>0</v>
      </c>
      <c r="BP27" s="389"/>
      <c r="BQ27" s="389"/>
      <c r="BR27" s="389"/>
      <c r="BS27" s="389"/>
      <c r="BT27" s="389"/>
      <c r="BU27" s="389"/>
      <c r="BV27" s="389">
        <f t="shared" si="2"/>
        <v>0</v>
      </c>
      <c r="BW27" s="389"/>
      <c r="BX27" s="389"/>
      <c r="BY27" s="389"/>
      <c r="BZ27" s="389"/>
      <c r="CA27" s="389"/>
      <c r="CB27" s="389"/>
      <c r="CC27" s="7" t="s">
        <v>781</v>
      </c>
      <c r="CD27" s="389"/>
      <c r="CE27" s="389"/>
      <c r="CF27" s="389"/>
      <c r="CG27" s="389"/>
      <c r="CH27" s="389"/>
      <c r="CI27" s="389"/>
      <c r="CJ27" s="388"/>
      <c r="CK27" s="27"/>
      <c r="CL27" s="27"/>
      <c r="CM27" s="27"/>
      <c r="CN27" s="27"/>
      <c r="CO27" s="27"/>
      <c r="CP27" s="27"/>
      <c r="CQ27" s="94"/>
      <c r="CR27" s="94"/>
      <c r="CS27" s="392">
        <f t="shared" si="3"/>
        <v>0</v>
      </c>
      <c r="CT27" s="392">
        <f t="shared" si="4"/>
        <v>0</v>
      </c>
      <c r="CU27" s="392">
        <f t="shared" si="5"/>
        <v>0</v>
      </c>
      <c r="CV27" s="97"/>
      <c r="CW27" s="97"/>
    </row>
    <row r="28" spans="1:101" ht="18.75">
      <c r="A28" s="352"/>
      <c r="B28" s="360"/>
      <c r="C28" s="7" t="s">
        <v>782</v>
      </c>
      <c r="D28" s="362"/>
      <c r="E28" s="372"/>
      <c r="F28" s="362"/>
      <c r="G28" s="372"/>
      <c r="H28" s="387"/>
      <c r="I28" s="76"/>
      <c r="J28" s="393"/>
      <c r="K28" s="393"/>
      <c r="L28" s="393"/>
      <c r="M28" s="393"/>
      <c r="N28" s="393"/>
      <c r="O28" s="393"/>
      <c r="P28" s="388"/>
      <c r="Q28" s="388"/>
      <c r="R28" s="248">
        <f t="shared" si="0"/>
        <v>0</v>
      </c>
      <c r="S28" s="388"/>
      <c r="T28" s="388"/>
      <c r="U28" s="388"/>
      <c r="V28" s="388"/>
      <c r="W28" s="388"/>
      <c r="X28" s="29"/>
      <c r="Y28" s="388"/>
      <c r="Z28" s="388"/>
      <c r="AA28" s="388"/>
      <c r="AB28" s="388"/>
      <c r="AC28" s="388"/>
      <c r="AD28" s="388"/>
      <c r="AE28" s="388"/>
      <c r="AF28" s="388"/>
      <c r="AG28" s="388"/>
      <c r="AH28" s="27"/>
      <c r="AI28" s="27"/>
      <c r="AJ28" s="388"/>
      <c r="AK28" s="388"/>
      <c r="AL28" s="388"/>
      <c r="AM28" s="388"/>
      <c r="AN28" s="388"/>
      <c r="AO28" s="388"/>
      <c r="AP28" s="388"/>
      <c r="AQ28" s="388"/>
      <c r="AR28" s="388"/>
      <c r="AS28" s="388"/>
      <c r="AT28" s="388"/>
      <c r="AU28" s="388"/>
      <c r="AV28" s="388"/>
      <c r="AW28" s="388"/>
      <c r="AX28" s="388"/>
      <c r="AY28" s="388"/>
      <c r="AZ28" s="27"/>
      <c r="BA28" s="388"/>
      <c r="BB28" s="402"/>
      <c r="BC28" s="403"/>
      <c r="BD28" s="27"/>
      <c r="BE28" s="27"/>
      <c r="BF28" s="27"/>
      <c r="BG28" s="27"/>
      <c r="BH28" s="27"/>
      <c r="BI28" s="27"/>
      <c r="BJ28" s="27"/>
      <c r="BK28" s="7" t="s">
        <v>782</v>
      </c>
      <c r="BL28" s="389"/>
      <c r="BM28" s="389"/>
      <c r="BN28" s="389"/>
      <c r="BO28" s="389">
        <f t="shared" si="1"/>
        <v>0.45</v>
      </c>
      <c r="BP28" s="389"/>
      <c r="BQ28" s="389">
        <v>0.45</v>
      </c>
      <c r="BR28" s="389"/>
      <c r="BS28" s="389"/>
      <c r="BT28" s="389"/>
      <c r="BU28" s="389"/>
      <c r="BV28" s="389">
        <f t="shared" si="2"/>
        <v>0.45</v>
      </c>
      <c r="BW28" s="389"/>
      <c r="BX28" s="389"/>
      <c r="BY28" s="389"/>
      <c r="BZ28" s="389"/>
      <c r="CA28" s="389"/>
      <c r="CB28" s="389"/>
      <c r="CC28" s="7" t="s">
        <v>782</v>
      </c>
      <c r="CD28" s="389"/>
      <c r="CE28" s="389"/>
      <c r="CF28" s="389"/>
      <c r="CG28" s="389"/>
      <c r="CH28" s="389"/>
      <c r="CI28" s="389"/>
      <c r="CJ28" s="388"/>
      <c r="CK28" s="27"/>
      <c r="CL28" s="27"/>
      <c r="CM28" s="27"/>
      <c r="CN28" s="27"/>
      <c r="CO28" s="27"/>
      <c r="CP28" s="27"/>
      <c r="CQ28" s="94"/>
      <c r="CR28" s="94"/>
      <c r="CS28" s="392">
        <f t="shared" si="3"/>
        <v>0.45</v>
      </c>
      <c r="CT28" s="392">
        <f t="shared" si="4"/>
        <v>0</v>
      </c>
      <c r="CU28" s="392">
        <f t="shared" si="5"/>
        <v>0.45</v>
      </c>
      <c r="CV28" s="97"/>
      <c r="CW28" s="97"/>
    </row>
    <row r="29" spans="1:101" ht="18.75">
      <c r="A29" s="352"/>
      <c r="B29" s="360"/>
      <c r="C29" s="7" t="s">
        <v>783</v>
      </c>
      <c r="D29" s="362"/>
      <c r="E29" s="372"/>
      <c r="F29" s="362"/>
      <c r="G29" s="372"/>
      <c r="H29" s="387"/>
      <c r="I29" s="76"/>
      <c r="J29" s="393"/>
      <c r="K29" s="393"/>
      <c r="L29" s="393"/>
      <c r="M29" s="393"/>
      <c r="N29" s="393"/>
      <c r="O29" s="393"/>
      <c r="P29" s="388"/>
      <c r="Q29" s="388"/>
      <c r="R29" s="248">
        <f t="shared" si="0"/>
        <v>12</v>
      </c>
      <c r="S29" s="388"/>
      <c r="T29" s="388"/>
      <c r="U29" s="388"/>
      <c r="V29" s="388"/>
      <c r="W29" s="388"/>
      <c r="X29" s="29"/>
      <c r="Y29" s="388"/>
      <c r="Z29" s="388"/>
      <c r="AA29" s="388"/>
      <c r="AB29" s="388"/>
      <c r="AC29" s="388"/>
      <c r="AD29" s="388"/>
      <c r="AE29" s="388"/>
      <c r="AF29" s="388"/>
      <c r="AG29" s="388"/>
      <c r="AH29" s="27"/>
      <c r="AI29" s="27"/>
      <c r="AJ29" s="388"/>
      <c r="AK29" s="388"/>
      <c r="AL29" s="388"/>
      <c r="AM29" s="388"/>
      <c r="AN29" s="388"/>
      <c r="AO29" s="388"/>
      <c r="AP29" s="388"/>
      <c r="AQ29" s="388"/>
      <c r="AR29" s="388"/>
      <c r="AS29" s="388"/>
      <c r="AT29" s="388"/>
      <c r="AU29" s="388"/>
      <c r="AV29" s="388"/>
      <c r="AW29" s="388"/>
      <c r="AX29" s="388"/>
      <c r="AY29" s="388"/>
      <c r="AZ29" s="27"/>
      <c r="BA29" s="388"/>
      <c r="BB29" s="402">
        <v>8</v>
      </c>
      <c r="BC29" s="403"/>
      <c r="BD29" s="27"/>
      <c r="BE29" s="27"/>
      <c r="BF29" s="27">
        <v>4</v>
      </c>
      <c r="BG29" s="27"/>
      <c r="BH29" s="27"/>
      <c r="BI29" s="27"/>
      <c r="BJ29" s="27"/>
      <c r="BK29" s="7" t="s">
        <v>783</v>
      </c>
      <c r="BL29" s="389"/>
      <c r="BM29" s="389"/>
      <c r="BN29" s="389"/>
      <c r="BO29" s="389">
        <f t="shared" si="1"/>
        <v>0</v>
      </c>
      <c r="BP29" s="389"/>
      <c r="BQ29" s="389"/>
      <c r="BR29" s="389"/>
      <c r="BS29" s="389"/>
      <c r="BT29" s="389"/>
      <c r="BU29" s="389"/>
      <c r="BV29" s="389">
        <f t="shared" si="2"/>
        <v>12</v>
      </c>
      <c r="BW29" s="389"/>
      <c r="BX29" s="389"/>
      <c r="BY29" s="389"/>
      <c r="BZ29" s="389"/>
      <c r="CA29" s="389"/>
      <c r="CB29" s="389"/>
      <c r="CC29" s="7" t="s">
        <v>783</v>
      </c>
      <c r="CD29" s="389"/>
      <c r="CE29" s="389"/>
      <c r="CF29" s="389"/>
      <c r="CG29" s="389"/>
      <c r="CH29" s="389"/>
      <c r="CI29" s="389"/>
      <c r="CJ29" s="388"/>
      <c r="CK29" s="27"/>
      <c r="CL29" s="27"/>
      <c r="CM29" s="27"/>
      <c r="CN29" s="27"/>
      <c r="CO29" s="27"/>
      <c r="CP29" s="27"/>
      <c r="CQ29" s="94"/>
      <c r="CR29" s="94"/>
      <c r="CS29" s="392">
        <f t="shared" si="3"/>
        <v>12</v>
      </c>
      <c r="CT29" s="392">
        <f t="shared" si="4"/>
        <v>0</v>
      </c>
      <c r="CU29" s="392">
        <f t="shared" si="5"/>
        <v>12</v>
      </c>
      <c r="CV29" s="97"/>
      <c r="CW29" s="97"/>
    </row>
    <row r="30" spans="1:101" ht="18.75">
      <c r="A30" s="352"/>
      <c r="B30" s="360"/>
      <c r="C30" s="7" t="s">
        <v>784</v>
      </c>
      <c r="D30" s="362"/>
      <c r="E30" s="372"/>
      <c r="F30" s="362"/>
      <c r="G30" s="372"/>
      <c r="H30" s="387"/>
      <c r="I30" s="76"/>
      <c r="J30" s="393"/>
      <c r="K30" s="393"/>
      <c r="L30" s="393"/>
      <c r="M30" s="393"/>
      <c r="N30" s="393"/>
      <c r="O30" s="393"/>
      <c r="P30" s="388"/>
      <c r="Q30" s="388"/>
      <c r="R30" s="248">
        <f t="shared" si="0"/>
        <v>32.415</v>
      </c>
      <c r="S30" s="388"/>
      <c r="T30" s="388"/>
      <c r="U30" s="388"/>
      <c r="V30" s="388"/>
      <c r="W30" s="388"/>
      <c r="X30" s="29"/>
      <c r="Y30" s="388"/>
      <c r="Z30" s="388"/>
      <c r="AA30" s="388"/>
      <c r="AB30" s="388"/>
      <c r="AC30" s="388"/>
      <c r="AD30" s="388"/>
      <c r="AE30" s="388"/>
      <c r="AF30" s="388"/>
      <c r="AG30" s="388"/>
      <c r="AH30" s="27"/>
      <c r="AI30" s="27"/>
      <c r="AJ30" s="388"/>
      <c r="AK30" s="388"/>
      <c r="AL30" s="388"/>
      <c r="AM30" s="388"/>
      <c r="AN30" s="388"/>
      <c r="AO30" s="388"/>
      <c r="AP30" s="388"/>
      <c r="AQ30" s="388"/>
      <c r="AR30" s="388"/>
      <c r="AS30" s="388"/>
      <c r="AT30" s="388"/>
      <c r="AU30" s="388"/>
      <c r="AV30" s="388"/>
      <c r="AW30" s="388"/>
      <c r="AX30" s="388"/>
      <c r="AY30" s="388"/>
      <c r="AZ30" s="27"/>
      <c r="BA30" s="388"/>
      <c r="BB30" s="402">
        <v>11.415</v>
      </c>
      <c r="BC30" s="403">
        <v>8.415</v>
      </c>
      <c r="BD30" s="27"/>
      <c r="BE30" s="27"/>
      <c r="BF30" s="27">
        <v>6</v>
      </c>
      <c r="BG30" s="27">
        <v>15</v>
      </c>
      <c r="BH30" s="27"/>
      <c r="BI30" s="27"/>
      <c r="BJ30" s="27"/>
      <c r="BK30" s="7" t="s">
        <v>784</v>
      </c>
      <c r="BL30" s="389"/>
      <c r="BM30" s="389"/>
      <c r="BN30" s="389"/>
      <c r="BO30" s="389">
        <f t="shared" si="1"/>
        <v>1.5</v>
      </c>
      <c r="BP30" s="389"/>
      <c r="BQ30" s="389">
        <v>1.5</v>
      </c>
      <c r="BR30" s="389"/>
      <c r="BS30" s="389"/>
      <c r="BT30" s="389"/>
      <c r="BU30" s="389"/>
      <c r="BV30" s="389">
        <f t="shared" si="2"/>
        <v>33.915</v>
      </c>
      <c r="BW30" s="389"/>
      <c r="BX30" s="389"/>
      <c r="BY30" s="389"/>
      <c r="BZ30" s="389"/>
      <c r="CA30" s="389"/>
      <c r="CB30" s="389"/>
      <c r="CC30" s="7" t="s">
        <v>784</v>
      </c>
      <c r="CD30" s="389"/>
      <c r="CE30" s="389"/>
      <c r="CF30" s="389"/>
      <c r="CG30" s="389"/>
      <c r="CH30" s="389"/>
      <c r="CI30" s="389"/>
      <c r="CJ30" s="388"/>
      <c r="CK30" s="27"/>
      <c r="CL30" s="27"/>
      <c r="CM30" s="27"/>
      <c r="CN30" s="27"/>
      <c r="CO30" s="27"/>
      <c r="CP30" s="27"/>
      <c r="CQ30" s="94"/>
      <c r="CR30" s="94"/>
      <c r="CS30" s="392">
        <f t="shared" si="3"/>
        <v>33.915</v>
      </c>
      <c r="CT30" s="392">
        <f t="shared" si="4"/>
        <v>0</v>
      </c>
      <c r="CU30" s="392">
        <f t="shared" si="5"/>
        <v>33.915</v>
      </c>
      <c r="CV30" s="97"/>
      <c r="CW30" s="97"/>
    </row>
    <row r="31" spans="1:101" ht="18.75" hidden="1">
      <c r="A31" s="352"/>
      <c r="B31" s="360"/>
      <c r="C31" s="7" t="s">
        <v>785</v>
      </c>
      <c r="D31" s="362"/>
      <c r="E31" s="372"/>
      <c r="F31" s="362"/>
      <c r="G31" s="372"/>
      <c r="H31" s="387"/>
      <c r="I31" s="76"/>
      <c r="J31" s="393"/>
      <c r="K31" s="393"/>
      <c r="L31" s="393"/>
      <c r="M31" s="393"/>
      <c r="N31" s="393"/>
      <c r="O31" s="393"/>
      <c r="P31" s="388"/>
      <c r="Q31" s="388"/>
      <c r="R31" s="248">
        <f t="shared" si="0"/>
        <v>0</v>
      </c>
      <c r="S31" s="388"/>
      <c r="T31" s="388"/>
      <c r="U31" s="388"/>
      <c r="V31" s="388"/>
      <c r="W31" s="388"/>
      <c r="X31" s="29"/>
      <c r="Y31" s="388"/>
      <c r="Z31" s="388"/>
      <c r="AA31" s="388"/>
      <c r="AB31" s="388"/>
      <c r="AC31" s="388"/>
      <c r="AD31" s="388"/>
      <c r="AE31" s="388"/>
      <c r="AF31" s="388"/>
      <c r="AG31" s="388"/>
      <c r="AH31" s="27"/>
      <c r="AI31" s="27"/>
      <c r="AJ31" s="388"/>
      <c r="AK31" s="388"/>
      <c r="AL31" s="388"/>
      <c r="AM31" s="388"/>
      <c r="AN31" s="388"/>
      <c r="AO31" s="388"/>
      <c r="AP31" s="388"/>
      <c r="AQ31" s="388"/>
      <c r="AR31" s="388"/>
      <c r="AS31" s="388"/>
      <c r="AT31" s="388"/>
      <c r="AU31" s="388"/>
      <c r="AV31" s="388"/>
      <c r="AW31" s="388"/>
      <c r="AX31" s="388"/>
      <c r="AY31" s="388"/>
      <c r="AZ31" s="27"/>
      <c r="BA31" s="388"/>
      <c r="BB31" s="402"/>
      <c r="BC31" s="403"/>
      <c r="BD31" s="27"/>
      <c r="BE31" s="27"/>
      <c r="BF31" s="27"/>
      <c r="BG31" s="27"/>
      <c r="BH31" s="27"/>
      <c r="BI31" s="27"/>
      <c r="BJ31" s="27"/>
      <c r="BK31" s="7" t="s">
        <v>785</v>
      </c>
      <c r="BL31" s="389"/>
      <c r="BM31" s="389"/>
      <c r="BN31" s="389"/>
      <c r="BO31" s="389">
        <f t="shared" si="1"/>
        <v>0</v>
      </c>
      <c r="BP31" s="389"/>
      <c r="BQ31" s="389"/>
      <c r="BR31" s="389"/>
      <c r="BS31" s="389"/>
      <c r="BT31" s="389"/>
      <c r="BU31" s="389"/>
      <c r="BV31" s="389">
        <f t="shared" si="2"/>
        <v>0</v>
      </c>
      <c r="BW31" s="389"/>
      <c r="BX31" s="389"/>
      <c r="BY31" s="389"/>
      <c r="BZ31" s="389"/>
      <c r="CA31" s="389"/>
      <c r="CB31" s="389"/>
      <c r="CC31" s="7" t="s">
        <v>785</v>
      </c>
      <c r="CD31" s="389"/>
      <c r="CE31" s="389"/>
      <c r="CF31" s="389"/>
      <c r="CG31" s="389"/>
      <c r="CH31" s="389"/>
      <c r="CI31" s="389"/>
      <c r="CJ31" s="388"/>
      <c r="CK31" s="27"/>
      <c r="CL31" s="27"/>
      <c r="CM31" s="27"/>
      <c r="CN31" s="27"/>
      <c r="CO31" s="27"/>
      <c r="CP31" s="27"/>
      <c r="CQ31" s="94"/>
      <c r="CR31" s="94"/>
      <c r="CS31" s="392">
        <f t="shared" si="3"/>
        <v>0</v>
      </c>
      <c r="CT31" s="392">
        <f t="shared" si="4"/>
        <v>0</v>
      </c>
      <c r="CU31" s="392">
        <f t="shared" si="5"/>
        <v>0</v>
      </c>
      <c r="CV31" s="97"/>
      <c r="CW31" s="97"/>
    </row>
    <row r="32" spans="1:101" ht="18.75">
      <c r="A32" s="352"/>
      <c r="B32" s="360"/>
      <c r="C32" s="7" t="s">
        <v>786</v>
      </c>
      <c r="D32" s="362"/>
      <c r="E32" s="372"/>
      <c r="F32" s="362"/>
      <c r="G32" s="372"/>
      <c r="H32" s="387"/>
      <c r="I32" s="76"/>
      <c r="J32" s="393"/>
      <c r="K32" s="393"/>
      <c r="L32" s="393"/>
      <c r="M32" s="393"/>
      <c r="N32" s="393"/>
      <c r="O32" s="393"/>
      <c r="P32" s="402">
        <v>0.25092</v>
      </c>
      <c r="Q32" s="388"/>
      <c r="R32" s="248">
        <f t="shared" si="0"/>
        <v>52.83208</v>
      </c>
      <c r="S32" s="388"/>
      <c r="T32" s="388"/>
      <c r="U32" s="388"/>
      <c r="V32" s="388"/>
      <c r="W32" s="388"/>
      <c r="X32" s="29"/>
      <c r="Y32" s="388"/>
      <c r="Z32" s="388"/>
      <c r="AA32" s="388"/>
      <c r="AB32" s="388"/>
      <c r="AC32" s="388"/>
      <c r="AD32" s="388"/>
      <c r="AE32" s="388"/>
      <c r="AF32" s="388"/>
      <c r="AG32" s="388"/>
      <c r="AH32" s="27"/>
      <c r="AI32" s="27"/>
      <c r="AJ32" s="388"/>
      <c r="AK32" s="388"/>
      <c r="AL32" s="388"/>
      <c r="AM32" s="388"/>
      <c r="AN32" s="388"/>
      <c r="AO32" s="388"/>
      <c r="AP32" s="388"/>
      <c r="AQ32" s="388"/>
      <c r="AR32" s="388"/>
      <c r="AS32" s="388"/>
      <c r="AT32" s="388"/>
      <c r="AU32" s="388"/>
      <c r="AV32" s="388"/>
      <c r="AW32" s="388"/>
      <c r="AX32" s="388"/>
      <c r="AY32" s="388"/>
      <c r="AZ32" s="27"/>
      <c r="BA32" s="388"/>
      <c r="BB32" s="402"/>
      <c r="BC32" s="403"/>
      <c r="BD32" s="27">
        <v>26.342</v>
      </c>
      <c r="BE32" s="27"/>
      <c r="BF32" s="27">
        <v>4.75</v>
      </c>
      <c r="BG32" s="392">
        <v>21.74008</v>
      </c>
      <c r="BH32" s="27"/>
      <c r="BI32" s="27"/>
      <c r="BJ32" s="27"/>
      <c r="BK32" s="7" t="s">
        <v>786</v>
      </c>
      <c r="BL32" s="389"/>
      <c r="BM32" s="389"/>
      <c r="BN32" s="389"/>
      <c r="BO32" s="389">
        <f t="shared" si="1"/>
        <v>0</v>
      </c>
      <c r="BP32" s="389"/>
      <c r="BQ32" s="389"/>
      <c r="BR32" s="389"/>
      <c r="BS32" s="389"/>
      <c r="BT32" s="389"/>
      <c r="BU32" s="389"/>
      <c r="BV32" s="389">
        <f t="shared" si="2"/>
        <v>53.083</v>
      </c>
      <c r="BW32" s="389"/>
      <c r="BX32" s="389"/>
      <c r="BY32" s="389"/>
      <c r="BZ32" s="394"/>
      <c r="CA32" s="394"/>
      <c r="CB32" s="389"/>
      <c r="CC32" s="7" t="s">
        <v>786</v>
      </c>
      <c r="CD32" s="389"/>
      <c r="CE32" s="389"/>
      <c r="CF32" s="389"/>
      <c r="CG32" s="389"/>
      <c r="CH32" s="389"/>
      <c r="CI32" s="389"/>
      <c r="CJ32" s="388"/>
      <c r="CK32" s="27"/>
      <c r="CL32" s="27"/>
      <c r="CM32" s="27"/>
      <c r="CN32" s="27"/>
      <c r="CO32" s="27"/>
      <c r="CP32" s="27"/>
      <c r="CQ32" s="94"/>
      <c r="CR32" s="94"/>
      <c r="CS32" s="392">
        <f t="shared" si="3"/>
        <v>53.083</v>
      </c>
      <c r="CT32" s="392">
        <f t="shared" si="4"/>
        <v>0</v>
      </c>
      <c r="CU32" s="392">
        <f t="shared" si="5"/>
        <v>53.083</v>
      </c>
      <c r="CV32" s="97"/>
      <c r="CW32" s="97"/>
    </row>
    <row r="33" spans="1:101" ht="18.75">
      <c r="A33" s="352"/>
      <c r="B33" s="360"/>
      <c r="C33" s="7" t="s">
        <v>787</v>
      </c>
      <c r="D33" s="362"/>
      <c r="E33" s="372"/>
      <c r="F33" s="362"/>
      <c r="G33" s="372"/>
      <c r="H33" s="387"/>
      <c r="I33" s="76"/>
      <c r="J33" s="393"/>
      <c r="K33" s="393"/>
      <c r="L33" s="393"/>
      <c r="M33" s="393"/>
      <c r="N33" s="393"/>
      <c r="O33" s="393"/>
      <c r="P33" s="388"/>
      <c r="Q33" s="388"/>
      <c r="R33" s="248">
        <f t="shared" si="0"/>
        <v>7.51083</v>
      </c>
      <c r="S33" s="388"/>
      <c r="T33" s="388"/>
      <c r="U33" s="388"/>
      <c r="V33" s="388"/>
      <c r="W33" s="388"/>
      <c r="X33" s="29"/>
      <c r="Y33" s="388"/>
      <c r="Z33" s="388"/>
      <c r="AA33" s="388"/>
      <c r="AB33" s="388"/>
      <c r="AC33" s="388"/>
      <c r="AD33" s="388"/>
      <c r="AE33" s="388"/>
      <c r="AF33" s="388"/>
      <c r="AG33" s="388"/>
      <c r="AH33" s="27"/>
      <c r="AI33" s="27"/>
      <c r="AJ33" s="388"/>
      <c r="AK33" s="388"/>
      <c r="AL33" s="388"/>
      <c r="AM33" s="388"/>
      <c r="AN33" s="388"/>
      <c r="AO33" s="388"/>
      <c r="AP33" s="388"/>
      <c r="AQ33" s="388"/>
      <c r="AR33" s="388"/>
      <c r="AS33" s="388"/>
      <c r="AT33" s="388"/>
      <c r="AU33" s="388"/>
      <c r="AV33" s="388"/>
      <c r="AW33" s="388"/>
      <c r="AX33" s="388"/>
      <c r="AY33" s="388"/>
      <c r="AZ33" s="27"/>
      <c r="BA33" s="388"/>
      <c r="BB33" s="402">
        <v>7.51083</v>
      </c>
      <c r="BC33" s="403">
        <v>7.51083</v>
      </c>
      <c r="BD33" s="27"/>
      <c r="BE33" s="27"/>
      <c r="BF33" s="27"/>
      <c r="BG33" s="27"/>
      <c r="BH33" s="27"/>
      <c r="BI33" s="27"/>
      <c r="BJ33" s="27"/>
      <c r="BK33" s="7" t="s">
        <v>787</v>
      </c>
      <c r="BL33" s="389"/>
      <c r="BM33" s="389"/>
      <c r="BN33" s="389"/>
      <c r="BO33" s="389">
        <f t="shared" si="1"/>
        <v>0</v>
      </c>
      <c r="BP33" s="389"/>
      <c r="BQ33" s="389"/>
      <c r="BR33" s="389"/>
      <c r="BS33" s="389"/>
      <c r="BT33" s="389"/>
      <c r="BU33" s="389"/>
      <c r="BV33" s="389">
        <f t="shared" si="2"/>
        <v>7.51083</v>
      </c>
      <c r="BW33" s="389"/>
      <c r="BX33" s="389"/>
      <c r="BY33" s="389"/>
      <c r="BZ33" s="394"/>
      <c r="CA33" s="394"/>
      <c r="CB33" s="389"/>
      <c r="CC33" s="7" t="s">
        <v>787</v>
      </c>
      <c r="CD33" s="389"/>
      <c r="CE33" s="389">
        <v>4.223</v>
      </c>
      <c r="CF33" s="389"/>
      <c r="CG33" s="389"/>
      <c r="CH33" s="389"/>
      <c r="CI33" s="389"/>
      <c r="CJ33" s="388"/>
      <c r="CK33" s="27"/>
      <c r="CL33" s="27"/>
      <c r="CM33" s="27"/>
      <c r="CN33" s="27"/>
      <c r="CO33" s="27"/>
      <c r="CP33" s="27"/>
      <c r="CQ33" s="94"/>
      <c r="CR33" s="94"/>
      <c r="CS33" s="392">
        <f t="shared" si="3"/>
        <v>7.51083</v>
      </c>
      <c r="CT33" s="392">
        <f t="shared" si="4"/>
        <v>4.223</v>
      </c>
      <c r="CU33" s="392">
        <f t="shared" si="5"/>
        <v>11.733830000000001</v>
      </c>
      <c r="CV33" s="97"/>
      <c r="CW33" s="97"/>
    </row>
    <row r="34" spans="1:101" ht="18.75" hidden="1">
      <c r="A34" s="352"/>
      <c r="B34" s="360"/>
      <c r="C34" s="7" t="s">
        <v>788</v>
      </c>
      <c r="D34" s="362"/>
      <c r="E34" s="372"/>
      <c r="F34" s="362"/>
      <c r="G34" s="372"/>
      <c r="H34" s="387"/>
      <c r="I34" s="76"/>
      <c r="J34" s="393"/>
      <c r="K34" s="393"/>
      <c r="L34" s="393"/>
      <c r="M34" s="393"/>
      <c r="N34" s="393"/>
      <c r="O34" s="393"/>
      <c r="P34" s="388"/>
      <c r="Q34" s="388"/>
      <c r="R34" s="248">
        <f t="shared" si="0"/>
        <v>0</v>
      </c>
      <c r="S34" s="388"/>
      <c r="T34" s="388"/>
      <c r="U34" s="388"/>
      <c r="V34" s="388"/>
      <c r="W34" s="388"/>
      <c r="X34" s="29"/>
      <c r="Y34" s="388"/>
      <c r="Z34" s="388"/>
      <c r="AA34" s="388"/>
      <c r="AB34" s="388"/>
      <c r="AC34" s="388"/>
      <c r="AD34" s="388"/>
      <c r="AE34" s="388"/>
      <c r="AF34" s="388"/>
      <c r="AG34" s="388"/>
      <c r="AH34" s="27"/>
      <c r="AI34" s="27"/>
      <c r="AJ34" s="388"/>
      <c r="AK34" s="388"/>
      <c r="AL34" s="388"/>
      <c r="AM34" s="388"/>
      <c r="AN34" s="388"/>
      <c r="AO34" s="388"/>
      <c r="AP34" s="388"/>
      <c r="AQ34" s="388"/>
      <c r="AR34" s="388"/>
      <c r="AS34" s="388"/>
      <c r="AT34" s="388"/>
      <c r="AU34" s="388"/>
      <c r="AV34" s="388"/>
      <c r="AW34" s="388"/>
      <c r="AX34" s="388"/>
      <c r="AY34" s="388"/>
      <c r="AZ34" s="27"/>
      <c r="BA34" s="388"/>
      <c r="BB34" s="402"/>
      <c r="BC34" s="403"/>
      <c r="BD34" s="27"/>
      <c r="BE34" s="27"/>
      <c r="BF34" s="27"/>
      <c r="BG34" s="27"/>
      <c r="BH34" s="27"/>
      <c r="BI34" s="27"/>
      <c r="BJ34" s="27"/>
      <c r="BK34" s="7" t="s">
        <v>788</v>
      </c>
      <c r="BL34" s="389"/>
      <c r="BM34" s="389"/>
      <c r="BN34" s="389"/>
      <c r="BO34" s="389">
        <f t="shared" si="1"/>
        <v>0</v>
      </c>
      <c r="BP34" s="389"/>
      <c r="BQ34" s="389"/>
      <c r="BR34" s="389"/>
      <c r="BS34" s="389"/>
      <c r="BT34" s="389"/>
      <c r="BU34" s="389"/>
      <c r="BV34" s="389">
        <f t="shared" si="2"/>
        <v>0</v>
      </c>
      <c r="BW34" s="389"/>
      <c r="BX34" s="389"/>
      <c r="BY34" s="389"/>
      <c r="BZ34" s="394"/>
      <c r="CA34" s="394"/>
      <c r="CB34" s="389"/>
      <c r="CC34" s="7" t="s">
        <v>788</v>
      </c>
      <c r="CD34" s="389"/>
      <c r="CE34" s="389"/>
      <c r="CF34" s="389"/>
      <c r="CG34" s="389"/>
      <c r="CH34" s="389"/>
      <c r="CI34" s="389"/>
      <c r="CJ34" s="388"/>
      <c r="CK34" s="27"/>
      <c r="CL34" s="27"/>
      <c r="CM34" s="27"/>
      <c r="CN34" s="27"/>
      <c r="CO34" s="27"/>
      <c r="CP34" s="27"/>
      <c r="CQ34" s="94"/>
      <c r="CR34" s="94"/>
      <c r="CS34" s="392">
        <f t="shared" si="3"/>
        <v>0</v>
      </c>
      <c r="CT34" s="392">
        <f t="shared" si="4"/>
        <v>0</v>
      </c>
      <c r="CU34" s="392">
        <f t="shared" si="5"/>
        <v>0</v>
      </c>
      <c r="CV34" s="97"/>
      <c r="CW34" s="97"/>
    </row>
    <row r="35" spans="1:101" ht="18.75" hidden="1">
      <c r="A35" s="352"/>
      <c r="B35" s="360"/>
      <c r="C35" s="7" t="s">
        <v>789</v>
      </c>
      <c r="D35" s="362"/>
      <c r="E35" s="372"/>
      <c r="F35" s="362"/>
      <c r="G35" s="372"/>
      <c r="H35" s="387"/>
      <c r="I35" s="76"/>
      <c r="J35" s="393"/>
      <c r="K35" s="393"/>
      <c r="L35" s="393"/>
      <c r="M35" s="393"/>
      <c r="N35" s="393"/>
      <c r="O35" s="393"/>
      <c r="P35" s="388"/>
      <c r="Q35" s="388"/>
      <c r="R35" s="248">
        <f t="shared" si="0"/>
        <v>0</v>
      </c>
      <c r="S35" s="388"/>
      <c r="T35" s="388"/>
      <c r="U35" s="388"/>
      <c r="V35" s="388"/>
      <c r="W35" s="388"/>
      <c r="X35" s="29"/>
      <c r="Y35" s="388"/>
      <c r="Z35" s="388"/>
      <c r="AA35" s="388"/>
      <c r="AB35" s="388"/>
      <c r="AC35" s="388"/>
      <c r="AD35" s="388"/>
      <c r="AE35" s="388"/>
      <c r="AF35" s="388"/>
      <c r="AG35" s="388"/>
      <c r="AH35" s="27"/>
      <c r="AI35" s="27"/>
      <c r="AJ35" s="388"/>
      <c r="AK35" s="388"/>
      <c r="AL35" s="388"/>
      <c r="AM35" s="388"/>
      <c r="AN35" s="388"/>
      <c r="AO35" s="388"/>
      <c r="AP35" s="388"/>
      <c r="AQ35" s="388"/>
      <c r="AR35" s="388"/>
      <c r="AS35" s="388"/>
      <c r="AT35" s="388"/>
      <c r="AU35" s="388"/>
      <c r="AV35" s="388"/>
      <c r="AW35" s="388"/>
      <c r="AX35" s="388"/>
      <c r="AY35" s="388"/>
      <c r="AZ35" s="27"/>
      <c r="BA35" s="388"/>
      <c r="BB35" s="402"/>
      <c r="BC35" s="403"/>
      <c r="BD35" s="27"/>
      <c r="BE35" s="27"/>
      <c r="BF35" s="27"/>
      <c r="BG35" s="27"/>
      <c r="BH35" s="27"/>
      <c r="BI35" s="27"/>
      <c r="BJ35" s="27"/>
      <c r="BK35" s="7" t="s">
        <v>789</v>
      </c>
      <c r="BL35" s="389"/>
      <c r="BM35" s="389"/>
      <c r="BN35" s="389"/>
      <c r="BO35" s="389">
        <f t="shared" si="1"/>
        <v>0</v>
      </c>
      <c r="BP35" s="389"/>
      <c r="BQ35" s="389"/>
      <c r="BR35" s="389"/>
      <c r="BS35" s="389"/>
      <c r="BT35" s="389"/>
      <c r="BU35" s="389"/>
      <c r="BV35" s="389">
        <f t="shared" si="2"/>
        <v>0</v>
      </c>
      <c r="BW35" s="389"/>
      <c r="BX35" s="389"/>
      <c r="BY35" s="389"/>
      <c r="BZ35" s="394"/>
      <c r="CA35" s="394"/>
      <c r="CB35" s="389"/>
      <c r="CC35" s="7" t="s">
        <v>789</v>
      </c>
      <c r="CD35" s="389"/>
      <c r="CE35" s="389"/>
      <c r="CF35" s="389"/>
      <c r="CG35" s="389"/>
      <c r="CH35" s="389"/>
      <c r="CI35" s="389"/>
      <c r="CJ35" s="388"/>
      <c r="CK35" s="27"/>
      <c r="CL35" s="27"/>
      <c r="CM35" s="27"/>
      <c r="CN35" s="27"/>
      <c r="CO35" s="27"/>
      <c r="CP35" s="27"/>
      <c r="CQ35" s="94"/>
      <c r="CR35" s="94"/>
      <c r="CS35" s="392">
        <f t="shared" si="3"/>
        <v>0</v>
      </c>
      <c r="CT35" s="392">
        <f t="shared" si="4"/>
        <v>0</v>
      </c>
      <c r="CU35" s="392">
        <f t="shared" si="5"/>
        <v>0</v>
      </c>
      <c r="CV35" s="97"/>
      <c r="CW35" s="97"/>
    </row>
    <row r="36" spans="1:101" ht="18.75">
      <c r="A36" s="352"/>
      <c r="B36" s="360"/>
      <c r="C36" s="7" t="s">
        <v>790</v>
      </c>
      <c r="D36" s="362"/>
      <c r="E36" s="372"/>
      <c r="F36" s="362"/>
      <c r="G36" s="372"/>
      <c r="H36" s="387"/>
      <c r="I36" s="76"/>
      <c r="J36" s="393"/>
      <c r="K36" s="393"/>
      <c r="L36" s="393"/>
      <c r="M36" s="393"/>
      <c r="N36" s="393"/>
      <c r="O36" s="393"/>
      <c r="P36" s="388"/>
      <c r="Q36" s="388"/>
      <c r="R36" s="248">
        <f t="shared" si="0"/>
        <v>0</v>
      </c>
      <c r="S36" s="388"/>
      <c r="T36" s="388"/>
      <c r="U36" s="388"/>
      <c r="V36" s="388"/>
      <c r="W36" s="388"/>
      <c r="X36" s="29"/>
      <c r="Y36" s="388"/>
      <c r="Z36" s="388"/>
      <c r="AA36" s="388"/>
      <c r="AB36" s="388"/>
      <c r="AC36" s="388"/>
      <c r="AD36" s="388"/>
      <c r="AE36" s="388"/>
      <c r="AF36" s="388"/>
      <c r="AG36" s="388"/>
      <c r="AH36" s="27"/>
      <c r="AI36" s="27"/>
      <c r="AJ36" s="388"/>
      <c r="AK36" s="388"/>
      <c r="AL36" s="388"/>
      <c r="AM36" s="388"/>
      <c r="AN36" s="388"/>
      <c r="AO36" s="388"/>
      <c r="AP36" s="388"/>
      <c r="AQ36" s="388"/>
      <c r="AR36" s="388"/>
      <c r="AS36" s="388"/>
      <c r="AT36" s="388"/>
      <c r="AU36" s="388"/>
      <c r="AV36" s="388"/>
      <c r="AW36" s="388"/>
      <c r="AX36" s="388"/>
      <c r="AY36" s="388"/>
      <c r="AZ36" s="27"/>
      <c r="BA36" s="388"/>
      <c r="BB36" s="402"/>
      <c r="BC36" s="403"/>
      <c r="BD36" s="27"/>
      <c r="BE36" s="27"/>
      <c r="BF36" s="27"/>
      <c r="BG36" s="27"/>
      <c r="BH36" s="27"/>
      <c r="BI36" s="27"/>
      <c r="BJ36" s="27"/>
      <c r="BK36" s="7" t="s">
        <v>790</v>
      </c>
      <c r="BL36" s="389"/>
      <c r="BM36" s="389"/>
      <c r="BN36" s="389"/>
      <c r="BO36" s="389">
        <f t="shared" si="1"/>
        <v>0.45</v>
      </c>
      <c r="BP36" s="389"/>
      <c r="BQ36" s="389">
        <v>0.45</v>
      </c>
      <c r="BR36" s="389"/>
      <c r="BS36" s="389"/>
      <c r="BT36" s="389"/>
      <c r="BU36" s="389"/>
      <c r="BV36" s="389">
        <f t="shared" si="2"/>
        <v>0.45</v>
      </c>
      <c r="BW36" s="389"/>
      <c r="BX36" s="389"/>
      <c r="BY36" s="389"/>
      <c r="BZ36" s="394"/>
      <c r="CA36" s="394"/>
      <c r="CB36" s="389"/>
      <c r="CC36" s="7" t="s">
        <v>790</v>
      </c>
      <c r="CD36" s="389"/>
      <c r="CE36" s="389"/>
      <c r="CF36" s="389"/>
      <c r="CG36" s="389"/>
      <c r="CH36" s="389"/>
      <c r="CI36" s="389"/>
      <c r="CJ36" s="388"/>
      <c r="CK36" s="27"/>
      <c r="CL36" s="27"/>
      <c r="CM36" s="27"/>
      <c r="CN36" s="27"/>
      <c r="CO36" s="27"/>
      <c r="CP36" s="27"/>
      <c r="CQ36" s="94"/>
      <c r="CR36" s="94"/>
      <c r="CS36" s="392">
        <f t="shared" si="3"/>
        <v>0.45</v>
      </c>
      <c r="CT36" s="392">
        <f t="shared" si="4"/>
        <v>0</v>
      </c>
      <c r="CU36" s="392">
        <f t="shared" si="5"/>
        <v>0.45</v>
      </c>
      <c r="CV36" s="97"/>
      <c r="CW36" s="97"/>
    </row>
    <row r="37" spans="1:101" ht="18.75">
      <c r="A37" s="352"/>
      <c r="B37" s="360"/>
      <c r="C37" s="7" t="s">
        <v>791</v>
      </c>
      <c r="D37" s="362"/>
      <c r="E37" s="372"/>
      <c r="F37" s="362"/>
      <c r="G37" s="372"/>
      <c r="H37" s="387"/>
      <c r="I37" s="76"/>
      <c r="J37" s="393"/>
      <c r="K37" s="393"/>
      <c r="L37" s="393"/>
      <c r="M37" s="393"/>
      <c r="N37" s="393"/>
      <c r="O37" s="393"/>
      <c r="P37" s="388"/>
      <c r="Q37" s="388"/>
      <c r="R37" s="248">
        <f t="shared" si="0"/>
        <v>15</v>
      </c>
      <c r="S37" s="388"/>
      <c r="T37" s="388"/>
      <c r="U37" s="388"/>
      <c r="V37" s="388"/>
      <c r="W37" s="388"/>
      <c r="X37" s="29"/>
      <c r="Y37" s="388"/>
      <c r="Z37" s="388"/>
      <c r="AA37" s="388"/>
      <c r="AB37" s="388"/>
      <c r="AC37" s="388"/>
      <c r="AD37" s="388"/>
      <c r="AE37" s="388"/>
      <c r="AF37" s="388"/>
      <c r="AG37" s="388"/>
      <c r="AH37" s="27"/>
      <c r="AI37" s="27"/>
      <c r="AJ37" s="388"/>
      <c r="AK37" s="388"/>
      <c r="AL37" s="388"/>
      <c r="AM37" s="388"/>
      <c r="AN37" s="388"/>
      <c r="AO37" s="388"/>
      <c r="AP37" s="388"/>
      <c r="AQ37" s="388"/>
      <c r="AR37" s="388"/>
      <c r="AS37" s="388"/>
      <c r="AT37" s="388"/>
      <c r="AU37" s="388"/>
      <c r="AV37" s="388"/>
      <c r="AW37" s="388"/>
      <c r="AX37" s="388"/>
      <c r="AY37" s="388"/>
      <c r="AZ37" s="27"/>
      <c r="BA37" s="388"/>
      <c r="BB37" s="402">
        <v>2</v>
      </c>
      <c r="BC37" s="403"/>
      <c r="BD37" s="27"/>
      <c r="BE37" s="27">
        <v>8</v>
      </c>
      <c r="BF37" s="27">
        <v>5</v>
      </c>
      <c r="BG37" s="27"/>
      <c r="BH37" s="27"/>
      <c r="BI37" s="27"/>
      <c r="BJ37" s="27"/>
      <c r="BK37" s="7" t="s">
        <v>791</v>
      </c>
      <c r="BL37" s="389"/>
      <c r="BM37" s="389"/>
      <c r="BN37" s="389"/>
      <c r="BO37" s="389">
        <f t="shared" si="1"/>
        <v>0</v>
      </c>
      <c r="BP37" s="389"/>
      <c r="BQ37" s="389"/>
      <c r="BR37" s="389"/>
      <c r="BS37" s="389"/>
      <c r="BT37" s="389"/>
      <c r="BU37" s="389"/>
      <c r="BV37" s="389">
        <f t="shared" si="2"/>
        <v>15</v>
      </c>
      <c r="BW37" s="389"/>
      <c r="BX37" s="389"/>
      <c r="BY37" s="389"/>
      <c r="BZ37" s="394"/>
      <c r="CA37" s="394"/>
      <c r="CB37" s="389"/>
      <c r="CC37" s="7" t="s">
        <v>791</v>
      </c>
      <c r="CD37" s="389"/>
      <c r="CE37" s="389"/>
      <c r="CF37" s="389"/>
      <c r="CG37" s="389"/>
      <c r="CH37" s="389"/>
      <c r="CI37" s="389"/>
      <c r="CJ37" s="388"/>
      <c r="CK37" s="27"/>
      <c r="CL37" s="27"/>
      <c r="CM37" s="27"/>
      <c r="CN37" s="27"/>
      <c r="CO37" s="27"/>
      <c r="CP37" s="27"/>
      <c r="CQ37" s="94"/>
      <c r="CR37" s="94"/>
      <c r="CS37" s="392">
        <f t="shared" si="3"/>
        <v>15</v>
      </c>
      <c r="CT37" s="392">
        <f t="shared" si="4"/>
        <v>0</v>
      </c>
      <c r="CU37" s="392">
        <f t="shared" si="5"/>
        <v>15</v>
      </c>
      <c r="CV37" s="97"/>
      <c r="CW37" s="97"/>
    </row>
    <row r="38" spans="1:101" ht="18.75" hidden="1">
      <c r="A38" s="352"/>
      <c r="B38" s="360"/>
      <c r="C38" s="7" t="s">
        <v>792</v>
      </c>
      <c r="D38" s="362"/>
      <c r="E38" s="372"/>
      <c r="F38" s="362"/>
      <c r="G38" s="372"/>
      <c r="H38" s="387"/>
      <c r="I38" s="76"/>
      <c r="J38" s="393"/>
      <c r="K38" s="393"/>
      <c r="L38" s="393"/>
      <c r="M38" s="393"/>
      <c r="N38" s="389"/>
      <c r="O38" s="393"/>
      <c r="P38" s="388"/>
      <c r="Q38" s="388"/>
      <c r="R38" s="248">
        <f t="shared" si="0"/>
        <v>0</v>
      </c>
      <c r="S38" s="388"/>
      <c r="T38" s="388"/>
      <c r="U38" s="388"/>
      <c r="V38" s="388"/>
      <c r="W38" s="388"/>
      <c r="X38" s="29"/>
      <c r="Y38" s="388"/>
      <c r="Z38" s="388"/>
      <c r="AA38" s="388"/>
      <c r="AB38" s="388"/>
      <c r="AC38" s="388"/>
      <c r="AD38" s="388"/>
      <c r="AE38" s="388"/>
      <c r="AF38" s="388"/>
      <c r="AG38" s="388"/>
      <c r="AH38" s="27"/>
      <c r="AI38" s="27"/>
      <c r="AJ38" s="388"/>
      <c r="AK38" s="388"/>
      <c r="AL38" s="388"/>
      <c r="AM38" s="388"/>
      <c r="AN38" s="388"/>
      <c r="AO38" s="388"/>
      <c r="AP38" s="388"/>
      <c r="AQ38" s="388"/>
      <c r="AR38" s="388"/>
      <c r="AS38" s="388"/>
      <c r="AT38" s="388"/>
      <c r="AU38" s="388"/>
      <c r="AV38" s="388"/>
      <c r="AW38" s="388"/>
      <c r="AX38" s="388"/>
      <c r="AY38" s="388"/>
      <c r="AZ38" s="27"/>
      <c r="BA38" s="388"/>
      <c r="BB38" s="402"/>
      <c r="BC38" s="403"/>
      <c r="BD38" s="27"/>
      <c r="BE38" s="27"/>
      <c r="BF38" s="27"/>
      <c r="BG38" s="27"/>
      <c r="BH38" s="27"/>
      <c r="BI38" s="27"/>
      <c r="BJ38" s="27"/>
      <c r="BK38" s="7" t="s">
        <v>792</v>
      </c>
      <c r="BL38" s="389"/>
      <c r="BM38" s="389"/>
      <c r="BN38" s="389"/>
      <c r="BO38" s="389">
        <f t="shared" si="1"/>
        <v>0</v>
      </c>
      <c r="BP38" s="389"/>
      <c r="BQ38" s="389"/>
      <c r="BR38" s="389"/>
      <c r="BS38" s="389"/>
      <c r="BT38" s="389"/>
      <c r="BU38" s="389"/>
      <c r="BV38" s="389">
        <f t="shared" si="2"/>
        <v>0</v>
      </c>
      <c r="BW38" s="389"/>
      <c r="BX38" s="389"/>
      <c r="BY38" s="389"/>
      <c r="BZ38" s="394"/>
      <c r="CA38" s="394"/>
      <c r="CB38" s="389"/>
      <c r="CC38" s="7" t="s">
        <v>792</v>
      </c>
      <c r="CD38" s="389"/>
      <c r="CE38" s="389"/>
      <c r="CF38" s="389"/>
      <c r="CG38" s="389"/>
      <c r="CH38" s="389"/>
      <c r="CI38" s="389"/>
      <c r="CJ38" s="388"/>
      <c r="CK38" s="27"/>
      <c r="CL38" s="27"/>
      <c r="CM38" s="27"/>
      <c r="CN38" s="27"/>
      <c r="CO38" s="27"/>
      <c r="CP38" s="27"/>
      <c r="CQ38" s="94"/>
      <c r="CR38" s="94"/>
      <c r="CS38" s="392">
        <f t="shared" si="3"/>
        <v>0</v>
      </c>
      <c r="CT38" s="392">
        <f t="shared" si="4"/>
        <v>0</v>
      </c>
      <c r="CU38" s="392">
        <f t="shared" si="5"/>
        <v>0</v>
      </c>
      <c r="CV38" s="97"/>
      <c r="CW38" s="97"/>
    </row>
    <row r="39" spans="1:101" ht="18.75">
      <c r="A39" s="352"/>
      <c r="B39" s="360"/>
      <c r="C39" s="7" t="s">
        <v>793</v>
      </c>
      <c r="D39" s="362"/>
      <c r="E39" s="372"/>
      <c r="F39" s="362"/>
      <c r="G39" s="372"/>
      <c r="H39" s="387"/>
      <c r="I39" s="76"/>
      <c r="J39" s="393"/>
      <c r="K39" s="393"/>
      <c r="L39" s="393"/>
      <c r="M39" s="393"/>
      <c r="N39" s="393"/>
      <c r="O39" s="393"/>
      <c r="P39" s="388"/>
      <c r="Q39" s="388"/>
      <c r="R39" s="248">
        <f t="shared" si="0"/>
        <v>5.9145</v>
      </c>
      <c r="S39" s="388"/>
      <c r="T39" s="388"/>
      <c r="U39" s="388"/>
      <c r="V39" s="388"/>
      <c r="W39" s="388"/>
      <c r="X39" s="29"/>
      <c r="Y39" s="388"/>
      <c r="Z39" s="388"/>
      <c r="AA39" s="388"/>
      <c r="AB39" s="388"/>
      <c r="AC39" s="388"/>
      <c r="AD39" s="388"/>
      <c r="AE39" s="388"/>
      <c r="AF39" s="388"/>
      <c r="AG39" s="388"/>
      <c r="AH39" s="27"/>
      <c r="AI39" s="27"/>
      <c r="AJ39" s="388"/>
      <c r="AK39" s="388"/>
      <c r="AL39" s="388"/>
      <c r="AM39" s="388"/>
      <c r="AN39" s="388"/>
      <c r="AO39" s="388"/>
      <c r="AP39" s="388"/>
      <c r="AQ39" s="388"/>
      <c r="AR39" s="388"/>
      <c r="AS39" s="388"/>
      <c r="AT39" s="388"/>
      <c r="AU39" s="388"/>
      <c r="AV39" s="388"/>
      <c r="AW39" s="388"/>
      <c r="AX39" s="388"/>
      <c r="AY39" s="388"/>
      <c r="AZ39" s="27"/>
      <c r="BA39" s="388"/>
      <c r="BB39" s="402">
        <v>5.9145</v>
      </c>
      <c r="BC39" s="403">
        <v>5.9145</v>
      </c>
      <c r="BD39" s="27"/>
      <c r="BE39" s="27"/>
      <c r="BF39" s="27"/>
      <c r="BG39" s="27"/>
      <c r="BH39" s="27"/>
      <c r="BI39" s="27"/>
      <c r="BJ39" s="27"/>
      <c r="BK39" s="7" t="s">
        <v>793</v>
      </c>
      <c r="BL39" s="389"/>
      <c r="BM39" s="389"/>
      <c r="BN39" s="389"/>
      <c r="BO39" s="389">
        <f t="shared" si="1"/>
        <v>0</v>
      </c>
      <c r="BP39" s="389"/>
      <c r="BQ39" s="389"/>
      <c r="BR39" s="389"/>
      <c r="BS39" s="389"/>
      <c r="BT39" s="389"/>
      <c r="BU39" s="389"/>
      <c r="BV39" s="389">
        <f t="shared" si="2"/>
        <v>5.9145</v>
      </c>
      <c r="BW39" s="389"/>
      <c r="BX39" s="389"/>
      <c r="BY39" s="389"/>
      <c r="BZ39" s="394"/>
      <c r="CA39" s="394"/>
      <c r="CB39" s="389"/>
      <c r="CC39" s="7" t="s">
        <v>793</v>
      </c>
      <c r="CD39" s="389"/>
      <c r="CE39" s="389"/>
      <c r="CF39" s="389"/>
      <c r="CG39" s="389"/>
      <c r="CH39" s="389"/>
      <c r="CI39" s="389"/>
      <c r="CJ39" s="388"/>
      <c r="CK39" s="27"/>
      <c r="CL39" s="27"/>
      <c r="CM39" s="27"/>
      <c r="CN39" s="27"/>
      <c r="CO39" s="27"/>
      <c r="CP39" s="27"/>
      <c r="CQ39" s="94"/>
      <c r="CR39" s="94"/>
      <c r="CS39" s="392">
        <f t="shared" si="3"/>
        <v>5.9145</v>
      </c>
      <c r="CT39" s="392">
        <f t="shared" si="4"/>
        <v>0</v>
      </c>
      <c r="CU39" s="392">
        <f t="shared" si="5"/>
        <v>5.9145</v>
      </c>
      <c r="CV39" s="97"/>
      <c r="CW39" s="97"/>
    </row>
    <row r="40" spans="1:101" ht="18.75">
      <c r="A40" s="352"/>
      <c r="B40" s="360"/>
      <c r="C40" s="7" t="s">
        <v>794</v>
      </c>
      <c r="D40" s="362"/>
      <c r="E40" s="372"/>
      <c r="F40" s="362"/>
      <c r="G40" s="372"/>
      <c r="H40" s="387"/>
      <c r="I40" s="76"/>
      <c r="J40" s="393"/>
      <c r="K40" s="393"/>
      <c r="L40" s="393"/>
      <c r="M40" s="393"/>
      <c r="N40" s="393"/>
      <c r="O40" s="389">
        <v>70</v>
      </c>
      <c r="P40" s="388"/>
      <c r="Q40" s="388"/>
      <c r="R40" s="248">
        <f t="shared" si="0"/>
        <v>0</v>
      </c>
      <c r="S40" s="388"/>
      <c r="T40" s="388"/>
      <c r="U40" s="388"/>
      <c r="V40" s="388"/>
      <c r="W40" s="388"/>
      <c r="X40" s="29"/>
      <c r="Y40" s="388"/>
      <c r="Z40" s="388"/>
      <c r="AA40" s="388"/>
      <c r="AB40" s="388"/>
      <c r="AC40" s="388"/>
      <c r="AD40" s="388"/>
      <c r="AE40" s="388"/>
      <c r="AF40" s="388"/>
      <c r="AG40" s="388"/>
      <c r="AH40" s="27"/>
      <c r="AI40" s="27"/>
      <c r="AJ40" s="388"/>
      <c r="AK40" s="388"/>
      <c r="AL40" s="388"/>
      <c r="AM40" s="388"/>
      <c r="AN40" s="388"/>
      <c r="AO40" s="388"/>
      <c r="AP40" s="388"/>
      <c r="AQ40" s="388"/>
      <c r="AR40" s="388"/>
      <c r="AS40" s="388"/>
      <c r="AT40" s="388"/>
      <c r="AU40" s="388"/>
      <c r="AV40" s="388"/>
      <c r="AW40" s="388"/>
      <c r="AX40" s="388"/>
      <c r="AY40" s="388"/>
      <c r="AZ40" s="27"/>
      <c r="BA40" s="388"/>
      <c r="BB40" s="402"/>
      <c r="BC40" s="403"/>
      <c r="BD40" s="27"/>
      <c r="BE40" s="27"/>
      <c r="BF40" s="27"/>
      <c r="BG40" s="27"/>
      <c r="BH40" s="27"/>
      <c r="BI40" s="27"/>
      <c r="BJ40" s="27"/>
      <c r="BK40" s="7" t="s">
        <v>794</v>
      </c>
      <c r="BL40" s="389"/>
      <c r="BM40" s="389"/>
      <c r="BN40" s="389"/>
      <c r="BO40" s="389">
        <f t="shared" si="1"/>
        <v>0</v>
      </c>
      <c r="BP40" s="389"/>
      <c r="BQ40" s="389"/>
      <c r="BR40" s="389"/>
      <c r="BS40" s="389"/>
      <c r="BT40" s="389"/>
      <c r="BU40" s="389"/>
      <c r="BV40" s="389">
        <f t="shared" si="2"/>
        <v>0</v>
      </c>
      <c r="BW40" s="389"/>
      <c r="BX40" s="389"/>
      <c r="BY40" s="389"/>
      <c r="BZ40" s="394"/>
      <c r="CA40" s="394"/>
      <c r="CB40" s="389"/>
      <c r="CC40" s="7" t="s">
        <v>794</v>
      </c>
      <c r="CD40" s="389"/>
      <c r="CE40" s="389"/>
      <c r="CF40" s="389"/>
      <c r="CG40" s="389"/>
      <c r="CH40" s="389"/>
      <c r="CI40" s="389"/>
      <c r="CJ40" s="388"/>
      <c r="CK40" s="27"/>
      <c r="CL40" s="27"/>
      <c r="CM40" s="27"/>
      <c r="CN40" s="27"/>
      <c r="CO40" s="27"/>
      <c r="CP40" s="27"/>
      <c r="CQ40" s="94"/>
      <c r="CR40" s="94"/>
      <c r="CS40" s="392">
        <f t="shared" si="3"/>
        <v>70</v>
      </c>
      <c r="CT40" s="392">
        <f t="shared" si="4"/>
        <v>0</v>
      </c>
      <c r="CU40" s="392">
        <f t="shared" si="5"/>
        <v>70</v>
      </c>
      <c r="CV40" s="97"/>
      <c r="CW40" s="97"/>
    </row>
    <row r="41" spans="1:101" ht="18.75">
      <c r="A41" s="352"/>
      <c r="B41" s="360"/>
      <c r="C41" s="7" t="s">
        <v>795</v>
      </c>
      <c r="D41" s="362"/>
      <c r="E41" s="372"/>
      <c r="F41" s="362"/>
      <c r="G41" s="372"/>
      <c r="H41" s="387"/>
      <c r="I41" s="76"/>
      <c r="J41" s="393"/>
      <c r="K41" s="393"/>
      <c r="L41" s="393"/>
      <c r="M41" s="393"/>
      <c r="N41" s="393"/>
      <c r="O41" s="393"/>
      <c r="P41" s="388"/>
      <c r="Q41" s="388"/>
      <c r="R41" s="248">
        <f t="shared" si="0"/>
        <v>4.5369</v>
      </c>
      <c r="S41" s="388"/>
      <c r="T41" s="388"/>
      <c r="U41" s="388"/>
      <c r="V41" s="388"/>
      <c r="W41" s="388"/>
      <c r="X41" s="29"/>
      <c r="Y41" s="388"/>
      <c r="Z41" s="388"/>
      <c r="AA41" s="388"/>
      <c r="AB41" s="388"/>
      <c r="AC41" s="388"/>
      <c r="AD41" s="388"/>
      <c r="AE41" s="388"/>
      <c r="AF41" s="388"/>
      <c r="AG41" s="388"/>
      <c r="AH41" s="27"/>
      <c r="AI41" s="27"/>
      <c r="AJ41" s="388"/>
      <c r="AK41" s="388"/>
      <c r="AL41" s="388"/>
      <c r="AM41" s="388"/>
      <c r="AN41" s="388"/>
      <c r="AO41" s="388"/>
      <c r="AP41" s="388"/>
      <c r="AQ41" s="388"/>
      <c r="AR41" s="388"/>
      <c r="AS41" s="388"/>
      <c r="AT41" s="388"/>
      <c r="AU41" s="388"/>
      <c r="AV41" s="388"/>
      <c r="AW41" s="388"/>
      <c r="AX41" s="388"/>
      <c r="AY41" s="388"/>
      <c r="AZ41" s="27"/>
      <c r="BA41" s="388"/>
      <c r="BB41" s="402">
        <v>4.5369</v>
      </c>
      <c r="BC41" s="403">
        <v>4.5369</v>
      </c>
      <c r="BD41" s="27"/>
      <c r="BE41" s="27"/>
      <c r="BF41" s="27"/>
      <c r="BG41" s="27"/>
      <c r="BH41" s="27"/>
      <c r="BI41" s="27"/>
      <c r="BJ41" s="27"/>
      <c r="BK41" s="7" t="s">
        <v>795</v>
      </c>
      <c r="BL41" s="389"/>
      <c r="BM41" s="389"/>
      <c r="BN41" s="389"/>
      <c r="BO41" s="389">
        <f t="shared" si="1"/>
        <v>0</v>
      </c>
      <c r="BP41" s="389"/>
      <c r="BQ41" s="389"/>
      <c r="BR41" s="389"/>
      <c r="BS41" s="389"/>
      <c r="BT41" s="389"/>
      <c r="BU41" s="389"/>
      <c r="BV41" s="389">
        <f t="shared" si="2"/>
        <v>4.5369</v>
      </c>
      <c r="BW41" s="389"/>
      <c r="BX41" s="389"/>
      <c r="BY41" s="389"/>
      <c r="BZ41" s="394"/>
      <c r="CA41" s="394"/>
      <c r="CB41" s="389"/>
      <c r="CC41" s="7" t="s">
        <v>795</v>
      </c>
      <c r="CD41" s="389"/>
      <c r="CE41" s="389"/>
      <c r="CF41" s="389"/>
      <c r="CG41" s="389"/>
      <c r="CH41" s="389"/>
      <c r="CI41" s="389"/>
      <c r="CJ41" s="388"/>
      <c r="CK41" s="27"/>
      <c r="CL41" s="27"/>
      <c r="CM41" s="27"/>
      <c r="CN41" s="27"/>
      <c r="CO41" s="27"/>
      <c r="CP41" s="27">
        <v>0</v>
      </c>
      <c r="CQ41" s="94">
        <v>-10.044</v>
      </c>
      <c r="CR41" s="94">
        <v>10.044</v>
      </c>
      <c r="CS41" s="392">
        <f t="shared" si="3"/>
        <v>4.5369</v>
      </c>
      <c r="CT41" s="392">
        <f t="shared" si="4"/>
        <v>0</v>
      </c>
      <c r="CU41" s="392">
        <f t="shared" si="5"/>
        <v>4.5369</v>
      </c>
      <c r="CV41" s="97"/>
      <c r="CW41" s="97"/>
    </row>
    <row r="42" spans="1:101" ht="18.75" hidden="1">
      <c r="A42" s="352"/>
      <c r="B42" s="360"/>
      <c r="C42" s="7" t="s">
        <v>796</v>
      </c>
      <c r="D42" s="362"/>
      <c r="E42" s="372"/>
      <c r="F42" s="362"/>
      <c r="G42" s="372"/>
      <c r="H42" s="387"/>
      <c r="I42" s="76"/>
      <c r="J42" s="76"/>
      <c r="K42" s="76"/>
      <c r="L42" s="76"/>
      <c r="M42" s="76"/>
      <c r="N42" s="76"/>
      <c r="O42" s="76"/>
      <c r="P42" s="27"/>
      <c r="Q42" s="27"/>
      <c r="R42" s="248">
        <f t="shared" si="0"/>
        <v>0</v>
      </c>
      <c r="S42" s="388"/>
      <c r="T42" s="388"/>
      <c r="U42" s="388"/>
      <c r="V42" s="388"/>
      <c r="W42" s="388"/>
      <c r="X42" s="29"/>
      <c r="Y42" s="388"/>
      <c r="Z42" s="388"/>
      <c r="AA42" s="388"/>
      <c r="AB42" s="388"/>
      <c r="AC42" s="388"/>
      <c r="AD42" s="388"/>
      <c r="AE42" s="388"/>
      <c r="AF42" s="388"/>
      <c r="AG42" s="388"/>
      <c r="AH42" s="27"/>
      <c r="AI42" s="27"/>
      <c r="AJ42" s="388"/>
      <c r="AK42" s="388"/>
      <c r="AL42" s="388"/>
      <c r="AM42" s="388"/>
      <c r="AN42" s="388"/>
      <c r="AO42" s="388"/>
      <c r="AP42" s="388"/>
      <c r="AQ42" s="388"/>
      <c r="AR42" s="388"/>
      <c r="AS42" s="388"/>
      <c r="AT42" s="388"/>
      <c r="AU42" s="388"/>
      <c r="AV42" s="388"/>
      <c r="AW42" s="388"/>
      <c r="AX42" s="388"/>
      <c r="AY42" s="388"/>
      <c r="AZ42" s="27"/>
      <c r="BA42" s="27"/>
      <c r="BB42" s="392"/>
      <c r="BC42" s="404"/>
      <c r="BD42" s="27"/>
      <c r="BE42" s="27"/>
      <c r="BF42" s="27"/>
      <c r="BG42" s="27"/>
      <c r="BH42" s="27"/>
      <c r="BI42" s="27"/>
      <c r="BJ42" s="27"/>
      <c r="BK42" s="7" t="s">
        <v>796</v>
      </c>
      <c r="BL42" s="389"/>
      <c r="BM42" s="389"/>
      <c r="BN42" s="389"/>
      <c r="BO42" s="389">
        <f t="shared" si="1"/>
        <v>0</v>
      </c>
      <c r="BP42" s="389"/>
      <c r="BQ42" s="389"/>
      <c r="BR42" s="389"/>
      <c r="BS42" s="389"/>
      <c r="BT42" s="389"/>
      <c r="BU42" s="389"/>
      <c r="BV42" s="389">
        <f t="shared" si="2"/>
        <v>0</v>
      </c>
      <c r="BW42" s="389"/>
      <c r="BX42" s="389"/>
      <c r="BY42" s="389"/>
      <c r="BZ42" s="389"/>
      <c r="CA42" s="389"/>
      <c r="CB42" s="389"/>
      <c r="CC42" s="7" t="s">
        <v>796</v>
      </c>
      <c r="CD42" s="389"/>
      <c r="CE42" s="389"/>
      <c r="CF42" s="389"/>
      <c r="CG42" s="389"/>
      <c r="CH42" s="389"/>
      <c r="CI42" s="389"/>
      <c r="CJ42" s="388"/>
      <c r="CK42" s="27"/>
      <c r="CL42" s="27"/>
      <c r="CM42" s="27"/>
      <c r="CN42" s="27"/>
      <c r="CO42" s="27"/>
      <c r="CP42" s="27"/>
      <c r="CQ42" s="94"/>
      <c r="CR42" s="94"/>
      <c r="CS42" s="392">
        <f t="shared" si="3"/>
        <v>0</v>
      </c>
      <c r="CT42" s="392">
        <f t="shared" si="4"/>
        <v>0</v>
      </c>
      <c r="CU42" s="392">
        <f t="shared" si="5"/>
        <v>0</v>
      </c>
      <c r="CV42" s="97"/>
      <c r="CW42" s="97"/>
    </row>
    <row r="43" spans="1:101" ht="18.75" hidden="1">
      <c r="A43" s="352"/>
      <c r="B43" s="360"/>
      <c r="C43" s="7" t="s">
        <v>797</v>
      </c>
      <c r="D43" s="362"/>
      <c r="E43" s="372"/>
      <c r="F43" s="362"/>
      <c r="G43" s="372"/>
      <c r="H43" s="387"/>
      <c r="I43" s="76"/>
      <c r="J43" s="76"/>
      <c r="K43" s="76"/>
      <c r="L43" s="76"/>
      <c r="M43" s="76"/>
      <c r="N43" s="76"/>
      <c r="O43" s="76"/>
      <c r="P43" s="27"/>
      <c r="Q43" s="27"/>
      <c r="R43" s="248">
        <f t="shared" si="0"/>
        <v>0</v>
      </c>
      <c r="S43" s="388"/>
      <c r="T43" s="388"/>
      <c r="U43" s="388"/>
      <c r="V43" s="388"/>
      <c r="W43" s="388"/>
      <c r="X43" s="29"/>
      <c r="Y43" s="388"/>
      <c r="Z43" s="388"/>
      <c r="AA43" s="388"/>
      <c r="AB43" s="388"/>
      <c r="AC43" s="388"/>
      <c r="AD43" s="388"/>
      <c r="AE43" s="388"/>
      <c r="AF43" s="388"/>
      <c r="AG43" s="388"/>
      <c r="AH43" s="27"/>
      <c r="AI43" s="27"/>
      <c r="AJ43" s="388"/>
      <c r="AK43" s="388"/>
      <c r="AL43" s="388"/>
      <c r="AM43" s="388"/>
      <c r="AN43" s="388"/>
      <c r="AO43" s="388"/>
      <c r="AP43" s="388"/>
      <c r="AQ43" s="388"/>
      <c r="AR43" s="388"/>
      <c r="AS43" s="388"/>
      <c r="AT43" s="388"/>
      <c r="AU43" s="388"/>
      <c r="AV43" s="388"/>
      <c r="AW43" s="388"/>
      <c r="AX43" s="388"/>
      <c r="AY43" s="388"/>
      <c r="AZ43" s="27"/>
      <c r="BA43" s="27"/>
      <c r="BB43" s="392"/>
      <c r="BC43" s="404"/>
      <c r="BD43" s="27"/>
      <c r="BE43" s="27"/>
      <c r="BF43" s="27"/>
      <c r="BG43" s="27"/>
      <c r="BH43" s="27"/>
      <c r="BI43" s="27"/>
      <c r="BJ43" s="27"/>
      <c r="BK43" s="7" t="s">
        <v>797</v>
      </c>
      <c r="BL43" s="389"/>
      <c r="BM43" s="389"/>
      <c r="BN43" s="389"/>
      <c r="BO43" s="389">
        <f t="shared" si="1"/>
        <v>0</v>
      </c>
      <c r="BP43" s="389"/>
      <c r="BQ43" s="389"/>
      <c r="BR43" s="389"/>
      <c r="BS43" s="389"/>
      <c r="BT43" s="389"/>
      <c r="BU43" s="389"/>
      <c r="BV43" s="389">
        <f t="shared" si="2"/>
        <v>0</v>
      </c>
      <c r="BW43" s="389"/>
      <c r="BX43" s="389"/>
      <c r="BY43" s="389"/>
      <c r="BZ43" s="389"/>
      <c r="CA43" s="389"/>
      <c r="CB43" s="389"/>
      <c r="CC43" s="7" t="s">
        <v>797</v>
      </c>
      <c r="CD43" s="389"/>
      <c r="CE43" s="389"/>
      <c r="CF43" s="389"/>
      <c r="CG43" s="389"/>
      <c r="CH43" s="389"/>
      <c r="CI43" s="389"/>
      <c r="CJ43" s="388"/>
      <c r="CK43" s="27"/>
      <c r="CL43" s="27"/>
      <c r="CM43" s="27"/>
      <c r="CN43" s="27"/>
      <c r="CO43" s="27"/>
      <c r="CP43" s="27"/>
      <c r="CQ43" s="94"/>
      <c r="CR43" s="94"/>
      <c r="CS43" s="392">
        <f t="shared" si="3"/>
        <v>0</v>
      </c>
      <c r="CT43" s="392">
        <f t="shared" si="4"/>
        <v>0</v>
      </c>
      <c r="CU43" s="392">
        <f t="shared" si="5"/>
        <v>0</v>
      </c>
      <c r="CV43" s="97"/>
      <c r="CW43" s="97"/>
    </row>
    <row r="44" spans="1:101" ht="18.75" hidden="1">
      <c r="A44" s="352"/>
      <c r="B44" s="360"/>
      <c r="C44" s="7" t="s">
        <v>798</v>
      </c>
      <c r="D44" s="362"/>
      <c r="E44" s="372"/>
      <c r="F44" s="362"/>
      <c r="G44" s="372"/>
      <c r="H44" s="387"/>
      <c r="I44" s="76"/>
      <c r="J44" s="76"/>
      <c r="K44" s="76"/>
      <c r="L44" s="76"/>
      <c r="M44" s="76"/>
      <c r="N44" s="76"/>
      <c r="O44" s="76"/>
      <c r="P44" s="27"/>
      <c r="Q44" s="27"/>
      <c r="R44" s="248">
        <f t="shared" si="0"/>
        <v>0</v>
      </c>
      <c r="S44" s="388"/>
      <c r="T44" s="388"/>
      <c r="U44" s="388"/>
      <c r="V44" s="388"/>
      <c r="W44" s="388"/>
      <c r="X44" s="29"/>
      <c r="Y44" s="388"/>
      <c r="Z44" s="388"/>
      <c r="AA44" s="388"/>
      <c r="AB44" s="388"/>
      <c r="AC44" s="388"/>
      <c r="AD44" s="388"/>
      <c r="AE44" s="388"/>
      <c r="AF44" s="388"/>
      <c r="AG44" s="388"/>
      <c r="AH44" s="27"/>
      <c r="AI44" s="27"/>
      <c r="AJ44" s="388"/>
      <c r="AK44" s="388"/>
      <c r="AL44" s="388"/>
      <c r="AM44" s="388"/>
      <c r="AN44" s="388"/>
      <c r="AO44" s="388"/>
      <c r="AP44" s="388"/>
      <c r="AQ44" s="388"/>
      <c r="AR44" s="388"/>
      <c r="AS44" s="388"/>
      <c r="AT44" s="388"/>
      <c r="AU44" s="388"/>
      <c r="AV44" s="388"/>
      <c r="AW44" s="388"/>
      <c r="AX44" s="388"/>
      <c r="AY44" s="388"/>
      <c r="AZ44" s="27"/>
      <c r="BA44" s="27"/>
      <c r="BB44" s="392"/>
      <c r="BC44" s="404"/>
      <c r="BD44" s="27"/>
      <c r="BE44" s="27"/>
      <c r="BF44" s="27"/>
      <c r="BG44" s="27"/>
      <c r="BH44" s="27"/>
      <c r="BI44" s="27"/>
      <c r="BJ44" s="27"/>
      <c r="BK44" s="7" t="s">
        <v>798</v>
      </c>
      <c r="BL44" s="389"/>
      <c r="BM44" s="389"/>
      <c r="BN44" s="389"/>
      <c r="BO44" s="389">
        <f t="shared" si="1"/>
        <v>0</v>
      </c>
      <c r="BP44" s="389"/>
      <c r="BQ44" s="389"/>
      <c r="BR44" s="389"/>
      <c r="BS44" s="389"/>
      <c r="BT44" s="389"/>
      <c r="BU44" s="389"/>
      <c r="BV44" s="389">
        <f t="shared" si="2"/>
        <v>0</v>
      </c>
      <c r="BW44" s="389"/>
      <c r="BX44" s="389"/>
      <c r="BY44" s="389"/>
      <c r="BZ44" s="389"/>
      <c r="CA44" s="389"/>
      <c r="CB44" s="389"/>
      <c r="CC44" s="7" t="s">
        <v>798</v>
      </c>
      <c r="CD44" s="389"/>
      <c r="CE44" s="389"/>
      <c r="CF44" s="389"/>
      <c r="CG44" s="389"/>
      <c r="CH44" s="389"/>
      <c r="CI44" s="389"/>
      <c r="CJ44" s="388"/>
      <c r="CK44" s="27"/>
      <c r="CL44" s="27"/>
      <c r="CM44" s="27"/>
      <c r="CN44" s="27"/>
      <c r="CO44" s="27"/>
      <c r="CP44" s="27"/>
      <c r="CQ44" s="94"/>
      <c r="CR44" s="94"/>
      <c r="CS44" s="392">
        <f t="shared" si="3"/>
        <v>0</v>
      </c>
      <c r="CT44" s="392">
        <f t="shared" si="4"/>
        <v>0</v>
      </c>
      <c r="CU44" s="392">
        <f t="shared" si="5"/>
        <v>0</v>
      </c>
      <c r="CV44" s="97"/>
      <c r="CW44" s="97"/>
    </row>
    <row r="45" spans="1:101" ht="16.5" customHeight="1" hidden="1">
      <c r="A45" s="352"/>
      <c r="B45" s="360"/>
      <c r="C45" s="3"/>
      <c r="D45" s="362"/>
      <c r="E45" s="372"/>
      <c r="F45" s="362"/>
      <c r="G45" s="372"/>
      <c r="H45" s="387"/>
      <c r="I45" s="76"/>
      <c r="J45" s="76"/>
      <c r="K45" s="76"/>
      <c r="L45" s="76"/>
      <c r="M45" s="76"/>
      <c r="N45" s="76"/>
      <c r="O45" s="76"/>
      <c r="P45" s="27"/>
      <c r="Q45" s="27"/>
      <c r="R45" s="248">
        <f t="shared" si="0"/>
        <v>0</v>
      </c>
      <c r="S45" s="388"/>
      <c r="T45" s="388"/>
      <c r="U45" s="388"/>
      <c r="V45" s="388"/>
      <c r="W45" s="388"/>
      <c r="X45" s="29"/>
      <c r="Y45" s="388"/>
      <c r="Z45" s="388"/>
      <c r="AA45" s="388"/>
      <c r="AB45" s="388"/>
      <c r="AC45" s="388"/>
      <c r="AD45" s="388"/>
      <c r="AE45" s="388"/>
      <c r="AF45" s="388"/>
      <c r="AG45" s="388"/>
      <c r="AH45" s="27"/>
      <c r="AI45" s="27"/>
      <c r="AJ45" s="388"/>
      <c r="AK45" s="388"/>
      <c r="AL45" s="388"/>
      <c r="AM45" s="388"/>
      <c r="AN45" s="388"/>
      <c r="AO45" s="388"/>
      <c r="AP45" s="388"/>
      <c r="AQ45" s="388"/>
      <c r="AR45" s="388"/>
      <c r="AS45" s="388"/>
      <c r="AT45" s="388"/>
      <c r="AU45" s="388"/>
      <c r="AV45" s="388"/>
      <c r="AW45" s="388"/>
      <c r="AX45" s="388"/>
      <c r="AY45" s="388"/>
      <c r="AZ45" s="27"/>
      <c r="BA45" s="27"/>
      <c r="BB45" s="392"/>
      <c r="BC45" s="404"/>
      <c r="BD45" s="27"/>
      <c r="BE45" s="27"/>
      <c r="BF45" s="27"/>
      <c r="BG45" s="27"/>
      <c r="BH45" s="27"/>
      <c r="BI45" s="27"/>
      <c r="BJ45" s="27"/>
      <c r="BK45" s="3"/>
      <c r="BL45" s="389"/>
      <c r="BM45" s="389"/>
      <c r="BN45" s="389"/>
      <c r="BO45" s="389">
        <f t="shared" si="1"/>
        <v>0</v>
      </c>
      <c r="BP45" s="389"/>
      <c r="BQ45" s="389"/>
      <c r="BR45" s="389"/>
      <c r="BS45" s="389"/>
      <c r="BT45" s="389"/>
      <c r="BU45" s="389"/>
      <c r="BV45" s="389">
        <f t="shared" si="2"/>
        <v>0</v>
      </c>
      <c r="BW45" s="389"/>
      <c r="BX45" s="389"/>
      <c r="BY45" s="389"/>
      <c r="BZ45" s="389"/>
      <c r="CA45" s="389"/>
      <c r="CB45" s="389"/>
      <c r="CC45" s="3"/>
      <c r="CD45" s="389"/>
      <c r="CE45" s="389"/>
      <c r="CF45" s="389"/>
      <c r="CG45" s="389"/>
      <c r="CH45" s="389"/>
      <c r="CI45" s="389"/>
      <c r="CJ45" s="388"/>
      <c r="CK45" s="27"/>
      <c r="CL45" s="27"/>
      <c r="CM45" s="27"/>
      <c r="CN45" s="27"/>
      <c r="CO45" s="27"/>
      <c r="CP45" s="27"/>
      <c r="CQ45" s="94"/>
      <c r="CR45" s="94"/>
      <c r="CS45" s="392">
        <f t="shared" si="3"/>
        <v>0</v>
      </c>
      <c r="CT45" s="392">
        <f t="shared" si="4"/>
        <v>0</v>
      </c>
      <c r="CU45" s="392">
        <f t="shared" si="5"/>
        <v>0</v>
      </c>
      <c r="CV45" s="97"/>
      <c r="CW45" s="97"/>
    </row>
    <row r="46" spans="1:101" ht="23.25" customHeight="1" hidden="1">
      <c r="A46" s="352"/>
      <c r="B46" s="360"/>
      <c r="C46" s="3"/>
      <c r="D46" s="362"/>
      <c r="E46" s="372"/>
      <c r="F46" s="362"/>
      <c r="G46" s="372"/>
      <c r="H46" s="387"/>
      <c r="I46" s="76"/>
      <c r="J46" s="76"/>
      <c r="K46" s="76"/>
      <c r="L46" s="76"/>
      <c r="M46" s="76"/>
      <c r="N46" s="76"/>
      <c r="O46" s="76"/>
      <c r="P46" s="27"/>
      <c r="Q46" s="27"/>
      <c r="R46" s="248">
        <f t="shared" si="0"/>
        <v>0</v>
      </c>
      <c r="S46" s="388"/>
      <c r="T46" s="388"/>
      <c r="U46" s="388"/>
      <c r="V46" s="388"/>
      <c r="W46" s="388"/>
      <c r="X46" s="29"/>
      <c r="Y46" s="388"/>
      <c r="Z46" s="388"/>
      <c r="AA46" s="388"/>
      <c r="AB46" s="388"/>
      <c r="AC46" s="388"/>
      <c r="AD46" s="388"/>
      <c r="AE46" s="388"/>
      <c r="AF46" s="388"/>
      <c r="AG46" s="388"/>
      <c r="AH46" s="27"/>
      <c r="AI46" s="27"/>
      <c r="AJ46" s="388"/>
      <c r="AK46" s="388"/>
      <c r="AL46" s="388"/>
      <c r="AM46" s="388"/>
      <c r="AN46" s="388"/>
      <c r="AO46" s="388"/>
      <c r="AP46" s="388"/>
      <c r="AQ46" s="388"/>
      <c r="AR46" s="388"/>
      <c r="AS46" s="388"/>
      <c r="AT46" s="388"/>
      <c r="AU46" s="388"/>
      <c r="AV46" s="388"/>
      <c r="AW46" s="388"/>
      <c r="AX46" s="388"/>
      <c r="AY46" s="388"/>
      <c r="AZ46" s="27"/>
      <c r="BA46" s="27"/>
      <c r="BB46" s="392"/>
      <c r="BC46" s="404"/>
      <c r="BD46" s="27"/>
      <c r="BE46" s="27"/>
      <c r="BF46" s="27"/>
      <c r="BG46" s="27"/>
      <c r="BH46" s="27"/>
      <c r="BI46" s="27"/>
      <c r="BJ46" s="27"/>
      <c r="BK46" s="3"/>
      <c r="BL46" s="389"/>
      <c r="BM46" s="389"/>
      <c r="BN46" s="389"/>
      <c r="BO46" s="389">
        <f t="shared" si="1"/>
        <v>0</v>
      </c>
      <c r="BP46" s="389"/>
      <c r="BQ46" s="389"/>
      <c r="BR46" s="389"/>
      <c r="BS46" s="389"/>
      <c r="BT46" s="389"/>
      <c r="BU46" s="389"/>
      <c r="BV46" s="389">
        <f t="shared" si="2"/>
        <v>0</v>
      </c>
      <c r="BW46" s="389"/>
      <c r="BX46" s="389"/>
      <c r="BY46" s="389"/>
      <c r="BZ46" s="389"/>
      <c r="CA46" s="389"/>
      <c r="CB46" s="389"/>
      <c r="CC46" s="3"/>
      <c r="CD46" s="389"/>
      <c r="CE46" s="389"/>
      <c r="CF46" s="389"/>
      <c r="CG46" s="389"/>
      <c r="CH46" s="389"/>
      <c r="CI46" s="389"/>
      <c r="CJ46" s="388"/>
      <c r="CK46" s="27"/>
      <c r="CL46" s="27"/>
      <c r="CM46" s="27"/>
      <c r="CN46" s="27"/>
      <c r="CO46" s="27"/>
      <c r="CP46" s="27"/>
      <c r="CQ46" s="94"/>
      <c r="CR46" s="94"/>
      <c r="CS46" s="392">
        <f t="shared" si="3"/>
        <v>0</v>
      </c>
      <c r="CT46" s="392">
        <f t="shared" si="4"/>
        <v>0</v>
      </c>
      <c r="CU46" s="392">
        <f t="shared" si="5"/>
        <v>0</v>
      </c>
      <c r="CV46" s="97"/>
      <c r="CW46" s="97"/>
    </row>
    <row r="47" spans="1:101" ht="20.25" customHeight="1" hidden="1">
      <c r="A47" s="352"/>
      <c r="B47" s="360"/>
      <c r="C47" s="3"/>
      <c r="D47" s="362"/>
      <c r="E47" s="372"/>
      <c r="F47" s="362"/>
      <c r="G47" s="372"/>
      <c r="H47" s="387"/>
      <c r="I47" s="76"/>
      <c r="J47" s="76"/>
      <c r="K47" s="76"/>
      <c r="L47" s="76"/>
      <c r="M47" s="76"/>
      <c r="N47" s="76"/>
      <c r="O47" s="76"/>
      <c r="P47" s="27"/>
      <c r="Q47" s="27"/>
      <c r="R47" s="248">
        <f t="shared" si="0"/>
        <v>0</v>
      </c>
      <c r="S47" s="388"/>
      <c r="T47" s="388"/>
      <c r="U47" s="388"/>
      <c r="V47" s="388"/>
      <c r="W47" s="388"/>
      <c r="X47" s="29"/>
      <c r="Y47" s="388"/>
      <c r="Z47" s="388"/>
      <c r="AA47" s="388"/>
      <c r="AB47" s="388"/>
      <c r="AC47" s="388"/>
      <c r="AD47" s="388"/>
      <c r="AE47" s="388"/>
      <c r="AF47" s="388"/>
      <c r="AG47" s="388"/>
      <c r="AH47" s="27"/>
      <c r="AI47" s="27"/>
      <c r="AJ47" s="388"/>
      <c r="AK47" s="388"/>
      <c r="AL47" s="388"/>
      <c r="AM47" s="388"/>
      <c r="AN47" s="388"/>
      <c r="AO47" s="388"/>
      <c r="AP47" s="388"/>
      <c r="AQ47" s="388"/>
      <c r="AR47" s="388"/>
      <c r="AS47" s="388"/>
      <c r="AT47" s="388"/>
      <c r="AU47" s="388"/>
      <c r="AV47" s="388"/>
      <c r="AW47" s="388"/>
      <c r="AX47" s="388"/>
      <c r="AY47" s="388"/>
      <c r="AZ47" s="27"/>
      <c r="BA47" s="27"/>
      <c r="BB47" s="392"/>
      <c r="BC47" s="404"/>
      <c r="BD47" s="27"/>
      <c r="BE47" s="27"/>
      <c r="BF47" s="27"/>
      <c r="BG47" s="27"/>
      <c r="BH47" s="27"/>
      <c r="BI47" s="27"/>
      <c r="BJ47" s="27"/>
      <c r="BK47" s="3"/>
      <c r="BL47" s="389"/>
      <c r="BM47" s="389"/>
      <c r="BN47" s="389"/>
      <c r="BO47" s="389">
        <f t="shared" si="1"/>
        <v>0</v>
      </c>
      <c r="BP47" s="389"/>
      <c r="BQ47" s="389"/>
      <c r="BR47" s="389"/>
      <c r="BS47" s="389"/>
      <c r="BT47" s="389"/>
      <c r="BU47" s="389"/>
      <c r="BV47" s="389">
        <f t="shared" si="2"/>
        <v>0</v>
      </c>
      <c r="BW47" s="389"/>
      <c r="BX47" s="389"/>
      <c r="BY47" s="389"/>
      <c r="BZ47" s="389"/>
      <c r="CA47" s="389"/>
      <c r="CB47" s="389"/>
      <c r="CC47" s="3"/>
      <c r="CD47" s="389"/>
      <c r="CE47" s="389"/>
      <c r="CF47" s="389"/>
      <c r="CG47" s="389"/>
      <c r="CH47" s="389"/>
      <c r="CI47" s="389"/>
      <c r="CJ47" s="388"/>
      <c r="CK47" s="27"/>
      <c r="CL47" s="27"/>
      <c r="CM47" s="27"/>
      <c r="CN47" s="27"/>
      <c r="CO47" s="27"/>
      <c r="CP47" s="27"/>
      <c r="CQ47" s="94"/>
      <c r="CR47" s="94"/>
      <c r="CS47" s="392">
        <f t="shared" si="3"/>
        <v>0</v>
      </c>
      <c r="CT47" s="392">
        <f t="shared" si="4"/>
        <v>0</v>
      </c>
      <c r="CU47" s="392">
        <f t="shared" si="5"/>
        <v>0</v>
      </c>
      <c r="CV47" s="97"/>
      <c r="CW47" s="97"/>
    </row>
    <row r="48" spans="1:101" ht="19.5" customHeight="1" hidden="1">
      <c r="A48" s="352"/>
      <c r="B48" s="360"/>
      <c r="C48" s="3"/>
      <c r="D48" s="362"/>
      <c r="E48" s="372"/>
      <c r="F48" s="362"/>
      <c r="G48" s="372"/>
      <c r="H48" s="387"/>
      <c r="I48" s="76"/>
      <c r="J48" s="76"/>
      <c r="K48" s="76"/>
      <c r="L48" s="76"/>
      <c r="M48" s="76"/>
      <c r="N48" s="76"/>
      <c r="O48" s="76"/>
      <c r="P48" s="27"/>
      <c r="Q48" s="27"/>
      <c r="R48" s="248">
        <f t="shared" si="0"/>
        <v>0</v>
      </c>
      <c r="S48" s="388"/>
      <c r="T48" s="388"/>
      <c r="U48" s="388"/>
      <c r="V48" s="388"/>
      <c r="W48" s="388"/>
      <c r="X48" s="29"/>
      <c r="Y48" s="388"/>
      <c r="Z48" s="388"/>
      <c r="AA48" s="388"/>
      <c r="AB48" s="388"/>
      <c r="AC48" s="388"/>
      <c r="AD48" s="388"/>
      <c r="AE48" s="388"/>
      <c r="AF48" s="388"/>
      <c r="AG48" s="388"/>
      <c r="AH48" s="27"/>
      <c r="AI48" s="27"/>
      <c r="AJ48" s="388"/>
      <c r="AK48" s="388"/>
      <c r="AL48" s="388"/>
      <c r="AM48" s="388"/>
      <c r="AN48" s="388"/>
      <c r="AO48" s="388"/>
      <c r="AP48" s="388"/>
      <c r="AQ48" s="388"/>
      <c r="AR48" s="388"/>
      <c r="AS48" s="388"/>
      <c r="AT48" s="388"/>
      <c r="AU48" s="388"/>
      <c r="AV48" s="388"/>
      <c r="AW48" s="388"/>
      <c r="AX48" s="388"/>
      <c r="AY48" s="388"/>
      <c r="AZ48" s="27"/>
      <c r="BA48" s="27"/>
      <c r="BB48" s="392"/>
      <c r="BC48" s="404"/>
      <c r="BD48" s="27"/>
      <c r="BE48" s="27"/>
      <c r="BF48" s="27"/>
      <c r="BG48" s="27"/>
      <c r="BH48" s="27"/>
      <c r="BI48" s="27"/>
      <c r="BJ48" s="27"/>
      <c r="BK48" s="3"/>
      <c r="BL48" s="389"/>
      <c r="BM48" s="389"/>
      <c r="BN48" s="389"/>
      <c r="BO48" s="389">
        <f t="shared" si="1"/>
        <v>0</v>
      </c>
      <c r="BP48" s="389"/>
      <c r="BQ48" s="389"/>
      <c r="BR48" s="389"/>
      <c r="BS48" s="389"/>
      <c r="BT48" s="389"/>
      <c r="BU48" s="389"/>
      <c r="BV48" s="389">
        <f t="shared" si="2"/>
        <v>0</v>
      </c>
      <c r="BW48" s="389"/>
      <c r="BX48" s="389"/>
      <c r="BY48" s="389"/>
      <c r="BZ48" s="389"/>
      <c r="CA48" s="389"/>
      <c r="CB48" s="389"/>
      <c r="CC48" s="3"/>
      <c r="CD48" s="389"/>
      <c r="CE48" s="389"/>
      <c r="CF48" s="389"/>
      <c r="CG48" s="389"/>
      <c r="CH48" s="389"/>
      <c r="CI48" s="389"/>
      <c r="CJ48" s="388"/>
      <c r="CK48" s="27"/>
      <c r="CL48" s="27"/>
      <c r="CM48" s="27"/>
      <c r="CN48" s="27"/>
      <c r="CO48" s="27"/>
      <c r="CP48" s="27"/>
      <c r="CQ48" s="94"/>
      <c r="CR48" s="94"/>
      <c r="CS48" s="392">
        <f t="shared" si="3"/>
        <v>0</v>
      </c>
      <c r="CT48" s="392">
        <f t="shared" si="4"/>
        <v>0</v>
      </c>
      <c r="CU48" s="392">
        <f t="shared" si="5"/>
        <v>0</v>
      </c>
      <c r="CV48" s="97"/>
      <c r="CW48" s="97"/>
    </row>
    <row r="49" spans="1:101" ht="20.25" customHeight="1" hidden="1">
      <c r="A49" s="352"/>
      <c r="B49" s="360"/>
      <c r="C49" s="3"/>
      <c r="D49" s="362"/>
      <c r="E49" s="372"/>
      <c r="F49" s="362"/>
      <c r="G49" s="372"/>
      <c r="H49" s="387"/>
      <c r="I49" s="76"/>
      <c r="J49" s="76"/>
      <c r="K49" s="76"/>
      <c r="L49" s="76"/>
      <c r="M49" s="76"/>
      <c r="N49" s="76"/>
      <c r="O49" s="76"/>
      <c r="P49" s="27"/>
      <c r="Q49" s="27"/>
      <c r="R49" s="248">
        <f t="shared" si="0"/>
        <v>0</v>
      </c>
      <c r="S49" s="388"/>
      <c r="T49" s="388"/>
      <c r="U49" s="388"/>
      <c r="V49" s="388"/>
      <c r="W49" s="388"/>
      <c r="X49" s="29"/>
      <c r="Y49" s="388"/>
      <c r="Z49" s="388"/>
      <c r="AA49" s="388"/>
      <c r="AB49" s="388"/>
      <c r="AC49" s="388"/>
      <c r="AD49" s="388"/>
      <c r="AE49" s="388"/>
      <c r="AF49" s="388"/>
      <c r="AG49" s="388"/>
      <c r="AH49" s="27"/>
      <c r="AI49" s="27"/>
      <c r="AJ49" s="388"/>
      <c r="AK49" s="388"/>
      <c r="AL49" s="388"/>
      <c r="AM49" s="388"/>
      <c r="AN49" s="388"/>
      <c r="AO49" s="388"/>
      <c r="AP49" s="388"/>
      <c r="AQ49" s="388"/>
      <c r="AR49" s="388"/>
      <c r="AS49" s="388"/>
      <c r="AT49" s="388"/>
      <c r="AU49" s="388"/>
      <c r="AV49" s="388"/>
      <c r="AW49" s="388"/>
      <c r="AX49" s="388"/>
      <c r="AY49" s="388"/>
      <c r="AZ49" s="27"/>
      <c r="BA49" s="27"/>
      <c r="BB49" s="392"/>
      <c r="BC49" s="404"/>
      <c r="BD49" s="27"/>
      <c r="BE49" s="27"/>
      <c r="BF49" s="27"/>
      <c r="BG49" s="27"/>
      <c r="BH49" s="27"/>
      <c r="BI49" s="27"/>
      <c r="BJ49" s="27"/>
      <c r="BK49" s="3"/>
      <c r="BL49" s="389"/>
      <c r="BM49" s="389"/>
      <c r="BN49" s="389"/>
      <c r="BO49" s="389">
        <f t="shared" si="1"/>
        <v>0</v>
      </c>
      <c r="BP49" s="389"/>
      <c r="BQ49" s="389"/>
      <c r="BR49" s="389"/>
      <c r="BS49" s="389"/>
      <c r="BT49" s="389"/>
      <c r="BU49" s="389"/>
      <c r="BV49" s="389">
        <f t="shared" si="2"/>
        <v>0</v>
      </c>
      <c r="BW49" s="389"/>
      <c r="BX49" s="389"/>
      <c r="BY49" s="389"/>
      <c r="BZ49" s="389"/>
      <c r="CA49" s="389"/>
      <c r="CB49" s="389"/>
      <c r="CC49" s="3"/>
      <c r="CD49" s="389"/>
      <c r="CE49" s="389"/>
      <c r="CF49" s="389"/>
      <c r="CG49" s="389"/>
      <c r="CH49" s="389"/>
      <c r="CI49" s="389"/>
      <c r="CJ49" s="388"/>
      <c r="CK49" s="27"/>
      <c r="CL49" s="27"/>
      <c r="CM49" s="27"/>
      <c r="CN49" s="27"/>
      <c r="CO49" s="27"/>
      <c r="CP49" s="27"/>
      <c r="CQ49" s="94"/>
      <c r="CR49" s="94"/>
      <c r="CS49" s="392">
        <f t="shared" si="3"/>
        <v>0</v>
      </c>
      <c r="CT49" s="392">
        <f t="shared" si="4"/>
        <v>0</v>
      </c>
      <c r="CU49" s="392">
        <f t="shared" si="5"/>
        <v>0</v>
      </c>
      <c r="CV49" s="97"/>
      <c r="CW49" s="97"/>
    </row>
    <row r="50" spans="1:101" ht="22.5" customHeight="1" hidden="1">
      <c r="A50" s="352"/>
      <c r="B50" s="360"/>
      <c r="C50" s="3"/>
      <c r="D50" s="362"/>
      <c r="E50" s="372"/>
      <c r="F50" s="362"/>
      <c r="G50" s="372"/>
      <c r="H50" s="387"/>
      <c r="I50" s="76"/>
      <c r="J50" s="76"/>
      <c r="K50" s="76"/>
      <c r="L50" s="76"/>
      <c r="M50" s="76"/>
      <c r="N50" s="76"/>
      <c r="O50" s="76"/>
      <c r="P50" s="27"/>
      <c r="Q50" s="27"/>
      <c r="R50" s="248">
        <f t="shared" si="0"/>
        <v>0</v>
      </c>
      <c r="S50" s="388"/>
      <c r="T50" s="388"/>
      <c r="U50" s="388"/>
      <c r="V50" s="388"/>
      <c r="W50" s="388"/>
      <c r="X50" s="29"/>
      <c r="Y50" s="388"/>
      <c r="Z50" s="388"/>
      <c r="AA50" s="388"/>
      <c r="AB50" s="388"/>
      <c r="AC50" s="388"/>
      <c r="AD50" s="388"/>
      <c r="AE50" s="388"/>
      <c r="AF50" s="388"/>
      <c r="AG50" s="388"/>
      <c r="AH50" s="27"/>
      <c r="AI50" s="27"/>
      <c r="AJ50" s="388"/>
      <c r="AK50" s="388"/>
      <c r="AL50" s="388"/>
      <c r="AM50" s="388"/>
      <c r="AN50" s="388"/>
      <c r="AO50" s="388"/>
      <c r="AP50" s="388"/>
      <c r="AQ50" s="388"/>
      <c r="AR50" s="388"/>
      <c r="AS50" s="388"/>
      <c r="AT50" s="388"/>
      <c r="AU50" s="388"/>
      <c r="AV50" s="388"/>
      <c r="AW50" s="388"/>
      <c r="AX50" s="388"/>
      <c r="AY50" s="388"/>
      <c r="AZ50" s="27"/>
      <c r="BA50" s="27"/>
      <c r="BB50" s="392"/>
      <c r="BC50" s="404"/>
      <c r="BD50" s="27"/>
      <c r="BE50" s="27"/>
      <c r="BF50" s="27"/>
      <c r="BG50" s="27"/>
      <c r="BH50" s="27"/>
      <c r="BI50" s="27"/>
      <c r="BJ50" s="27"/>
      <c r="BK50" s="3"/>
      <c r="BL50" s="389"/>
      <c r="BM50" s="389"/>
      <c r="BN50" s="389"/>
      <c r="BO50" s="389">
        <f t="shared" si="1"/>
        <v>0</v>
      </c>
      <c r="BP50" s="389"/>
      <c r="BQ50" s="389"/>
      <c r="BR50" s="389"/>
      <c r="BS50" s="389"/>
      <c r="BT50" s="389"/>
      <c r="BU50" s="389"/>
      <c r="BV50" s="389">
        <f t="shared" si="2"/>
        <v>0</v>
      </c>
      <c r="BW50" s="389"/>
      <c r="BX50" s="389"/>
      <c r="BY50" s="389"/>
      <c r="BZ50" s="389"/>
      <c r="CA50" s="389"/>
      <c r="CB50" s="389"/>
      <c r="CC50" s="3"/>
      <c r="CD50" s="389"/>
      <c r="CE50" s="389"/>
      <c r="CF50" s="389"/>
      <c r="CG50" s="389"/>
      <c r="CH50" s="389"/>
      <c r="CI50" s="389"/>
      <c r="CJ50" s="388"/>
      <c r="CK50" s="27"/>
      <c r="CL50" s="27"/>
      <c r="CM50" s="27"/>
      <c r="CN50" s="27"/>
      <c r="CO50" s="27"/>
      <c r="CP50" s="27"/>
      <c r="CQ50" s="94"/>
      <c r="CR50" s="94"/>
      <c r="CS50" s="392">
        <f t="shared" si="3"/>
        <v>0</v>
      </c>
      <c r="CT50" s="392">
        <f t="shared" si="4"/>
        <v>0</v>
      </c>
      <c r="CU50" s="392">
        <f t="shared" si="5"/>
        <v>0</v>
      </c>
      <c r="CV50" s="97"/>
      <c r="CW50" s="97"/>
    </row>
    <row r="51" spans="1:101" ht="24.75" customHeight="1" hidden="1">
      <c r="A51" s="352"/>
      <c r="B51" s="360"/>
      <c r="C51" s="3"/>
      <c r="D51" s="362"/>
      <c r="E51" s="372"/>
      <c r="F51" s="362"/>
      <c r="G51" s="372"/>
      <c r="H51" s="387"/>
      <c r="I51" s="76"/>
      <c r="J51" s="76"/>
      <c r="K51" s="76"/>
      <c r="L51" s="76"/>
      <c r="M51" s="76"/>
      <c r="N51" s="76"/>
      <c r="O51" s="76"/>
      <c r="P51" s="27"/>
      <c r="Q51" s="27"/>
      <c r="R51" s="248">
        <f t="shared" si="0"/>
        <v>0</v>
      </c>
      <c r="S51" s="388"/>
      <c r="T51" s="388"/>
      <c r="U51" s="388"/>
      <c r="V51" s="388"/>
      <c r="W51" s="388"/>
      <c r="X51" s="29"/>
      <c r="Y51" s="388"/>
      <c r="Z51" s="388"/>
      <c r="AA51" s="388"/>
      <c r="AB51" s="388"/>
      <c r="AC51" s="388"/>
      <c r="AD51" s="388"/>
      <c r="AE51" s="388"/>
      <c r="AF51" s="388"/>
      <c r="AG51" s="388"/>
      <c r="AH51" s="27"/>
      <c r="AI51" s="27"/>
      <c r="AJ51" s="388"/>
      <c r="AK51" s="388"/>
      <c r="AL51" s="388"/>
      <c r="AM51" s="388"/>
      <c r="AN51" s="388"/>
      <c r="AO51" s="388"/>
      <c r="AP51" s="388"/>
      <c r="AQ51" s="388"/>
      <c r="AR51" s="388"/>
      <c r="AS51" s="388"/>
      <c r="AT51" s="388"/>
      <c r="AU51" s="388"/>
      <c r="AV51" s="388"/>
      <c r="AW51" s="388"/>
      <c r="AX51" s="388"/>
      <c r="AY51" s="388"/>
      <c r="AZ51" s="27"/>
      <c r="BA51" s="27"/>
      <c r="BB51" s="392"/>
      <c r="BC51" s="404"/>
      <c r="BD51" s="27"/>
      <c r="BE51" s="27"/>
      <c r="BF51" s="27"/>
      <c r="BG51" s="27"/>
      <c r="BH51" s="27"/>
      <c r="BI51" s="27"/>
      <c r="BJ51" s="27"/>
      <c r="BK51" s="3"/>
      <c r="BL51" s="389"/>
      <c r="BM51" s="389"/>
      <c r="BN51" s="389"/>
      <c r="BO51" s="389">
        <f t="shared" si="1"/>
        <v>0</v>
      </c>
      <c r="BP51" s="389"/>
      <c r="BQ51" s="389"/>
      <c r="BR51" s="389"/>
      <c r="BS51" s="389"/>
      <c r="BT51" s="389"/>
      <c r="BU51" s="389"/>
      <c r="BV51" s="389">
        <f t="shared" si="2"/>
        <v>0</v>
      </c>
      <c r="BW51" s="389"/>
      <c r="BX51" s="389"/>
      <c r="BY51" s="389"/>
      <c r="BZ51" s="389"/>
      <c r="CA51" s="389"/>
      <c r="CB51" s="389"/>
      <c r="CC51" s="3"/>
      <c r="CD51" s="389"/>
      <c r="CE51" s="389"/>
      <c r="CF51" s="389"/>
      <c r="CG51" s="389"/>
      <c r="CH51" s="389"/>
      <c r="CI51" s="389"/>
      <c r="CJ51" s="388"/>
      <c r="CK51" s="27"/>
      <c r="CL51" s="27"/>
      <c r="CM51" s="27"/>
      <c r="CN51" s="27"/>
      <c r="CO51" s="27"/>
      <c r="CP51" s="27"/>
      <c r="CQ51" s="94"/>
      <c r="CR51" s="94"/>
      <c r="CS51" s="392">
        <f t="shared" si="3"/>
        <v>0</v>
      </c>
      <c r="CT51" s="392">
        <f t="shared" si="4"/>
        <v>0</v>
      </c>
      <c r="CU51" s="392">
        <f t="shared" si="5"/>
        <v>0</v>
      </c>
      <c r="CV51" s="97"/>
      <c r="CW51" s="97"/>
    </row>
    <row r="52" spans="1:101" ht="21" customHeight="1" hidden="1">
      <c r="A52" s="352"/>
      <c r="B52" s="360"/>
      <c r="C52" s="24" t="s">
        <v>538</v>
      </c>
      <c r="D52" s="76"/>
      <c r="E52" s="352"/>
      <c r="F52" s="76"/>
      <c r="G52" s="352"/>
      <c r="H52" s="390"/>
      <c r="I52" s="76"/>
      <c r="J52" s="76"/>
      <c r="K52" s="76"/>
      <c r="L52" s="76"/>
      <c r="M52" s="76"/>
      <c r="N52" s="76"/>
      <c r="O52" s="76"/>
      <c r="P52" s="27"/>
      <c r="Q52" s="27"/>
      <c r="R52" s="248">
        <f t="shared" si="0"/>
        <v>0</v>
      </c>
      <c r="S52" s="388"/>
      <c r="T52" s="388"/>
      <c r="U52" s="388"/>
      <c r="V52" s="388"/>
      <c r="W52" s="388"/>
      <c r="X52" s="29"/>
      <c r="Y52" s="388"/>
      <c r="Z52" s="388"/>
      <c r="AA52" s="388"/>
      <c r="AB52" s="388"/>
      <c r="AC52" s="388"/>
      <c r="AD52" s="388"/>
      <c r="AE52" s="388"/>
      <c r="AF52" s="388"/>
      <c r="AG52" s="388"/>
      <c r="AH52" s="27"/>
      <c r="AI52" s="27"/>
      <c r="AJ52" s="388"/>
      <c r="AK52" s="388"/>
      <c r="AL52" s="388"/>
      <c r="AM52" s="388"/>
      <c r="AN52" s="388"/>
      <c r="AO52" s="388"/>
      <c r="AP52" s="388"/>
      <c r="AQ52" s="388"/>
      <c r="AR52" s="388"/>
      <c r="AS52" s="388"/>
      <c r="AT52" s="388"/>
      <c r="AU52" s="388"/>
      <c r="AV52" s="388"/>
      <c r="AW52" s="388"/>
      <c r="AX52" s="388"/>
      <c r="AY52" s="388"/>
      <c r="AZ52" s="27"/>
      <c r="BA52" s="27"/>
      <c r="BB52" s="392"/>
      <c r="BC52" s="404"/>
      <c r="BD52" s="27"/>
      <c r="BE52" s="27"/>
      <c r="BF52" s="27"/>
      <c r="BG52" s="27"/>
      <c r="BH52" s="27"/>
      <c r="BI52" s="27"/>
      <c r="BJ52" s="27"/>
      <c r="BK52" s="24" t="s">
        <v>538</v>
      </c>
      <c r="BL52" s="389"/>
      <c r="BM52" s="27"/>
      <c r="BN52" s="27"/>
      <c r="BO52" s="389">
        <f t="shared" si="1"/>
        <v>0</v>
      </c>
      <c r="BP52" s="27"/>
      <c r="BQ52" s="27"/>
      <c r="BR52" s="27"/>
      <c r="BS52" s="27"/>
      <c r="BT52" s="27"/>
      <c r="BU52" s="27"/>
      <c r="BV52" s="389">
        <f t="shared" si="2"/>
        <v>0</v>
      </c>
      <c r="BW52" s="389"/>
      <c r="BX52" s="389"/>
      <c r="BY52" s="389"/>
      <c r="BZ52" s="389"/>
      <c r="CA52" s="389"/>
      <c r="CB52" s="389"/>
      <c r="CC52" s="24" t="s">
        <v>538</v>
      </c>
      <c r="CD52" s="389"/>
      <c r="CE52" s="389"/>
      <c r="CF52" s="389"/>
      <c r="CG52" s="389"/>
      <c r="CH52" s="389"/>
      <c r="CI52" s="389"/>
      <c r="CJ52" s="27"/>
      <c r="CK52" s="27"/>
      <c r="CL52" s="27"/>
      <c r="CM52" s="27"/>
      <c r="CN52" s="27"/>
      <c r="CO52" s="27"/>
      <c r="CP52" s="27"/>
      <c r="CQ52" s="94"/>
      <c r="CR52" s="94"/>
      <c r="CS52" s="392">
        <f t="shared" si="3"/>
        <v>0</v>
      </c>
      <c r="CT52" s="392">
        <f t="shared" si="4"/>
        <v>0</v>
      </c>
      <c r="CU52" s="392">
        <f t="shared" si="5"/>
        <v>0</v>
      </c>
      <c r="CV52" s="97"/>
      <c r="CW52" s="97"/>
    </row>
    <row r="53" spans="1:99" ht="18.75" hidden="1">
      <c r="A53" s="360"/>
      <c r="B53" s="360"/>
      <c r="C53" s="395" t="s">
        <v>776</v>
      </c>
      <c r="D53" s="396"/>
      <c r="E53" s="27"/>
      <c r="F53" s="27"/>
      <c r="G53" s="397"/>
      <c r="H53" s="27"/>
      <c r="I53" s="27"/>
      <c r="J53" s="27"/>
      <c r="K53" s="27"/>
      <c r="L53" s="27"/>
      <c r="M53" s="27"/>
      <c r="N53" s="27"/>
      <c r="O53" s="27"/>
      <c r="P53" s="27"/>
      <c r="Q53" s="27"/>
      <c r="R53" s="248">
        <f t="shared" si="0"/>
        <v>0</v>
      </c>
      <c r="S53" s="27"/>
      <c r="T53" s="388"/>
      <c r="U53" s="388"/>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392"/>
      <c r="BC53" s="404"/>
      <c r="BD53" s="27"/>
      <c r="BE53" s="27"/>
      <c r="BF53" s="27"/>
      <c r="BG53" s="27"/>
      <c r="BH53" s="27"/>
      <c r="BI53" s="27"/>
      <c r="BJ53" s="27"/>
      <c r="BK53" s="395" t="s">
        <v>776</v>
      </c>
      <c r="BL53" s="389"/>
      <c r="BM53" s="27"/>
      <c r="BN53" s="27"/>
      <c r="BO53" s="389">
        <f t="shared" si="1"/>
        <v>0</v>
      </c>
      <c r="BP53" s="27"/>
      <c r="BQ53" s="27"/>
      <c r="BR53" s="27"/>
      <c r="BS53" s="27"/>
      <c r="BT53" s="27"/>
      <c r="BU53" s="27"/>
      <c r="BV53" s="389">
        <f t="shared" si="2"/>
        <v>0</v>
      </c>
      <c r="BW53" s="389"/>
      <c r="BX53" s="389"/>
      <c r="BY53" s="389"/>
      <c r="BZ53" s="389"/>
      <c r="CA53" s="389"/>
      <c r="CB53" s="389"/>
      <c r="CC53" s="395" t="s">
        <v>776</v>
      </c>
      <c r="CD53" s="389"/>
      <c r="CE53" s="389"/>
      <c r="CF53" s="389"/>
      <c r="CG53" s="389"/>
      <c r="CH53" s="389"/>
      <c r="CI53" s="389"/>
      <c r="CJ53" s="27"/>
      <c r="CK53" s="27">
        <f>SUM(CL53:CM53)</f>
        <v>0</v>
      </c>
      <c r="CL53" s="27"/>
      <c r="CM53" s="27"/>
      <c r="CN53" s="27"/>
      <c r="CO53" s="27"/>
      <c r="CP53" s="27"/>
      <c r="CQ53" s="94"/>
      <c r="CR53" s="94"/>
      <c r="CS53" s="392">
        <f t="shared" si="3"/>
        <v>0</v>
      </c>
      <c r="CT53" s="392">
        <f t="shared" si="4"/>
        <v>0</v>
      </c>
      <c r="CU53" s="392">
        <f t="shared" si="5"/>
        <v>0</v>
      </c>
    </row>
    <row r="54" spans="1:99" ht="18.75" hidden="1">
      <c r="A54" s="360"/>
      <c r="B54" s="360"/>
      <c r="C54" s="395"/>
      <c r="D54" s="27"/>
      <c r="E54" s="397"/>
      <c r="F54" s="27"/>
      <c r="G54" s="27"/>
      <c r="H54" s="27"/>
      <c r="I54" s="27"/>
      <c r="J54" s="27"/>
      <c r="K54" s="27"/>
      <c r="L54" s="27"/>
      <c r="M54" s="27"/>
      <c r="N54" s="27"/>
      <c r="O54" s="27"/>
      <c r="P54" s="27"/>
      <c r="Q54" s="27"/>
      <c r="R54" s="248">
        <f t="shared" si="0"/>
        <v>0</v>
      </c>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392"/>
      <c r="BC54" s="404"/>
      <c r="BD54" s="27"/>
      <c r="BE54" s="27"/>
      <c r="BF54" s="27"/>
      <c r="BG54" s="27"/>
      <c r="BH54" s="27"/>
      <c r="BI54" s="27"/>
      <c r="BJ54" s="27"/>
      <c r="BK54" s="395"/>
      <c r="BL54" s="389"/>
      <c r="BM54" s="27"/>
      <c r="BN54" s="27"/>
      <c r="BO54" s="389">
        <f t="shared" si="1"/>
        <v>0</v>
      </c>
      <c r="BP54" s="27"/>
      <c r="BQ54" s="27"/>
      <c r="BR54" s="27"/>
      <c r="BS54" s="27"/>
      <c r="BT54" s="27"/>
      <c r="BU54" s="27"/>
      <c r="BV54" s="389">
        <f t="shared" si="2"/>
        <v>0</v>
      </c>
      <c r="BW54" s="389"/>
      <c r="BX54" s="389"/>
      <c r="BY54" s="389"/>
      <c r="BZ54" s="389"/>
      <c r="CA54" s="389"/>
      <c r="CB54" s="389"/>
      <c r="CC54" s="395"/>
      <c r="CD54" s="389"/>
      <c r="CE54" s="389"/>
      <c r="CF54" s="389"/>
      <c r="CG54" s="389"/>
      <c r="CH54" s="389"/>
      <c r="CI54" s="389"/>
      <c r="CJ54" s="27"/>
      <c r="CK54" s="27"/>
      <c r="CL54" s="27"/>
      <c r="CM54" s="27"/>
      <c r="CN54" s="27"/>
      <c r="CO54" s="27"/>
      <c r="CP54" s="27"/>
      <c r="CQ54" s="94"/>
      <c r="CR54" s="94"/>
      <c r="CS54" s="392">
        <f t="shared" si="3"/>
        <v>0</v>
      </c>
      <c r="CT54" s="392">
        <f t="shared" si="4"/>
        <v>0</v>
      </c>
      <c r="CU54" s="392">
        <f t="shared" si="5"/>
        <v>0</v>
      </c>
    </row>
    <row r="55" spans="1:99" ht="18.75" hidden="1">
      <c r="A55" s="360"/>
      <c r="B55" s="360"/>
      <c r="C55" s="395" t="s">
        <v>785</v>
      </c>
      <c r="D55" s="27"/>
      <c r="E55" s="397"/>
      <c r="F55" s="27"/>
      <c r="G55" s="27"/>
      <c r="H55" s="27"/>
      <c r="I55" s="27"/>
      <c r="J55" s="27"/>
      <c r="K55" s="27"/>
      <c r="L55" s="27"/>
      <c r="M55" s="27"/>
      <c r="N55" s="27"/>
      <c r="O55" s="27"/>
      <c r="P55" s="27"/>
      <c r="Q55" s="27"/>
      <c r="R55" s="248">
        <f t="shared" si="0"/>
        <v>0</v>
      </c>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392"/>
      <c r="BC55" s="404"/>
      <c r="BD55" s="27"/>
      <c r="BE55" s="27"/>
      <c r="BF55" s="27"/>
      <c r="BG55" s="27"/>
      <c r="BH55" s="27"/>
      <c r="BI55" s="27"/>
      <c r="BJ55" s="27"/>
      <c r="BK55" s="395" t="s">
        <v>785</v>
      </c>
      <c r="BL55" s="389"/>
      <c r="BM55" s="27"/>
      <c r="BN55" s="27"/>
      <c r="BO55" s="389">
        <f t="shared" si="1"/>
        <v>0</v>
      </c>
      <c r="BP55" s="27"/>
      <c r="BQ55" s="27"/>
      <c r="BR55" s="27"/>
      <c r="BS55" s="27"/>
      <c r="BT55" s="27"/>
      <c r="BU55" s="27"/>
      <c r="BV55" s="389">
        <f t="shared" si="2"/>
        <v>0</v>
      </c>
      <c r="BW55" s="389"/>
      <c r="BX55" s="389"/>
      <c r="BY55" s="389"/>
      <c r="BZ55" s="389"/>
      <c r="CA55" s="389"/>
      <c r="CB55" s="389"/>
      <c r="CC55" s="395" t="s">
        <v>785</v>
      </c>
      <c r="CD55" s="389"/>
      <c r="CE55" s="389"/>
      <c r="CF55" s="389"/>
      <c r="CG55" s="389"/>
      <c r="CH55" s="389"/>
      <c r="CI55" s="389"/>
      <c r="CJ55" s="27"/>
      <c r="CK55" s="27"/>
      <c r="CL55" s="27"/>
      <c r="CM55" s="27"/>
      <c r="CN55" s="27"/>
      <c r="CO55" s="27"/>
      <c r="CP55" s="27"/>
      <c r="CQ55" s="94"/>
      <c r="CR55" s="94"/>
      <c r="CS55" s="392">
        <f t="shared" si="3"/>
        <v>0</v>
      </c>
      <c r="CT55" s="392">
        <f t="shared" si="4"/>
        <v>0</v>
      </c>
      <c r="CU55" s="392">
        <f t="shared" si="5"/>
        <v>0</v>
      </c>
    </row>
    <row r="56" spans="1:99" ht="18.75" hidden="1">
      <c r="A56" s="360"/>
      <c r="B56" s="360"/>
      <c r="C56" s="395" t="s">
        <v>539</v>
      </c>
      <c r="D56" s="27"/>
      <c r="E56" s="397"/>
      <c r="F56" s="27"/>
      <c r="G56" s="27"/>
      <c r="H56" s="27"/>
      <c r="I56" s="27"/>
      <c r="J56" s="27"/>
      <c r="K56" s="27"/>
      <c r="L56" s="27"/>
      <c r="M56" s="27"/>
      <c r="N56" s="27"/>
      <c r="O56" s="27"/>
      <c r="P56" s="27"/>
      <c r="Q56" s="27"/>
      <c r="R56" s="248">
        <f t="shared" si="0"/>
        <v>0</v>
      </c>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392"/>
      <c r="BC56" s="404"/>
      <c r="BD56" s="27"/>
      <c r="BE56" s="27"/>
      <c r="BF56" s="27"/>
      <c r="BG56" s="27"/>
      <c r="BH56" s="27"/>
      <c r="BI56" s="27"/>
      <c r="BJ56" s="27"/>
      <c r="BK56" s="395" t="s">
        <v>539</v>
      </c>
      <c r="BL56" s="389"/>
      <c r="BM56" s="27"/>
      <c r="BN56" s="27"/>
      <c r="BO56" s="389">
        <f t="shared" si="1"/>
        <v>0</v>
      </c>
      <c r="BP56" s="27"/>
      <c r="BQ56" s="27"/>
      <c r="BR56" s="27"/>
      <c r="BS56" s="27"/>
      <c r="BT56" s="27"/>
      <c r="BU56" s="27"/>
      <c r="BV56" s="389">
        <f t="shared" si="2"/>
        <v>0</v>
      </c>
      <c r="BW56" s="389"/>
      <c r="BX56" s="389"/>
      <c r="BY56" s="389"/>
      <c r="BZ56" s="389"/>
      <c r="CA56" s="389"/>
      <c r="CB56" s="389"/>
      <c r="CC56" s="395" t="s">
        <v>539</v>
      </c>
      <c r="CD56" s="389"/>
      <c r="CE56" s="389"/>
      <c r="CF56" s="389"/>
      <c r="CG56" s="389"/>
      <c r="CH56" s="389"/>
      <c r="CI56" s="389"/>
      <c r="CJ56" s="27"/>
      <c r="CK56" s="27"/>
      <c r="CL56" s="27"/>
      <c r="CM56" s="27"/>
      <c r="CN56" s="27"/>
      <c r="CO56" s="27"/>
      <c r="CP56" s="27"/>
      <c r="CQ56" s="94"/>
      <c r="CR56" s="94"/>
      <c r="CS56" s="392">
        <f t="shared" si="3"/>
        <v>0</v>
      </c>
      <c r="CT56" s="392">
        <f t="shared" si="4"/>
        <v>0</v>
      </c>
      <c r="CU56" s="392">
        <f t="shared" si="5"/>
        <v>0</v>
      </c>
    </row>
    <row r="57" spans="1:99" ht="18.75" hidden="1">
      <c r="A57" s="360"/>
      <c r="B57" s="360"/>
      <c r="C57" s="395" t="s">
        <v>790</v>
      </c>
      <c r="D57" s="27"/>
      <c r="E57" s="397"/>
      <c r="F57" s="27"/>
      <c r="G57" s="27"/>
      <c r="H57" s="27"/>
      <c r="I57" s="27"/>
      <c r="J57" s="27"/>
      <c r="K57" s="27"/>
      <c r="L57" s="27"/>
      <c r="M57" s="27"/>
      <c r="N57" s="27"/>
      <c r="O57" s="27"/>
      <c r="P57" s="27"/>
      <c r="Q57" s="27"/>
      <c r="R57" s="248">
        <f t="shared" si="0"/>
        <v>0</v>
      </c>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392"/>
      <c r="BC57" s="404"/>
      <c r="BD57" s="27"/>
      <c r="BE57" s="27"/>
      <c r="BF57" s="27"/>
      <c r="BG57" s="27"/>
      <c r="BH57" s="27"/>
      <c r="BI57" s="27"/>
      <c r="BJ57" s="27"/>
      <c r="BK57" s="395" t="s">
        <v>790</v>
      </c>
      <c r="BL57" s="389"/>
      <c r="BM57" s="27"/>
      <c r="BN57" s="27"/>
      <c r="BO57" s="389">
        <f t="shared" si="1"/>
        <v>0</v>
      </c>
      <c r="BP57" s="27"/>
      <c r="BQ57" s="27"/>
      <c r="BR57" s="27"/>
      <c r="BS57" s="27"/>
      <c r="BT57" s="27"/>
      <c r="BU57" s="27"/>
      <c r="BV57" s="389">
        <f t="shared" si="2"/>
        <v>0</v>
      </c>
      <c r="BW57" s="389"/>
      <c r="BX57" s="389"/>
      <c r="BY57" s="389"/>
      <c r="BZ57" s="389"/>
      <c r="CA57" s="389"/>
      <c r="CB57" s="389"/>
      <c r="CC57" s="395" t="s">
        <v>790</v>
      </c>
      <c r="CD57" s="389"/>
      <c r="CE57" s="389"/>
      <c r="CF57" s="389"/>
      <c r="CG57" s="389"/>
      <c r="CH57" s="389"/>
      <c r="CI57" s="389"/>
      <c r="CJ57" s="27"/>
      <c r="CK57" s="27"/>
      <c r="CL57" s="27"/>
      <c r="CM57" s="27"/>
      <c r="CN57" s="27"/>
      <c r="CO57" s="27"/>
      <c r="CP57" s="27"/>
      <c r="CQ57" s="94"/>
      <c r="CR57" s="94"/>
      <c r="CS57" s="392">
        <f t="shared" si="3"/>
        <v>0</v>
      </c>
      <c r="CT57" s="392">
        <f t="shared" si="4"/>
        <v>0</v>
      </c>
      <c r="CU57" s="392">
        <f t="shared" si="5"/>
        <v>0</v>
      </c>
    </row>
    <row r="58" spans="1:99" ht="18.75" hidden="1">
      <c r="A58" s="360"/>
      <c r="B58" s="360"/>
      <c r="C58" s="395" t="s">
        <v>540</v>
      </c>
      <c r="D58" s="27"/>
      <c r="E58" s="397"/>
      <c r="F58" s="27"/>
      <c r="G58" s="27"/>
      <c r="H58" s="27"/>
      <c r="I58" s="27"/>
      <c r="J58" s="27"/>
      <c r="K58" s="27"/>
      <c r="L58" s="27"/>
      <c r="M58" s="27"/>
      <c r="N58" s="27"/>
      <c r="O58" s="27"/>
      <c r="P58" s="27"/>
      <c r="Q58" s="27"/>
      <c r="R58" s="248">
        <f t="shared" si="0"/>
        <v>0</v>
      </c>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392"/>
      <c r="BC58" s="404"/>
      <c r="BD58" s="27"/>
      <c r="BE58" s="27"/>
      <c r="BF58" s="27"/>
      <c r="BG58" s="27"/>
      <c r="BH58" s="27"/>
      <c r="BI58" s="27"/>
      <c r="BJ58" s="27"/>
      <c r="BK58" s="395" t="s">
        <v>540</v>
      </c>
      <c r="BL58" s="389"/>
      <c r="BM58" s="27"/>
      <c r="BN58" s="27"/>
      <c r="BO58" s="389">
        <f t="shared" si="1"/>
        <v>0</v>
      </c>
      <c r="BP58" s="27"/>
      <c r="BQ58" s="27"/>
      <c r="BR58" s="27"/>
      <c r="BS58" s="27"/>
      <c r="BT58" s="27"/>
      <c r="BU58" s="27"/>
      <c r="BV58" s="389">
        <f t="shared" si="2"/>
        <v>0</v>
      </c>
      <c r="BW58" s="389"/>
      <c r="BX58" s="389"/>
      <c r="BY58" s="389"/>
      <c r="BZ58" s="389"/>
      <c r="CA58" s="389"/>
      <c r="CB58" s="389"/>
      <c r="CC58" s="395" t="s">
        <v>540</v>
      </c>
      <c r="CD58" s="389"/>
      <c r="CE58" s="389"/>
      <c r="CF58" s="389"/>
      <c r="CG58" s="389"/>
      <c r="CH58" s="389"/>
      <c r="CI58" s="389"/>
      <c r="CJ58" s="27"/>
      <c r="CK58" s="27"/>
      <c r="CL58" s="27"/>
      <c r="CM58" s="27"/>
      <c r="CN58" s="27"/>
      <c r="CO58" s="27"/>
      <c r="CP58" s="27"/>
      <c r="CQ58" s="94"/>
      <c r="CR58" s="94"/>
      <c r="CS58" s="392">
        <f t="shared" si="3"/>
        <v>0</v>
      </c>
      <c r="CT58" s="392">
        <f t="shared" si="4"/>
        <v>0</v>
      </c>
      <c r="CU58" s="392">
        <f t="shared" si="5"/>
        <v>0</v>
      </c>
    </row>
    <row r="59" spans="1:99" ht="18.75" hidden="1">
      <c r="A59" s="360"/>
      <c r="B59" s="360"/>
      <c r="C59" s="395" t="s">
        <v>788</v>
      </c>
      <c r="D59" s="27"/>
      <c r="E59" s="397"/>
      <c r="F59" s="27"/>
      <c r="G59" s="27"/>
      <c r="H59" s="27"/>
      <c r="I59" s="27"/>
      <c r="J59" s="27"/>
      <c r="K59" s="27"/>
      <c r="L59" s="27"/>
      <c r="M59" s="27"/>
      <c r="N59" s="27"/>
      <c r="O59" s="27"/>
      <c r="P59" s="27"/>
      <c r="Q59" s="27"/>
      <c r="R59" s="248">
        <f t="shared" si="0"/>
        <v>0</v>
      </c>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392"/>
      <c r="BC59" s="404"/>
      <c r="BD59" s="27"/>
      <c r="BE59" s="27"/>
      <c r="BF59" s="27"/>
      <c r="BG59" s="27"/>
      <c r="BH59" s="27"/>
      <c r="BI59" s="27"/>
      <c r="BJ59" s="27"/>
      <c r="BK59" s="395" t="s">
        <v>788</v>
      </c>
      <c r="BL59" s="389"/>
      <c r="BM59" s="27"/>
      <c r="BN59" s="27"/>
      <c r="BO59" s="389">
        <f t="shared" si="1"/>
        <v>0</v>
      </c>
      <c r="BP59" s="27"/>
      <c r="BQ59" s="27"/>
      <c r="BR59" s="27"/>
      <c r="BS59" s="27"/>
      <c r="BT59" s="27"/>
      <c r="BU59" s="27"/>
      <c r="BV59" s="389">
        <f t="shared" si="2"/>
        <v>0</v>
      </c>
      <c r="BW59" s="389"/>
      <c r="BX59" s="389"/>
      <c r="BY59" s="389"/>
      <c r="BZ59" s="389"/>
      <c r="CA59" s="389"/>
      <c r="CB59" s="389"/>
      <c r="CC59" s="395" t="s">
        <v>788</v>
      </c>
      <c r="CD59" s="389"/>
      <c r="CE59" s="389"/>
      <c r="CF59" s="389"/>
      <c r="CG59" s="389"/>
      <c r="CH59" s="389"/>
      <c r="CI59" s="389"/>
      <c r="CJ59" s="27"/>
      <c r="CK59" s="27"/>
      <c r="CL59" s="27"/>
      <c r="CM59" s="27"/>
      <c r="CN59" s="27"/>
      <c r="CO59" s="27"/>
      <c r="CP59" s="27"/>
      <c r="CQ59" s="94"/>
      <c r="CR59" s="94"/>
      <c r="CS59" s="392">
        <f t="shared" si="3"/>
        <v>0</v>
      </c>
      <c r="CT59" s="392">
        <f t="shared" si="4"/>
        <v>0</v>
      </c>
      <c r="CU59" s="392">
        <f t="shared" si="5"/>
        <v>0</v>
      </c>
    </row>
    <row r="60" spans="1:99" ht="18.75">
      <c r="A60" s="360"/>
      <c r="B60" s="360"/>
      <c r="C60" s="395" t="s">
        <v>541</v>
      </c>
      <c r="D60" s="27"/>
      <c r="E60" s="397"/>
      <c r="F60" s="27"/>
      <c r="G60" s="27"/>
      <c r="H60" s="27"/>
      <c r="I60" s="27"/>
      <c r="J60" s="27"/>
      <c r="K60" s="27"/>
      <c r="L60" s="392"/>
      <c r="M60" s="27"/>
      <c r="N60" s="27"/>
      <c r="O60" s="27"/>
      <c r="P60" s="27"/>
      <c r="Q60" s="27"/>
      <c r="R60" s="248">
        <f t="shared" si="0"/>
        <v>0</v>
      </c>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392"/>
      <c r="BC60" s="404"/>
      <c r="BD60" s="27"/>
      <c r="BE60" s="27"/>
      <c r="BF60" s="27"/>
      <c r="BG60" s="27"/>
      <c r="BH60" s="27"/>
      <c r="BI60" s="27"/>
      <c r="BJ60" s="27"/>
      <c r="BK60" s="395" t="s">
        <v>541</v>
      </c>
      <c r="BL60" s="389"/>
      <c r="BM60" s="27"/>
      <c r="BN60" s="27"/>
      <c r="BO60" s="389">
        <f t="shared" si="1"/>
        <v>0</v>
      </c>
      <c r="BP60" s="27"/>
      <c r="BQ60" s="27"/>
      <c r="BR60" s="27"/>
      <c r="BS60" s="27"/>
      <c r="BT60" s="392"/>
      <c r="BU60" s="27"/>
      <c r="BV60" s="389">
        <f>SUM(BU60+BR60+BO60+BL60+R60+P60)+M60+L60+K60</f>
        <v>0</v>
      </c>
      <c r="BW60" s="389"/>
      <c r="BX60" s="389"/>
      <c r="BY60" s="389"/>
      <c r="BZ60" s="389"/>
      <c r="CA60" s="389">
        <v>41.373</v>
      </c>
      <c r="CB60" s="389"/>
      <c r="CC60" s="395" t="s">
        <v>541</v>
      </c>
      <c r="CD60" s="389"/>
      <c r="CE60" s="389"/>
      <c r="CF60" s="389"/>
      <c r="CG60" s="389"/>
      <c r="CH60" s="389"/>
      <c r="CI60" s="389"/>
      <c r="CJ60" s="27"/>
      <c r="CK60" s="27"/>
      <c r="CL60" s="27"/>
      <c r="CM60" s="27"/>
      <c r="CN60" s="27"/>
      <c r="CO60" s="27"/>
      <c r="CP60" s="27"/>
      <c r="CQ60" s="94"/>
      <c r="CR60" s="94"/>
      <c r="CS60" s="392">
        <f t="shared" si="3"/>
        <v>0</v>
      </c>
      <c r="CT60" s="392">
        <f>SUM(CP60+CO60+CN60+CJ60+CI60+CG60+CF60+CE60+CD60+CB60+BY60+BX60+BW60)+CH60+CA60</f>
        <v>41.373</v>
      </c>
      <c r="CU60" s="392">
        <f t="shared" si="5"/>
        <v>41.373</v>
      </c>
    </row>
    <row r="61" spans="1:99" ht="18.75">
      <c r="A61" s="360"/>
      <c r="B61" s="360"/>
      <c r="C61" s="395" t="s">
        <v>799</v>
      </c>
      <c r="D61" s="27"/>
      <c r="E61" s="27"/>
      <c r="F61" s="27"/>
      <c r="G61" s="27"/>
      <c r="H61" s="27"/>
      <c r="I61" s="27" t="e">
        <f>SUM(#REF!)</f>
        <v>#REF!</v>
      </c>
      <c r="J61" s="27"/>
      <c r="K61" s="27"/>
      <c r="L61" s="27"/>
      <c r="M61" s="27"/>
      <c r="N61" s="27">
        <f>SUM(N22:N60)</f>
        <v>0</v>
      </c>
      <c r="O61" s="27">
        <f>SUM(O22:O60)</f>
        <v>270</v>
      </c>
      <c r="P61" s="392">
        <f>SUM(P22:P60)</f>
        <v>0.25092</v>
      </c>
      <c r="Q61" s="27">
        <f>SUM(Q22:Q60)</f>
        <v>0</v>
      </c>
      <c r="R61" s="392">
        <f>SUM(R22:R60)</f>
        <v>160.19093999999998</v>
      </c>
      <c r="S61" s="27">
        <f>SUM(S53:S53)</f>
        <v>0</v>
      </c>
      <c r="T61" s="27">
        <f>SUM(T53:T53)</f>
        <v>0</v>
      </c>
      <c r="U61" s="27">
        <f>SUM(U53:U53)</f>
        <v>0</v>
      </c>
      <c r="V61" s="27">
        <f>SUM(V53:V53)</f>
        <v>0</v>
      </c>
      <c r="W61" s="27">
        <v>15.194</v>
      </c>
      <c r="X61" s="27">
        <v>4.446</v>
      </c>
      <c r="Y61" s="27">
        <f aca="true" t="shared" si="6" ref="Y61:AS61">SUM(Y53:Y53)</f>
        <v>0</v>
      </c>
      <c r="Z61" s="27">
        <f t="shared" si="6"/>
        <v>0</v>
      </c>
      <c r="AA61" s="27">
        <f t="shared" si="6"/>
        <v>0</v>
      </c>
      <c r="AB61" s="27">
        <f t="shared" si="6"/>
        <v>0</v>
      </c>
      <c r="AC61" s="27">
        <f t="shared" si="6"/>
        <v>0</v>
      </c>
      <c r="AD61" s="27">
        <f t="shared" si="6"/>
        <v>0</v>
      </c>
      <c r="AE61" s="27">
        <f t="shared" si="6"/>
        <v>0</v>
      </c>
      <c r="AF61" s="27">
        <f t="shared" si="6"/>
        <v>0</v>
      </c>
      <c r="AG61" s="27">
        <f t="shared" si="6"/>
        <v>0</v>
      </c>
      <c r="AH61" s="27">
        <f t="shared" si="6"/>
        <v>0</v>
      </c>
      <c r="AI61" s="27">
        <f t="shared" si="6"/>
        <v>0</v>
      </c>
      <c r="AJ61" s="27">
        <f t="shared" si="6"/>
        <v>0</v>
      </c>
      <c r="AK61" s="27">
        <f t="shared" si="6"/>
        <v>0</v>
      </c>
      <c r="AL61" s="27">
        <f t="shared" si="6"/>
        <v>0</v>
      </c>
      <c r="AM61" s="27">
        <f t="shared" si="6"/>
        <v>0</v>
      </c>
      <c r="AN61" s="27">
        <f t="shared" si="6"/>
        <v>0</v>
      </c>
      <c r="AO61" s="27">
        <f t="shared" si="6"/>
        <v>0</v>
      </c>
      <c r="AP61" s="27">
        <f t="shared" si="6"/>
        <v>0</v>
      </c>
      <c r="AQ61" s="27">
        <f t="shared" si="6"/>
        <v>0</v>
      </c>
      <c r="AR61" s="27">
        <f t="shared" si="6"/>
        <v>0</v>
      </c>
      <c r="AS61" s="27">
        <f t="shared" si="6"/>
        <v>0</v>
      </c>
      <c r="AT61" s="27"/>
      <c r="AU61" s="27"/>
      <c r="AV61" s="27">
        <f>SUM(AV53:AV53)</f>
        <v>0</v>
      </c>
      <c r="AW61" s="27"/>
      <c r="AX61" s="27"/>
      <c r="AY61" s="27">
        <f>SUM(AY53:AY53)</f>
        <v>0</v>
      </c>
      <c r="AZ61" s="27" t="e">
        <f>SUM(#REF!)</f>
        <v>#REF!</v>
      </c>
      <c r="BA61" s="27"/>
      <c r="BB61" s="392">
        <f aca="true" t="shared" si="7" ref="BB61:BG61">SUM(BB22:BB60)</f>
        <v>69.35885999999999</v>
      </c>
      <c r="BC61" s="404">
        <f t="shared" si="7"/>
        <v>26.37723</v>
      </c>
      <c r="BD61" s="27">
        <f t="shared" si="7"/>
        <v>26.342</v>
      </c>
      <c r="BE61" s="27">
        <f t="shared" si="7"/>
        <v>8</v>
      </c>
      <c r="BF61" s="27">
        <f t="shared" si="7"/>
        <v>19.75</v>
      </c>
      <c r="BG61" s="392">
        <f t="shared" si="7"/>
        <v>36.74008</v>
      </c>
      <c r="BH61" s="27"/>
      <c r="BI61" s="27"/>
      <c r="BJ61" s="27">
        <f>SUM(BJ52:BJ58)</f>
        <v>0</v>
      </c>
      <c r="BK61" s="395" t="s">
        <v>799</v>
      </c>
      <c r="BL61" s="27"/>
      <c r="BM61" s="27"/>
      <c r="BN61" s="27"/>
      <c r="BO61" s="389">
        <f t="shared" si="1"/>
        <v>2.85</v>
      </c>
      <c r="BP61" s="27">
        <f>SUM(BP22:BP60)</f>
        <v>0</v>
      </c>
      <c r="BQ61" s="27">
        <f>SUM(BQ22:BQ60)</f>
        <v>2.85</v>
      </c>
      <c r="BR61" s="27"/>
      <c r="BS61" s="27"/>
      <c r="BT61" s="392"/>
      <c r="BU61" s="27"/>
      <c r="BV61" s="389">
        <f>SUM(BU61+BR61+BO61+BL61+R61+P61)+M61+L61+K61</f>
        <v>163.29185999999999</v>
      </c>
      <c r="BW61" s="27"/>
      <c r="BX61" s="27"/>
      <c r="BY61" s="27">
        <f aca="true" t="shared" si="8" ref="BY61:CT61">SUM(BY22:BY60)</f>
        <v>41.373</v>
      </c>
      <c r="BZ61" s="94">
        <f t="shared" si="8"/>
        <v>41.373</v>
      </c>
      <c r="CA61" s="94">
        <f t="shared" si="8"/>
        <v>41.373</v>
      </c>
      <c r="CB61" s="27">
        <f t="shared" si="8"/>
        <v>0</v>
      </c>
      <c r="CC61" s="395" t="s">
        <v>799</v>
      </c>
      <c r="CD61" s="27">
        <f>SUM(CD22:CD60)</f>
        <v>0</v>
      </c>
      <c r="CE61" s="27">
        <f>SUM(CE22:CE60)</f>
        <v>4.223</v>
      </c>
      <c r="CF61" s="27">
        <f t="shared" si="8"/>
        <v>0</v>
      </c>
      <c r="CG61" s="27">
        <f t="shared" si="8"/>
        <v>0</v>
      </c>
      <c r="CH61" s="27">
        <f t="shared" si="8"/>
        <v>0</v>
      </c>
      <c r="CI61" s="27">
        <f t="shared" si="8"/>
        <v>0</v>
      </c>
      <c r="CJ61" s="27">
        <f t="shared" si="8"/>
        <v>0</v>
      </c>
      <c r="CK61" s="27">
        <f t="shared" si="8"/>
        <v>0</v>
      </c>
      <c r="CL61" s="27">
        <f t="shared" si="8"/>
        <v>0</v>
      </c>
      <c r="CM61" s="27">
        <f t="shared" si="8"/>
        <v>0</v>
      </c>
      <c r="CN61" s="392">
        <f t="shared" si="8"/>
        <v>0</v>
      </c>
      <c r="CO61" s="27">
        <f t="shared" si="8"/>
        <v>0</v>
      </c>
      <c r="CP61" s="27">
        <f t="shared" si="8"/>
        <v>0</v>
      </c>
      <c r="CQ61" s="94">
        <f t="shared" si="8"/>
        <v>-10.044</v>
      </c>
      <c r="CR61" s="94">
        <f t="shared" si="8"/>
        <v>10.044</v>
      </c>
      <c r="CS61" s="392">
        <f t="shared" si="8"/>
        <v>433.29186</v>
      </c>
      <c r="CT61" s="392">
        <f t="shared" si="8"/>
        <v>86.969</v>
      </c>
      <c r="CU61" s="392">
        <f t="shared" si="5"/>
        <v>520.26086</v>
      </c>
    </row>
    <row r="62" spans="1:99" ht="18.75" hidden="1">
      <c r="A62" s="360"/>
      <c r="B62" s="360"/>
      <c r="C62" s="7" t="s">
        <v>800</v>
      </c>
      <c r="D62" s="396"/>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396"/>
      <c r="BA62" s="396"/>
      <c r="BB62" s="405"/>
      <c r="BC62" s="405"/>
      <c r="BD62" s="396"/>
      <c r="BE62" s="396"/>
      <c r="BF62" s="396"/>
      <c r="BG62" s="396"/>
      <c r="BH62" s="396"/>
      <c r="BI62" s="396"/>
      <c r="BJ62" s="396"/>
      <c r="BK62" s="396"/>
      <c r="BL62" s="396"/>
      <c r="BM62" s="396"/>
      <c r="BN62" s="396"/>
      <c r="BO62" s="396"/>
      <c r="BP62" s="396"/>
      <c r="BQ62" s="396"/>
      <c r="BR62" s="396"/>
      <c r="BS62" s="396"/>
      <c r="BT62" s="396"/>
      <c r="BU62" s="396"/>
      <c r="BV62" s="396"/>
      <c r="BW62" s="396"/>
      <c r="BX62" s="396"/>
      <c r="BY62" s="396"/>
      <c r="BZ62" s="396"/>
      <c r="CA62" s="396"/>
      <c r="CB62" s="396"/>
      <c r="CC62" s="396"/>
      <c r="CD62" s="396"/>
      <c r="CE62" s="396"/>
      <c r="CF62" s="396"/>
      <c r="CG62" s="396"/>
      <c r="CH62" s="396"/>
      <c r="CI62" s="396"/>
      <c r="CJ62" s="396"/>
      <c r="CK62" s="396"/>
      <c r="CL62" s="396"/>
      <c r="CM62" s="396"/>
      <c r="CN62" s="396"/>
      <c r="CO62" s="396"/>
      <c r="CP62" s="396"/>
      <c r="CQ62" s="398"/>
      <c r="CR62" s="398"/>
      <c r="CS62" s="398"/>
      <c r="CT62" s="398"/>
      <c r="CU62" s="27">
        <f>SUM(AY62+AJ62+AD62+AC62+R62+H62+F62+D62)</f>
        <v>0</v>
      </c>
    </row>
    <row r="63" spans="1:99" ht="18.75" hidden="1">
      <c r="A63" s="360"/>
      <c r="B63" s="360"/>
      <c r="C63" s="7" t="s">
        <v>801</v>
      </c>
      <c r="D63" s="27">
        <f>SUM(D61:D62)</f>
        <v>0</v>
      </c>
      <c r="E63" s="27"/>
      <c r="F63" s="27">
        <f>SUM(F61:F62)</f>
        <v>0</v>
      </c>
      <c r="G63" s="27"/>
      <c r="H63" s="27">
        <f>SUM(H61:H62)</f>
        <v>0</v>
      </c>
      <c r="I63" s="27" t="e">
        <f>SUM(I61:I62)</f>
        <v>#REF!</v>
      </c>
      <c r="J63" s="27"/>
      <c r="K63" s="27"/>
      <c r="L63" s="27"/>
      <c r="M63" s="27"/>
      <c r="N63" s="27"/>
      <c r="O63" s="27"/>
      <c r="P63" s="27"/>
      <c r="Q63" s="27"/>
      <c r="R63" s="27">
        <f aca="true" t="shared" si="9" ref="R63:Z63">SUM(R61:R62)</f>
        <v>160.19093999999998</v>
      </c>
      <c r="S63" s="27">
        <f t="shared" si="9"/>
        <v>0</v>
      </c>
      <c r="T63" s="27">
        <f t="shared" si="9"/>
        <v>0</v>
      </c>
      <c r="U63" s="27">
        <f t="shared" si="9"/>
        <v>0</v>
      </c>
      <c r="V63" s="27">
        <f t="shared" si="9"/>
        <v>0</v>
      </c>
      <c r="W63" s="27">
        <f t="shared" si="9"/>
        <v>15.194</v>
      </c>
      <c r="X63" s="27">
        <f t="shared" si="9"/>
        <v>4.446</v>
      </c>
      <c r="Y63" s="27">
        <f t="shared" si="9"/>
        <v>0</v>
      </c>
      <c r="Z63" s="27">
        <f t="shared" si="9"/>
        <v>0</v>
      </c>
      <c r="AA63" s="27"/>
      <c r="AB63" s="27">
        <f aca="true" t="shared" si="10" ref="AB63:AJ63">SUM(AB61:AB62)</f>
        <v>0</v>
      </c>
      <c r="AC63" s="27">
        <f t="shared" si="10"/>
        <v>0</v>
      </c>
      <c r="AD63" s="27">
        <f t="shared" si="10"/>
        <v>0</v>
      </c>
      <c r="AE63" s="27">
        <f t="shared" si="10"/>
        <v>0</v>
      </c>
      <c r="AF63" s="27">
        <f t="shared" si="10"/>
        <v>0</v>
      </c>
      <c r="AG63" s="27">
        <f t="shared" si="10"/>
        <v>0</v>
      </c>
      <c r="AH63" s="27">
        <f t="shared" si="10"/>
        <v>0</v>
      </c>
      <c r="AI63" s="27">
        <f t="shared" si="10"/>
        <v>0</v>
      </c>
      <c r="AJ63" s="27">
        <f t="shared" si="10"/>
        <v>0</v>
      </c>
      <c r="AK63" s="27"/>
      <c r="AL63" s="27"/>
      <c r="AM63" s="27"/>
      <c r="AN63" s="27"/>
      <c r="AO63" s="27"/>
      <c r="AP63" s="27"/>
      <c r="AQ63" s="27"/>
      <c r="AR63" s="27"/>
      <c r="AS63" s="27"/>
      <c r="AT63" s="27"/>
      <c r="AU63" s="27"/>
      <c r="AV63" s="27">
        <f>SUM(AV61:AV62)</f>
        <v>0</v>
      </c>
      <c r="AW63" s="27">
        <f>SUM(AW61:AW62)</f>
        <v>0</v>
      </c>
      <c r="AX63" s="27">
        <f>SUM(AX61:AX62)</f>
        <v>0</v>
      </c>
      <c r="AY63" s="27">
        <f>SUM(AY61:AY62)</f>
        <v>0</v>
      </c>
      <c r="AZ63" s="396"/>
      <c r="BA63" s="396"/>
      <c r="BB63" s="405"/>
      <c r="BC63" s="405"/>
      <c r="BD63" s="396"/>
      <c r="BE63" s="396"/>
      <c r="BF63" s="396"/>
      <c r="BG63" s="396"/>
      <c r="BH63" s="396"/>
      <c r="BI63" s="396"/>
      <c r="BJ63" s="396"/>
      <c r="BK63" s="396"/>
      <c r="BL63" s="396"/>
      <c r="BM63" s="396"/>
      <c r="BN63" s="396"/>
      <c r="BO63" s="396"/>
      <c r="BP63" s="396"/>
      <c r="BQ63" s="396"/>
      <c r="BR63" s="396"/>
      <c r="BS63" s="396"/>
      <c r="BT63" s="396"/>
      <c r="BU63" s="396"/>
      <c r="BV63" s="396"/>
      <c r="BW63" s="396"/>
      <c r="BX63" s="396"/>
      <c r="BY63" s="396"/>
      <c r="BZ63" s="396"/>
      <c r="CA63" s="396"/>
      <c r="CB63" s="396"/>
      <c r="CC63" s="396"/>
      <c r="CD63" s="396"/>
      <c r="CE63" s="396"/>
      <c r="CF63" s="396"/>
      <c r="CG63" s="396"/>
      <c r="CH63" s="396"/>
      <c r="CI63" s="396"/>
      <c r="CJ63" s="396"/>
      <c r="CK63" s="396"/>
      <c r="CL63" s="396"/>
      <c r="CM63" s="396"/>
      <c r="CN63" s="396"/>
      <c r="CO63" s="396"/>
      <c r="CP63" s="396"/>
      <c r="CQ63" s="398"/>
      <c r="CR63" s="398"/>
      <c r="CS63" s="398"/>
      <c r="CT63" s="398"/>
      <c r="CU63" s="27">
        <f>SUM(AY63+AJ63+AD63+AC63+R63+H63+F63+D63)</f>
        <v>160.19093999999998</v>
      </c>
    </row>
    <row r="64" spans="3:99" ht="18.75">
      <c r="C64" s="1"/>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399"/>
      <c r="AY64" s="399"/>
      <c r="BB64" s="406"/>
      <c r="BC64" s="406"/>
      <c r="CP64" s="399"/>
      <c r="CQ64" s="400"/>
      <c r="CR64" s="400"/>
      <c r="CS64" s="400"/>
      <c r="CT64" s="400"/>
      <c r="CU64" s="399"/>
    </row>
    <row r="65" spans="3:98" ht="18.75">
      <c r="C65" s="1"/>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399"/>
      <c r="AY65" s="399"/>
      <c r="BB65" s="406"/>
      <c r="BC65" s="406"/>
      <c r="CP65" s="399"/>
      <c r="CQ65" s="400"/>
      <c r="CR65" s="400"/>
      <c r="CS65" s="400"/>
      <c r="CT65" s="400"/>
    </row>
    <row r="66" spans="3:98" ht="18.75">
      <c r="C66" s="1"/>
      <c r="BB66" s="406"/>
      <c r="BC66" s="406"/>
      <c r="BI66" s="401"/>
      <c r="CP66" s="399"/>
      <c r="CQ66" s="400"/>
      <c r="CR66" s="400"/>
      <c r="CS66" s="400"/>
      <c r="CT66" s="400"/>
    </row>
    <row r="67" spans="3:98" ht="18.75">
      <c r="C67" s="1"/>
      <c r="BB67" s="406"/>
      <c r="BC67" s="406"/>
      <c r="CP67" s="399"/>
      <c r="CQ67" s="400"/>
      <c r="CR67" s="400"/>
      <c r="CS67" s="400"/>
      <c r="CT67" s="400"/>
    </row>
    <row r="68" spans="3:98" ht="18.75">
      <c r="C68" s="1"/>
      <c r="BB68" s="406"/>
      <c r="BC68" s="406"/>
      <c r="CQ68" s="400"/>
      <c r="CR68" s="400"/>
      <c r="CS68" s="400"/>
      <c r="CT68" s="400"/>
    </row>
    <row r="69" spans="3:98" ht="18.75">
      <c r="C69" s="1"/>
      <c r="CQ69" s="399"/>
      <c r="CR69" s="399"/>
      <c r="CS69" s="399"/>
      <c r="CT69" s="399"/>
    </row>
    <row r="70" spans="3:98" ht="18.75">
      <c r="C70" s="1"/>
      <c r="CQ70" s="399"/>
      <c r="CR70" s="399"/>
      <c r="CS70" s="399"/>
      <c r="CT70" s="399"/>
    </row>
    <row r="71" spans="95:98" ht="18.75">
      <c r="CQ71" s="399"/>
      <c r="CR71" s="399"/>
      <c r="CS71" s="399"/>
      <c r="CT71" s="399"/>
    </row>
    <row r="72" spans="95:98" ht="18.75">
      <c r="CQ72" s="399"/>
      <c r="CR72" s="399"/>
      <c r="CS72" s="399"/>
      <c r="CT72" s="399"/>
    </row>
    <row r="73" spans="95:98" ht="18.75">
      <c r="CQ73" s="399"/>
      <c r="CR73" s="399"/>
      <c r="CS73" s="399"/>
      <c r="CT73" s="399"/>
    </row>
    <row r="74" spans="95:98" ht="18.75">
      <c r="CQ74" s="399"/>
      <c r="CR74" s="399"/>
      <c r="CS74" s="399"/>
      <c r="CT74" s="399"/>
    </row>
    <row r="75" spans="95:98" ht="18.75">
      <c r="CQ75" s="399"/>
      <c r="CR75" s="399"/>
      <c r="CS75" s="399"/>
      <c r="CT75" s="399"/>
    </row>
  </sheetData>
  <mergeCells count="66">
    <mergeCell ref="BE1:BG1"/>
    <mergeCell ref="CR1:CU1"/>
    <mergeCell ref="AG4:AI4"/>
    <mergeCell ref="CP9:CS9"/>
    <mergeCell ref="BY10:CB10"/>
    <mergeCell ref="C11:BI11"/>
    <mergeCell ref="A14:A21"/>
    <mergeCell ref="C14:C21"/>
    <mergeCell ref="CS15:CS19"/>
    <mergeCell ref="CT15:CT19"/>
    <mergeCell ref="BW16:BW20"/>
    <mergeCell ref="BX16:BX21"/>
    <mergeCell ref="BY16:BY19"/>
    <mergeCell ref="BZ16:BZ19"/>
    <mergeCell ref="CA16:CA19"/>
    <mergeCell ref="CB16:CB19"/>
    <mergeCell ref="O16:O20"/>
    <mergeCell ref="P16:BI16"/>
    <mergeCell ref="BL16:BU16"/>
    <mergeCell ref="BV16:BV19"/>
    <mergeCell ref="CC16:CC19"/>
    <mergeCell ref="CD16:CD21"/>
    <mergeCell ref="CE16:CE19"/>
    <mergeCell ref="CF16:CF20"/>
    <mergeCell ref="CG16:CG21"/>
    <mergeCell ref="CH16:CH19"/>
    <mergeCell ref="CI16:CI21"/>
    <mergeCell ref="CJ16:CJ21"/>
    <mergeCell ref="CN16:CN21"/>
    <mergeCell ref="CO16:CO21"/>
    <mergeCell ref="CP16:CP20"/>
    <mergeCell ref="CQ16:CR18"/>
    <mergeCell ref="P18:P19"/>
    <mergeCell ref="Q18:Q19"/>
    <mergeCell ref="R18:R19"/>
    <mergeCell ref="BA18:BJ18"/>
    <mergeCell ref="CL18:CM18"/>
    <mergeCell ref="BA19:BA20"/>
    <mergeCell ref="BD19:BD20"/>
    <mergeCell ref="BF19:BF20"/>
    <mergeCell ref="BI19:BI20"/>
    <mergeCell ref="BJ19:BJ20"/>
    <mergeCell ref="BN19:BN20"/>
    <mergeCell ref="BP19:BP20"/>
    <mergeCell ref="BR18:BR21"/>
    <mergeCell ref="BS18:BS19"/>
    <mergeCell ref="BE2:BQ2"/>
    <mergeCell ref="BE3:BQ3"/>
    <mergeCell ref="J14:BQ14"/>
    <mergeCell ref="CK18:CK19"/>
    <mergeCell ref="BT18:BT19"/>
    <mergeCell ref="BU18:BU19"/>
    <mergeCell ref="BL18:BL19"/>
    <mergeCell ref="BM18:BN18"/>
    <mergeCell ref="BO18:BO19"/>
    <mergeCell ref="BP18:BQ18"/>
    <mergeCell ref="BY14:CU14"/>
    <mergeCell ref="BW15:CR15"/>
    <mergeCell ref="CQ10:CT10"/>
    <mergeCell ref="J15:BU15"/>
    <mergeCell ref="CU15:CU21"/>
    <mergeCell ref="J16:J19"/>
    <mergeCell ref="K16:K20"/>
    <mergeCell ref="L16:L20"/>
    <mergeCell ref="M16:M20"/>
    <mergeCell ref="N16:N21"/>
  </mergeCells>
  <printOptions/>
  <pageMargins left="0.17" right="0.16" top="0.17" bottom="0.17" header="0.16" footer="0.17"/>
  <pageSetup fitToWidth="2"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dimension ref="A1:H27"/>
  <sheetViews>
    <sheetView workbookViewId="0" topLeftCell="A1">
      <selection activeCell="C4" sqref="C4:F4"/>
    </sheetView>
  </sheetViews>
  <sheetFormatPr defaultColWidth="9.00390625" defaultRowHeight="12.75"/>
  <cols>
    <col min="1" max="1" width="9.125" style="1" customWidth="1"/>
    <col min="2" max="2" width="43.75390625" style="1" customWidth="1"/>
    <col min="3" max="3" width="11.625" style="1" customWidth="1"/>
    <col min="4" max="4" width="10.375" style="1" customWidth="1"/>
    <col min="5" max="5" width="12.375" style="1" customWidth="1"/>
    <col min="6" max="6" width="12.25390625" style="1" customWidth="1"/>
    <col min="7" max="16384" width="9.125" style="1" customWidth="1"/>
  </cols>
  <sheetData>
    <row r="1" spans="4:8" ht="15.75">
      <c r="D1" s="338" t="s">
        <v>245</v>
      </c>
      <c r="E1" s="338"/>
      <c r="F1" s="338"/>
      <c r="G1" s="338"/>
      <c r="H1" s="79"/>
    </row>
    <row r="2" ht="15.75">
      <c r="C2" s="1" t="s">
        <v>246</v>
      </c>
    </row>
    <row r="3" spans="3:6" ht="15.75">
      <c r="C3" s="5" t="s">
        <v>641</v>
      </c>
      <c r="D3" s="5"/>
      <c r="E3" s="5"/>
      <c r="F3" s="5"/>
    </row>
    <row r="4" spans="3:8" ht="39.75" customHeight="1">
      <c r="C4" s="438" t="s">
        <v>35</v>
      </c>
      <c r="D4" s="438"/>
      <c r="E4" s="438"/>
      <c r="F4" s="438"/>
      <c r="G4" s="5"/>
      <c r="H4" s="5"/>
    </row>
    <row r="5" spans="1:8" ht="27" customHeight="1">
      <c r="A5" s="312" t="s">
        <v>598</v>
      </c>
      <c r="B5" s="312"/>
      <c r="C5" s="312"/>
      <c r="D5" s="312"/>
      <c r="E5" s="312"/>
      <c r="F5" s="312"/>
      <c r="G5" s="5"/>
      <c r="H5" s="5"/>
    </row>
    <row r="7" ht="15.75">
      <c r="E7" s="1" t="s">
        <v>366</v>
      </c>
    </row>
    <row r="8" spans="1:6" ht="25.5" customHeight="1">
      <c r="A8" s="436" t="s">
        <v>9</v>
      </c>
      <c r="B8" s="436" t="s">
        <v>247</v>
      </c>
      <c r="C8" s="437" t="s">
        <v>427</v>
      </c>
      <c r="D8" s="436" t="s">
        <v>445</v>
      </c>
      <c r="E8" s="436"/>
      <c r="F8" s="436" t="s">
        <v>370</v>
      </c>
    </row>
    <row r="9" spans="1:6" ht="47.25">
      <c r="A9" s="436"/>
      <c r="B9" s="436"/>
      <c r="C9" s="437"/>
      <c r="D9" s="7" t="s">
        <v>370</v>
      </c>
      <c r="E9" s="8" t="s">
        <v>248</v>
      </c>
      <c r="F9" s="436"/>
    </row>
    <row r="10" spans="1:6" ht="15.75">
      <c r="A10" s="7">
        <v>1</v>
      </c>
      <c r="B10" s="7">
        <v>2</v>
      </c>
      <c r="C10" s="7">
        <v>3</v>
      </c>
      <c r="D10" s="7">
        <v>4</v>
      </c>
      <c r="E10" s="7">
        <v>5</v>
      </c>
      <c r="F10" s="7">
        <v>6</v>
      </c>
    </row>
    <row r="11" spans="1:6" ht="15.75">
      <c r="A11" s="8">
        <v>200000</v>
      </c>
      <c r="B11" s="8" t="s">
        <v>249</v>
      </c>
      <c r="C11" s="265">
        <f>SUM(C12)</f>
        <v>594.92425</v>
      </c>
      <c r="D11" s="265">
        <f>SUM(D12)</f>
        <v>52.10435</v>
      </c>
      <c r="E11" s="265">
        <f>SUM(E12)</f>
        <v>52.10435</v>
      </c>
      <c r="F11" s="254">
        <f>SUM(C11+D11)</f>
        <v>647.0286</v>
      </c>
    </row>
    <row r="12" spans="1:6" ht="31.5">
      <c r="A12" s="8">
        <v>208000</v>
      </c>
      <c r="B12" s="8" t="s">
        <v>250</v>
      </c>
      <c r="C12" s="265">
        <f>SUM(C15+C16)</f>
        <v>594.92425</v>
      </c>
      <c r="D12" s="265">
        <f>SUM(D15+D16)</f>
        <v>52.10435</v>
      </c>
      <c r="E12" s="265">
        <f>SUM(E15+E16)</f>
        <v>52.10435</v>
      </c>
      <c r="F12" s="254">
        <f aca="true" t="shared" si="0" ref="F12:F25">SUM(C12+D12)</f>
        <v>647.0286</v>
      </c>
    </row>
    <row r="13" spans="1:6" ht="18" customHeight="1">
      <c r="A13" s="8">
        <v>208100</v>
      </c>
      <c r="B13" s="8" t="s">
        <v>251</v>
      </c>
      <c r="C13" s="265">
        <v>675.20632</v>
      </c>
      <c r="D13" s="265">
        <v>106.9932</v>
      </c>
      <c r="E13" s="265">
        <v>91.85985</v>
      </c>
      <c r="F13" s="254">
        <f t="shared" si="0"/>
        <v>782.19952</v>
      </c>
    </row>
    <row r="14" spans="1:6" ht="15.75">
      <c r="A14" s="8">
        <v>208200</v>
      </c>
      <c r="B14" s="8" t="s">
        <v>252</v>
      </c>
      <c r="C14" s="265">
        <f>SUM(C13)-C15</f>
        <v>60.282069999999976</v>
      </c>
      <c r="D14" s="265">
        <f>SUM(D13)-D15</f>
        <v>74.88885</v>
      </c>
      <c r="E14" s="265">
        <f>SUM(E13)-E15</f>
        <v>59.7555</v>
      </c>
      <c r="F14" s="254">
        <f t="shared" si="0"/>
        <v>135.17091999999997</v>
      </c>
    </row>
    <row r="15" spans="1:6" ht="15.75">
      <c r="A15" s="8"/>
      <c r="B15" s="8" t="s">
        <v>253</v>
      </c>
      <c r="C15" s="265">
        <v>614.92425</v>
      </c>
      <c r="D15" s="254">
        <v>32.10435</v>
      </c>
      <c r="E15" s="254">
        <v>32.10435</v>
      </c>
      <c r="F15" s="254">
        <f t="shared" si="0"/>
        <v>647.0286</v>
      </c>
    </row>
    <row r="16" spans="1:6" ht="47.25">
      <c r="A16" s="8">
        <v>208400</v>
      </c>
      <c r="B16" s="8" t="s">
        <v>254</v>
      </c>
      <c r="C16" s="265">
        <v>-20</v>
      </c>
      <c r="D16" s="265">
        <v>20</v>
      </c>
      <c r="E16" s="265">
        <v>20</v>
      </c>
      <c r="F16" s="254">
        <f t="shared" si="0"/>
        <v>0</v>
      </c>
    </row>
    <row r="17" spans="1:6" ht="15.75">
      <c r="A17" s="7"/>
      <c r="B17" s="8" t="s">
        <v>255</v>
      </c>
      <c r="C17" s="265">
        <f>SUM(C11)</f>
        <v>594.92425</v>
      </c>
      <c r="D17" s="265">
        <f>SUM(D11)</f>
        <v>52.10435</v>
      </c>
      <c r="E17" s="265">
        <f>SUM(E11)</f>
        <v>52.10435</v>
      </c>
      <c r="F17" s="254">
        <f>SUM(C17+D17)</f>
        <v>647.0286</v>
      </c>
    </row>
    <row r="18" spans="1:6" ht="15.75">
      <c r="A18" s="8">
        <v>600000</v>
      </c>
      <c r="B18" s="8" t="s">
        <v>256</v>
      </c>
      <c r="C18" s="265">
        <f aca="true" t="shared" si="1" ref="C18:E19">SUM(C17)</f>
        <v>594.92425</v>
      </c>
      <c r="D18" s="265">
        <f t="shared" si="1"/>
        <v>52.10435</v>
      </c>
      <c r="E18" s="265">
        <f t="shared" si="1"/>
        <v>52.10435</v>
      </c>
      <c r="F18" s="254">
        <f>SUM(C18+D18)</f>
        <v>647.0286</v>
      </c>
    </row>
    <row r="19" spans="1:6" ht="15.75">
      <c r="A19" s="8">
        <v>602000</v>
      </c>
      <c r="B19" s="8" t="s">
        <v>257</v>
      </c>
      <c r="C19" s="265">
        <f t="shared" si="1"/>
        <v>594.92425</v>
      </c>
      <c r="D19" s="265">
        <f t="shared" si="1"/>
        <v>52.10435</v>
      </c>
      <c r="E19" s="265">
        <f t="shared" si="1"/>
        <v>52.10435</v>
      </c>
      <c r="F19" s="254">
        <f>SUM(C19+D19)</f>
        <v>647.0286</v>
      </c>
    </row>
    <row r="20" spans="1:6" ht="15.75">
      <c r="A20" s="8">
        <v>602100</v>
      </c>
      <c r="B20" s="8" t="s">
        <v>251</v>
      </c>
      <c r="C20" s="265">
        <v>675.20632</v>
      </c>
      <c r="D20" s="265">
        <v>106.9932</v>
      </c>
      <c r="E20" s="265">
        <v>91.85985</v>
      </c>
      <c r="F20" s="254">
        <f t="shared" si="0"/>
        <v>782.19952</v>
      </c>
    </row>
    <row r="21" spans="1:6" ht="15.75">
      <c r="A21" s="8">
        <v>602200</v>
      </c>
      <c r="B21" s="8" t="s">
        <v>252</v>
      </c>
      <c r="C21" s="265">
        <v>60.28207</v>
      </c>
      <c r="D21" s="265">
        <v>74.88885</v>
      </c>
      <c r="E21" s="265">
        <v>59.7555</v>
      </c>
      <c r="F21" s="254">
        <f t="shared" si="0"/>
        <v>135.17092</v>
      </c>
    </row>
    <row r="22" spans="1:6" ht="15.75" hidden="1">
      <c r="A22" s="8"/>
      <c r="B22" s="8"/>
      <c r="C22" s="265"/>
      <c r="D22" s="265"/>
      <c r="E22" s="265"/>
      <c r="F22" s="254"/>
    </row>
    <row r="23" spans="1:6" ht="47.25">
      <c r="A23" s="8">
        <v>602400</v>
      </c>
      <c r="B23" s="8" t="s">
        <v>254</v>
      </c>
      <c r="C23" s="265">
        <v>-20</v>
      </c>
      <c r="D23" s="265">
        <v>20</v>
      </c>
      <c r="E23" s="265">
        <v>20</v>
      </c>
      <c r="F23" s="254">
        <f t="shared" si="0"/>
        <v>0</v>
      </c>
    </row>
    <row r="24" spans="1:6" ht="15.75" hidden="1">
      <c r="A24" s="8">
        <v>604100</v>
      </c>
      <c r="B24" s="8" t="s">
        <v>258</v>
      </c>
      <c r="C24" s="265"/>
      <c r="D24" s="265"/>
      <c r="E24" s="254"/>
      <c r="F24" s="254">
        <f t="shared" si="0"/>
        <v>0</v>
      </c>
    </row>
    <row r="25" spans="1:6" ht="15.75" hidden="1">
      <c r="A25" s="8">
        <v>604200</v>
      </c>
      <c r="B25" s="8" t="s">
        <v>259</v>
      </c>
      <c r="C25" s="265"/>
      <c r="D25" s="265"/>
      <c r="E25" s="254"/>
      <c r="F25" s="254">
        <f t="shared" si="0"/>
        <v>0</v>
      </c>
    </row>
    <row r="26" spans="1:6" ht="15.75">
      <c r="A26" s="8"/>
      <c r="B26" s="80" t="s">
        <v>260</v>
      </c>
      <c r="C26" s="265">
        <f>SUM(C11)</f>
        <v>594.92425</v>
      </c>
      <c r="D26" s="265">
        <f>SUM(D11)</f>
        <v>52.10435</v>
      </c>
      <c r="E26" s="265">
        <f>SUM(E11)</f>
        <v>52.10435</v>
      </c>
      <c r="F26" s="254">
        <f>SUM(C26+D26)</f>
        <v>647.0286</v>
      </c>
    </row>
    <row r="27" spans="1:4" ht="15.75">
      <c r="A27" s="19"/>
      <c r="B27" s="19"/>
      <c r="C27" s="19"/>
      <c r="D27" s="19"/>
    </row>
  </sheetData>
  <mergeCells count="8">
    <mergeCell ref="D1:G1"/>
    <mergeCell ref="A5:F5"/>
    <mergeCell ref="A8:A9"/>
    <mergeCell ref="B8:B9"/>
    <mergeCell ref="C8:C9"/>
    <mergeCell ref="D8:E8"/>
    <mergeCell ref="F8:F9"/>
    <mergeCell ref="C4:F4"/>
  </mergeCells>
  <printOptions/>
  <pageMargins left="0.26" right="0.19" top="0.27"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X132"/>
  <sheetViews>
    <sheetView workbookViewId="0" topLeftCell="A1">
      <selection activeCell="C118" sqref="C118"/>
    </sheetView>
  </sheetViews>
  <sheetFormatPr defaultColWidth="9.00390625" defaultRowHeight="12.75"/>
  <cols>
    <col min="1" max="1" width="16.75390625" style="12" customWidth="1"/>
    <col min="2" max="2" width="37.25390625" style="12" customWidth="1"/>
    <col min="3" max="3" width="54.75390625" style="12" customWidth="1"/>
    <col min="4" max="4" width="12.625" style="12" customWidth="1"/>
    <col min="5" max="5" width="12.00390625" style="12" customWidth="1"/>
    <col min="6" max="6" width="10.375" style="12" customWidth="1"/>
    <col min="7" max="7" width="18.75390625" style="12" customWidth="1"/>
    <col min="8" max="8" width="13.00390625" style="12" hidden="1" customWidth="1"/>
    <col min="9" max="9" width="12.875" style="12" hidden="1" customWidth="1"/>
    <col min="10" max="10" width="13.75390625" style="12" customWidth="1"/>
    <col min="11" max="11" width="14.875" style="12" customWidth="1"/>
    <col min="12" max="12" width="11.75390625" style="12" bestFit="1" customWidth="1"/>
    <col min="13" max="13" width="11.375" style="12" bestFit="1" customWidth="1"/>
    <col min="14" max="14" width="0" style="12" hidden="1" customWidth="1"/>
    <col min="15" max="15" width="14.625" style="12" hidden="1" customWidth="1"/>
    <col min="16" max="16" width="17.25390625" style="12" customWidth="1"/>
    <col min="17" max="16384" width="9.125" style="12" customWidth="1"/>
  </cols>
  <sheetData>
    <row r="1" spans="3:15" ht="18.75">
      <c r="C1" s="452" t="s">
        <v>806</v>
      </c>
      <c r="D1" s="452"/>
      <c r="E1" s="452"/>
      <c r="F1" s="452"/>
      <c r="G1" s="452"/>
      <c r="H1" s="452"/>
      <c r="I1" s="452"/>
      <c r="J1" s="452"/>
      <c r="K1" s="452"/>
      <c r="L1" s="452"/>
      <c r="M1" s="452"/>
      <c r="N1" s="452"/>
      <c r="O1" s="452"/>
    </row>
    <row r="2" spans="3:15" ht="18.75">
      <c r="C2" s="452" t="s">
        <v>160</v>
      </c>
      <c r="D2" s="452"/>
      <c r="E2" s="452"/>
      <c r="F2" s="452"/>
      <c r="G2" s="452"/>
      <c r="H2" s="452"/>
      <c r="I2" s="452"/>
      <c r="J2" s="452"/>
      <c r="K2" s="452"/>
      <c r="L2" s="452"/>
      <c r="M2" s="452"/>
      <c r="N2" s="452"/>
      <c r="O2" s="452"/>
    </row>
    <row r="3" spans="3:15" ht="18.75">
      <c r="C3" s="452" t="s">
        <v>30</v>
      </c>
      <c r="D3" s="452"/>
      <c r="E3" s="452"/>
      <c r="F3" s="452"/>
      <c r="G3" s="452"/>
      <c r="H3" s="452"/>
      <c r="I3" s="452"/>
      <c r="J3" s="452"/>
      <c r="K3" s="452"/>
      <c r="L3" s="452"/>
      <c r="M3" s="452"/>
      <c r="N3" s="452"/>
      <c r="O3" s="452"/>
    </row>
    <row r="4" spans="1:7" ht="15.75" hidden="1">
      <c r="A4" s="44"/>
      <c r="B4" s="44"/>
      <c r="C4" s="44"/>
      <c r="D4" s="44"/>
      <c r="E4" s="44"/>
      <c r="F4" s="44"/>
      <c r="G4" s="44"/>
    </row>
    <row r="5" spans="1:15" ht="42.75" customHeight="1">
      <c r="A5" s="453" t="s">
        <v>640</v>
      </c>
      <c r="B5" s="453"/>
      <c r="C5" s="453"/>
      <c r="D5" s="453"/>
      <c r="E5" s="453"/>
      <c r="F5" s="453"/>
      <c r="G5" s="453"/>
      <c r="H5" s="453"/>
      <c r="I5" s="453"/>
      <c r="J5" s="453"/>
      <c r="K5" s="453"/>
      <c r="L5" s="453"/>
      <c r="M5" s="453"/>
      <c r="N5" s="453"/>
      <c r="O5" s="453"/>
    </row>
    <row r="6" spans="1:16" ht="15.75">
      <c r="A6" s="454" t="s">
        <v>162</v>
      </c>
      <c r="B6" s="446" t="s">
        <v>361</v>
      </c>
      <c r="C6" s="448" t="s">
        <v>163</v>
      </c>
      <c r="D6" s="448" t="s">
        <v>164</v>
      </c>
      <c r="E6" s="448" t="s">
        <v>165</v>
      </c>
      <c r="F6" s="448" t="s">
        <v>166</v>
      </c>
      <c r="G6" s="448" t="s">
        <v>599</v>
      </c>
      <c r="H6" s="43"/>
      <c r="I6" s="43"/>
      <c r="J6" s="449" t="s">
        <v>167</v>
      </c>
      <c r="K6" s="449"/>
      <c r="L6" s="449"/>
      <c r="M6" s="449"/>
      <c r="N6" s="46"/>
      <c r="O6" s="450" t="s">
        <v>168</v>
      </c>
      <c r="P6" s="451" t="s">
        <v>159</v>
      </c>
    </row>
    <row r="7" spans="1:16" ht="31.5" customHeight="1">
      <c r="A7" s="454"/>
      <c r="B7" s="447"/>
      <c r="C7" s="448"/>
      <c r="D7" s="448"/>
      <c r="E7" s="448"/>
      <c r="F7" s="448"/>
      <c r="G7" s="448"/>
      <c r="H7" s="43"/>
      <c r="I7" s="43"/>
      <c r="J7" s="448" t="s">
        <v>169</v>
      </c>
      <c r="K7" s="448"/>
      <c r="L7" s="448" t="s">
        <v>170</v>
      </c>
      <c r="M7" s="448" t="s">
        <v>171</v>
      </c>
      <c r="N7" s="47"/>
      <c r="O7" s="450"/>
      <c r="P7" s="451"/>
    </row>
    <row r="8" spans="1:16" ht="67.5" customHeight="1">
      <c r="A8" s="45" t="s">
        <v>323</v>
      </c>
      <c r="B8" s="43" t="s">
        <v>172</v>
      </c>
      <c r="C8" s="448"/>
      <c r="D8" s="448"/>
      <c r="E8" s="448"/>
      <c r="F8" s="448"/>
      <c r="G8" s="448"/>
      <c r="H8" s="43"/>
      <c r="I8" s="43"/>
      <c r="J8" s="43" t="s">
        <v>173</v>
      </c>
      <c r="K8" s="43" t="s">
        <v>174</v>
      </c>
      <c r="L8" s="448"/>
      <c r="M8" s="448"/>
      <c r="N8" s="47"/>
      <c r="O8" s="450"/>
      <c r="P8" s="451"/>
    </row>
    <row r="9" spans="1:16" ht="55.5" customHeight="1" hidden="1">
      <c r="A9" s="48" t="s">
        <v>175</v>
      </c>
      <c r="B9" s="49" t="s">
        <v>372</v>
      </c>
      <c r="C9" s="49" t="s">
        <v>176</v>
      </c>
      <c r="D9" s="50"/>
      <c r="E9" s="50"/>
      <c r="F9" s="50"/>
      <c r="G9" s="51"/>
      <c r="H9" s="52"/>
      <c r="I9" s="51"/>
      <c r="J9" s="51"/>
      <c r="K9" s="51"/>
      <c r="L9" s="50"/>
      <c r="M9" s="50"/>
      <c r="N9" s="53"/>
      <c r="O9" s="243"/>
      <c r="P9" s="256"/>
    </row>
    <row r="10" spans="1:16" ht="31.5" customHeight="1" hidden="1">
      <c r="A10" s="54" t="s">
        <v>373</v>
      </c>
      <c r="B10" s="43" t="s">
        <v>374</v>
      </c>
      <c r="C10" s="43" t="s">
        <v>177</v>
      </c>
      <c r="D10" s="55"/>
      <c r="E10" s="55"/>
      <c r="F10" s="55"/>
      <c r="G10" s="56"/>
      <c r="H10" s="56"/>
      <c r="I10" s="56"/>
      <c r="J10" s="56"/>
      <c r="K10" s="56"/>
      <c r="L10" s="55"/>
      <c r="M10" s="55"/>
      <c r="N10" s="57"/>
      <c r="O10" s="244"/>
      <c r="P10" s="256"/>
    </row>
    <row r="11" spans="1:24" ht="36" customHeight="1" hidden="1">
      <c r="A11" s="48" t="s">
        <v>265</v>
      </c>
      <c r="B11" s="49" t="s">
        <v>460</v>
      </c>
      <c r="C11" s="49" t="s">
        <v>176</v>
      </c>
      <c r="D11" s="18"/>
      <c r="E11" s="18"/>
      <c r="F11" s="18"/>
      <c r="G11" s="93"/>
      <c r="H11" s="93"/>
      <c r="I11" s="93"/>
      <c r="J11" s="93"/>
      <c r="K11" s="93">
        <f>SUM(K14+K23+K26+K34+K37+K39+K40)</f>
        <v>0</v>
      </c>
      <c r="L11" s="93">
        <f>SUM(L14+L23+L26+L34+L37+L39+L40)</f>
        <v>0</v>
      </c>
      <c r="M11" s="93">
        <f>SUM(M14+M23+M26+M34+M37+M39+M40)</f>
        <v>0</v>
      </c>
      <c r="N11" s="93">
        <f>SUM(N14+N23+N26+N34+N37+N39+N40)</f>
        <v>0</v>
      </c>
      <c r="O11" s="245">
        <f>SUM(O14+O23+O26+O34+O37+O39+O40)</f>
        <v>0</v>
      </c>
      <c r="P11" s="94"/>
      <c r="Q11" s="89"/>
      <c r="R11" s="40"/>
      <c r="S11" s="40"/>
      <c r="T11" s="40"/>
      <c r="U11" s="40"/>
      <c r="V11" s="40"/>
      <c r="W11" s="40"/>
      <c r="X11" s="40"/>
    </row>
    <row r="12" spans="1:24" ht="35.25" customHeight="1" hidden="1">
      <c r="A12" s="54"/>
      <c r="B12" s="43"/>
      <c r="C12" s="43"/>
      <c r="D12" s="55"/>
      <c r="E12" s="55"/>
      <c r="F12" s="55"/>
      <c r="G12" s="27"/>
      <c r="H12" s="27"/>
      <c r="I12" s="27">
        <f>SUM(J12+L12+M12+O12)</f>
        <v>0</v>
      </c>
      <c r="J12" s="29"/>
      <c r="K12" s="27"/>
      <c r="L12" s="27"/>
      <c r="M12" s="27"/>
      <c r="N12" s="89">
        <f>SUM(J12:M12)-K12</f>
        <v>0</v>
      </c>
      <c r="O12" s="246"/>
      <c r="P12" s="94"/>
      <c r="Q12" s="89"/>
      <c r="R12" s="40"/>
      <c r="S12" s="40"/>
      <c r="T12" s="40"/>
      <c r="U12" s="40"/>
      <c r="V12" s="40"/>
      <c r="W12" s="40"/>
      <c r="X12" s="40"/>
    </row>
    <row r="13" spans="1:24" ht="35.25" customHeight="1" hidden="1">
      <c r="A13" s="54"/>
      <c r="B13" s="9"/>
      <c r="C13" s="43"/>
      <c r="D13" s="55"/>
      <c r="E13" s="55"/>
      <c r="F13" s="55"/>
      <c r="G13" s="27"/>
      <c r="H13" s="27"/>
      <c r="I13" s="27"/>
      <c r="J13" s="29"/>
      <c r="K13" s="27"/>
      <c r="L13" s="27"/>
      <c r="M13" s="27"/>
      <c r="N13" s="89"/>
      <c r="O13" s="246"/>
      <c r="P13" s="94"/>
      <c r="Q13" s="89"/>
      <c r="R13" s="40"/>
      <c r="S13" s="40"/>
      <c r="T13" s="40"/>
      <c r="U13" s="40"/>
      <c r="V13" s="40"/>
      <c r="W13" s="40"/>
      <c r="X13" s="40"/>
    </row>
    <row r="14" spans="1:24" ht="47.25" hidden="1">
      <c r="A14" s="54" t="s">
        <v>380</v>
      </c>
      <c r="B14" s="9" t="s">
        <v>154</v>
      </c>
      <c r="C14" s="43" t="s">
        <v>178</v>
      </c>
      <c r="D14" s="55"/>
      <c r="E14" s="55"/>
      <c r="F14" s="55"/>
      <c r="G14" s="27"/>
      <c r="H14" s="27"/>
      <c r="I14" s="27"/>
      <c r="J14" s="27"/>
      <c r="K14" s="27">
        <f>SUM(K16+K17+K19+K20)</f>
        <v>0</v>
      </c>
      <c r="L14" s="27">
        <f>SUM(L16+L17+L19+L20)</f>
        <v>0</v>
      </c>
      <c r="M14" s="27">
        <f>SUM(M16+M17+M19+M20)</f>
        <v>0</v>
      </c>
      <c r="N14" s="27">
        <f>SUM(N16+N17+N19+N20)</f>
        <v>0</v>
      </c>
      <c r="O14" s="246">
        <f>SUM(O16+O17+O19+O20)+O18</f>
        <v>0</v>
      </c>
      <c r="P14" s="94"/>
      <c r="Q14" s="89"/>
      <c r="R14" s="40"/>
      <c r="S14" s="40"/>
      <c r="T14" s="40"/>
      <c r="U14" s="40"/>
      <c r="V14" s="40"/>
      <c r="W14" s="40"/>
      <c r="X14" s="40"/>
    </row>
    <row r="15" spans="1:24" ht="18.75" hidden="1">
      <c r="A15" s="54"/>
      <c r="B15" s="43"/>
      <c r="C15" s="43" t="s">
        <v>475</v>
      </c>
      <c r="D15" s="55"/>
      <c r="E15" s="55"/>
      <c r="F15" s="55"/>
      <c r="G15" s="27"/>
      <c r="H15" s="27"/>
      <c r="I15" s="27"/>
      <c r="J15" s="29"/>
      <c r="K15" s="27"/>
      <c r="L15" s="27"/>
      <c r="M15" s="27"/>
      <c r="N15" s="89"/>
      <c r="O15" s="246"/>
      <c r="P15" s="94"/>
      <c r="Q15" s="89"/>
      <c r="R15" s="40"/>
      <c r="S15" s="40"/>
      <c r="T15" s="40"/>
      <c r="U15" s="40"/>
      <c r="V15" s="40"/>
      <c r="W15" s="40"/>
      <c r="X15" s="40"/>
    </row>
    <row r="16" spans="1:24" ht="18.75" hidden="1">
      <c r="A16" s="54"/>
      <c r="B16" s="43"/>
      <c r="C16" s="43" t="s">
        <v>179</v>
      </c>
      <c r="D16" s="55"/>
      <c r="E16" s="55"/>
      <c r="F16" s="55"/>
      <c r="G16" s="27"/>
      <c r="H16" s="27"/>
      <c r="I16" s="27"/>
      <c r="J16" s="29"/>
      <c r="K16" s="27"/>
      <c r="L16" s="27"/>
      <c r="M16" s="27"/>
      <c r="N16" s="89"/>
      <c r="O16" s="246"/>
      <c r="P16" s="94"/>
      <c r="Q16" s="89"/>
      <c r="R16" s="40"/>
      <c r="S16" s="40"/>
      <c r="T16" s="40"/>
      <c r="U16" s="40"/>
      <c r="V16" s="40"/>
      <c r="W16" s="40"/>
      <c r="X16" s="40"/>
    </row>
    <row r="17" spans="1:24" ht="18.75" hidden="1">
      <c r="A17" s="54"/>
      <c r="B17" s="43"/>
      <c r="C17" s="43"/>
      <c r="D17" s="55"/>
      <c r="E17" s="55"/>
      <c r="F17" s="55"/>
      <c r="G17" s="27"/>
      <c r="H17" s="27"/>
      <c r="I17" s="27"/>
      <c r="J17" s="29"/>
      <c r="K17" s="27"/>
      <c r="L17" s="27"/>
      <c r="M17" s="27"/>
      <c r="N17" s="89"/>
      <c r="O17" s="246"/>
      <c r="P17" s="94"/>
      <c r="Q17" s="89"/>
      <c r="R17" s="40"/>
      <c r="S17" s="40"/>
      <c r="T17" s="40"/>
      <c r="U17" s="40"/>
      <c r="V17" s="40"/>
      <c r="W17" s="40"/>
      <c r="X17" s="40"/>
    </row>
    <row r="18" spans="1:24" ht="18.75" hidden="1">
      <c r="A18" s="54"/>
      <c r="B18" s="43"/>
      <c r="C18" s="43" t="s">
        <v>180</v>
      </c>
      <c r="D18" s="55"/>
      <c r="E18" s="55"/>
      <c r="F18" s="55"/>
      <c r="G18" s="27"/>
      <c r="H18" s="27"/>
      <c r="I18" s="27"/>
      <c r="J18" s="27"/>
      <c r="K18" s="27"/>
      <c r="L18" s="27"/>
      <c r="M18" s="27"/>
      <c r="N18" s="89"/>
      <c r="O18" s="246"/>
      <c r="P18" s="94"/>
      <c r="Q18" s="89"/>
      <c r="R18" s="40"/>
      <c r="S18" s="40"/>
      <c r="T18" s="40"/>
      <c r="U18" s="40"/>
      <c r="V18" s="40"/>
      <c r="W18" s="40"/>
      <c r="X18" s="40"/>
    </row>
    <row r="19" spans="1:24" ht="18.75" hidden="1">
      <c r="A19" s="54"/>
      <c r="B19" s="43"/>
      <c r="C19" s="43" t="s">
        <v>181</v>
      </c>
      <c r="D19" s="55"/>
      <c r="E19" s="55"/>
      <c r="F19" s="55"/>
      <c r="G19" s="27"/>
      <c r="H19" s="27"/>
      <c r="I19" s="27"/>
      <c r="J19" s="29"/>
      <c r="K19" s="27"/>
      <c r="L19" s="27"/>
      <c r="M19" s="27"/>
      <c r="N19" s="89"/>
      <c r="O19" s="246"/>
      <c r="P19" s="94"/>
      <c r="Q19" s="89"/>
      <c r="R19" s="40"/>
      <c r="S19" s="40"/>
      <c r="T19" s="40"/>
      <c r="U19" s="40"/>
      <c r="V19" s="40"/>
      <c r="W19" s="40"/>
      <c r="X19" s="40"/>
    </row>
    <row r="20" spans="1:24" ht="18.75" hidden="1">
      <c r="A20" s="54"/>
      <c r="B20" s="43"/>
      <c r="C20" s="43"/>
      <c r="D20" s="55"/>
      <c r="E20" s="55"/>
      <c r="F20" s="55"/>
      <c r="G20" s="27"/>
      <c r="H20" s="27"/>
      <c r="I20" s="27"/>
      <c r="J20" s="29"/>
      <c r="K20" s="27"/>
      <c r="L20" s="27"/>
      <c r="M20" s="27"/>
      <c r="N20" s="89"/>
      <c r="O20" s="246"/>
      <c r="P20" s="94"/>
      <c r="Q20" s="89"/>
      <c r="R20" s="40"/>
      <c r="S20" s="40"/>
      <c r="T20" s="40"/>
      <c r="U20" s="40"/>
      <c r="V20" s="40"/>
      <c r="W20" s="40"/>
      <c r="X20" s="40"/>
    </row>
    <row r="21" spans="1:24" ht="18.75" hidden="1">
      <c r="A21" s="54"/>
      <c r="B21" s="43"/>
      <c r="C21" s="43"/>
      <c r="D21" s="55"/>
      <c r="E21" s="55"/>
      <c r="F21" s="55"/>
      <c r="G21" s="27"/>
      <c r="H21" s="27"/>
      <c r="I21" s="27"/>
      <c r="J21" s="29"/>
      <c r="K21" s="27"/>
      <c r="L21" s="27"/>
      <c r="M21" s="27"/>
      <c r="N21" s="89"/>
      <c r="O21" s="246"/>
      <c r="P21" s="94"/>
      <c r="Q21" s="89"/>
      <c r="R21" s="40"/>
      <c r="S21" s="40"/>
      <c r="T21" s="40"/>
      <c r="U21" s="40"/>
      <c r="V21" s="40"/>
      <c r="W21" s="40"/>
      <c r="X21" s="40"/>
    </row>
    <row r="22" spans="1:24" ht="18.75" hidden="1">
      <c r="A22" s="54"/>
      <c r="B22" s="43"/>
      <c r="C22" s="43"/>
      <c r="D22" s="55"/>
      <c r="E22" s="55"/>
      <c r="F22" s="55"/>
      <c r="G22" s="27"/>
      <c r="H22" s="27"/>
      <c r="I22" s="27"/>
      <c r="J22" s="29"/>
      <c r="K22" s="27"/>
      <c r="L22" s="27"/>
      <c r="M22" s="27"/>
      <c r="N22" s="89"/>
      <c r="O22" s="246"/>
      <c r="P22" s="94"/>
      <c r="Q22" s="89"/>
      <c r="R22" s="40"/>
      <c r="S22" s="40"/>
      <c r="T22" s="40"/>
      <c r="U22" s="40"/>
      <c r="V22" s="40"/>
      <c r="W22" s="40"/>
      <c r="X22" s="40"/>
    </row>
    <row r="23" spans="1:24" ht="18.75" hidden="1">
      <c r="A23" s="54" t="s">
        <v>332</v>
      </c>
      <c r="B23" s="43" t="s">
        <v>333</v>
      </c>
      <c r="C23" s="43" t="s">
        <v>178</v>
      </c>
      <c r="D23" s="55"/>
      <c r="E23" s="55"/>
      <c r="F23" s="55"/>
      <c r="G23" s="27"/>
      <c r="H23" s="27"/>
      <c r="I23" s="27"/>
      <c r="J23" s="29"/>
      <c r="K23" s="27"/>
      <c r="L23" s="27"/>
      <c r="M23" s="27"/>
      <c r="N23" s="89"/>
      <c r="O23" s="246"/>
      <c r="P23" s="94"/>
      <c r="Q23" s="89"/>
      <c r="R23" s="40"/>
      <c r="S23" s="40"/>
      <c r="T23" s="40"/>
      <c r="U23" s="40"/>
      <c r="V23" s="40"/>
      <c r="W23" s="40"/>
      <c r="X23" s="40"/>
    </row>
    <row r="24" spans="1:24" ht="18.75" hidden="1">
      <c r="A24" s="54"/>
      <c r="B24" s="43"/>
      <c r="C24" s="43" t="s">
        <v>475</v>
      </c>
      <c r="D24" s="55"/>
      <c r="E24" s="55"/>
      <c r="F24" s="55"/>
      <c r="G24" s="27"/>
      <c r="H24" s="27"/>
      <c r="I24" s="27"/>
      <c r="J24" s="29"/>
      <c r="K24" s="27"/>
      <c r="L24" s="27"/>
      <c r="M24" s="27"/>
      <c r="N24" s="89"/>
      <c r="O24" s="246"/>
      <c r="P24" s="94"/>
      <c r="Q24" s="89"/>
      <c r="R24" s="40"/>
      <c r="S24" s="40"/>
      <c r="T24" s="40"/>
      <c r="U24" s="40"/>
      <c r="V24" s="40"/>
      <c r="W24" s="40"/>
      <c r="X24" s="40"/>
    </row>
    <row r="25" spans="1:24" ht="102" hidden="1">
      <c r="A25" s="54"/>
      <c r="B25" s="43"/>
      <c r="C25" s="43" t="s">
        <v>182</v>
      </c>
      <c r="D25" s="55"/>
      <c r="E25" s="55"/>
      <c r="F25" s="55"/>
      <c r="G25" s="27"/>
      <c r="H25" s="27"/>
      <c r="I25" s="27"/>
      <c r="J25" s="29"/>
      <c r="K25" s="27"/>
      <c r="L25" s="27"/>
      <c r="M25" s="27"/>
      <c r="N25" s="89"/>
      <c r="O25" s="246"/>
      <c r="P25" s="94"/>
      <c r="Q25" s="89"/>
      <c r="R25" s="40"/>
      <c r="S25" s="40"/>
      <c r="T25" s="40"/>
      <c r="U25" s="40"/>
      <c r="V25" s="40"/>
      <c r="W25" s="40"/>
      <c r="X25" s="40"/>
    </row>
    <row r="26" spans="1:24" ht="18.75" hidden="1">
      <c r="A26" s="54" t="s">
        <v>334</v>
      </c>
      <c r="B26" s="43" t="s">
        <v>335</v>
      </c>
      <c r="C26" s="43" t="s">
        <v>178</v>
      </c>
      <c r="D26" s="55"/>
      <c r="E26" s="55"/>
      <c r="F26" s="55"/>
      <c r="G26" s="29"/>
      <c r="H26" s="29"/>
      <c r="I26" s="27"/>
      <c r="J26" s="29"/>
      <c r="K26" s="27"/>
      <c r="L26" s="27"/>
      <c r="M26" s="27"/>
      <c r="N26" s="27"/>
      <c r="O26" s="246"/>
      <c r="P26" s="94"/>
      <c r="Q26" s="89"/>
      <c r="R26" s="40"/>
      <c r="S26" s="40"/>
      <c r="T26" s="40"/>
      <c r="U26" s="40"/>
      <c r="V26" s="40"/>
      <c r="W26" s="40"/>
      <c r="X26" s="40"/>
    </row>
    <row r="27" spans="1:24" ht="38.25" hidden="1">
      <c r="A27" s="54"/>
      <c r="B27" s="43"/>
      <c r="C27" s="43" t="s">
        <v>183</v>
      </c>
      <c r="D27" s="43"/>
      <c r="E27" s="43"/>
      <c r="F27" s="43"/>
      <c r="G27" s="29"/>
      <c r="H27" s="29"/>
      <c r="I27" s="27"/>
      <c r="J27" s="29"/>
      <c r="K27" s="27"/>
      <c r="L27" s="27"/>
      <c r="M27" s="27"/>
      <c r="N27" s="89"/>
      <c r="O27" s="246"/>
      <c r="P27" s="94"/>
      <c r="Q27" s="89"/>
      <c r="R27" s="40"/>
      <c r="S27" s="40"/>
      <c r="T27" s="40"/>
      <c r="U27" s="40"/>
      <c r="V27" s="40"/>
      <c r="W27" s="40"/>
      <c r="X27" s="40"/>
    </row>
    <row r="28" spans="1:24" ht="18.75" hidden="1">
      <c r="A28" s="54"/>
      <c r="B28" s="43"/>
      <c r="C28" s="43"/>
      <c r="D28" s="43"/>
      <c r="E28" s="43"/>
      <c r="F28" s="43"/>
      <c r="G28" s="29"/>
      <c r="H28" s="29"/>
      <c r="I28" s="27"/>
      <c r="J28" s="29"/>
      <c r="K28" s="27"/>
      <c r="L28" s="27"/>
      <c r="M28" s="27"/>
      <c r="N28" s="89"/>
      <c r="O28" s="246"/>
      <c r="P28" s="94"/>
      <c r="Q28" s="89"/>
      <c r="R28" s="40"/>
      <c r="S28" s="40"/>
      <c r="T28" s="40"/>
      <c r="U28" s="40"/>
      <c r="V28" s="40"/>
      <c r="W28" s="40"/>
      <c r="X28" s="40"/>
    </row>
    <row r="29" spans="1:24" ht="18.75" hidden="1">
      <c r="A29" s="54"/>
      <c r="B29" s="43"/>
      <c r="C29" s="43"/>
      <c r="D29" s="43"/>
      <c r="E29" s="43"/>
      <c r="F29" s="43"/>
      <c r="G29" s="29"/>
      <c r="H29" s="29"/>
      <c r="I29" s="27"/>
      <c r="J29" s="29"/>
      <c r="K29" s="27"/>
      <c r="L29" s="27"/>
      <c r="M29" s="27"/>
      <c r="N29" s="89"/>
      <c r="O29" s="246"/>
      <c r="P29" s="94"/>
      <c r="Q29" s="89"/>
      <c r="R29" s="40"/>
      <c r="S29" s="40"/>
      <c r="T29" s="40"/>
      <c r="U29" s="40"/>
      <c r="V29" s="40"/>
      <c r="W29" s="40"/>
      <c r="X29" s="40"/>
    </row>
    <row r="30" spans="1:24" ht="18.75" hidden="1">
      <c r="A30" s="54"/>
      <c r="B30" s="43"/>
      <c r="C30" s="43"/>
      <c r="D30" s="43"/>
      <c r="E30" s="43"/>
      <c r="F30" s="43"/>
      <c r="G30" s="29"/>
      <c r="H30" s="29"/>
      <c r="I30" s="27"/>
      <c r="J30" s="29"/>
      <c r="K30" s="27"/>
      <c r="L30" s="27"/>
      <c r="M30" s="27"/>
      <c r="N30" s="89"/>
      <c r="O30" s="246"/>
      <c r="P30" s="94"/>
      <c r="Q30" s="89"/>
      <c r="R30" s="40"/>
      <c r="S30" s="40"/>
      <c r="T30" s="40"/>
      <c r="U30" s="40"/>
      <c r="V30" s="40"/>
      <c r="W30" s="40"/>
      <c r="X30" s="40"/>
    </row>
    <row r="31" spans="1:24" ht="18.75" hidden="1">
      <c r="A31" s="54"/>
      <c r="B31" s="43"/>
      <c r="C31" s="43"/>
      <c r="D31" s="43"/>
      <c r="E31" s="43"/>
      <c r="F31" s="43"/>
      <c r="G31" s="29"/>
      <c r="H31" s="29"/>
      <c r="I31" s="27"/>
      <c r="J31" s="29"/>
      <c r="K31" s="27"/>
      <c r="L31" s="27"/>
      <c r="M31" s="27"/>
      <c r="N31" s="89"/>
      <c r="O31" s="246"/>
      <c r="P31" s="94"/>
      <c r="Q31" s="89"/>
      <c r="R31" s="40"/>
      <c r="S31" s="40"/>
      <c r="T31" s="40"/>
      <c r="U31" s="40"/>
      <c r="V31" s="40"/>
      <c r="W31" s="40"/>
      <c r="X31" s="40"/>
    </row>
    <row r="32" spans="1:24" ht="18.75" hidden="1">
      <c r="A32" s="54"/>
      <c r="B32" s="43"/>
      <c r="C32" s="43"/>
      <c r="D32" s="43"/>
      <c r="E32" s="43"/>
      <c r="F32" s="43"/>
      <c r="G32" s="29"/>
      <c r="H32" s="29"/>
      <c r="I32" s="27"/>
      <c r="J32" s="29"/>
      <c r="K32" s="27"/>
      <c r="L32" s="27"/>
      <c r="M32" s="27"/>
      <c r="N32" s="89"/>
      <c r="O32" s="246"/>
      <c r="P32" s="94"/>
      <c r="Q32" s="89"/>
      <c r="R32" s="40"/>
      <c r="S32" s="40"/>
      <c r="T32" s="40"/>
      <c r="U32" s="40"/>
      <c r="V32" s="40"/>
      <c r="W32" s="40"/>
      <c r="X32" s="40"/>
    </row>
    <row r="33" spans="1:24" ht="18.75" hidden="1">
      <c r="A33" s="43"/>
      <c r="B33" s="43"/>
      <c r="C33" s="43"/>
      <c r="D33" s="43"/>
      <c r="E33" s="43"/>
      <c r="F33" s="43"/>
      <c r="G33" s="29"/>
      <c r="H33" s="29"/>
      <c r="I33" s="27"/>
      <c r="J33" s="29"/>
      <c r="K33" s="27"/>
      <c r="L33" s="27"/>
      <c r="M33" s="27"/>
      <c r="N33" s="89"/>
      <c r="O33" s="246"/>
      <c r="P33" s="94"/>
      <c r="Q33" s="89"/>
      <c r="R33" s="40"/>
      <c r="S33" s="40"/>
      <c r="T33" s="40"/>
      <c r="U33" s="40"/>
      <c r="V33" s="40"/>
      <c r="W33" s="40"/>
      <c r="X33" s="40"/>
    </row>
    <row r="34" spans="1:24" ht="18.75" hidden="1">
      <c r="A34" s="43"/>
      <c r="B34" s="43"/>
      <c r="C34" s="43"/>
      <c r="D34" s="43"/>
      <c r="E34" s="43"/>
      <c r="F34" s="43"/>
      <c r="G34" s="29"/>
      <c r="H34" s="29"/>
      <c r="I34" s="27"/>
      <c r="J34" s="29"/>
      <c r="K34" s="27"/>
      <c r="L34" s="27"/>
      <c r="M34" s="27"/>
      <c r="N34" s="89"/>
      <c r="O34" s="246"/>
      <c r="P34" s="94"/>
      <c r="Q34" s="89"/>
      <c r="R34" s="40"/>
      <c r="S34" s="40"/>
      <c r="T34" s="40"/>
      <c r="U34" s="40"/>
      <c r="V34" s="40"/>
      <c r="W34" s="40"/>
      <c r="X34" s="40"/>
    </row>
    <row r="35" spans="1:24" ht="18.75" hidden="1">
      <c r="A35" s="43"/>
      <c r="B35" s="43"/>
      <c r="C35" s="43"/>
      <c r="D35" s="43"/>
      <c r="E35" s="43"/>
      <c r="F35" s="43"/>
      <c r="G35" s="29"/>
      <c r="H35" s="29"/>
      <c r="I35" s="27"/>
      <c r="J35" s="29"/>
      <c r="K35" s="27"/>
      <c r="L35" s="27"/>
      <c r="M35" s="27"/>
      <c r="N35" s="89"/>
      <c r="O35" s="246"/>
      <c r="P35" s="94"/>
      <c r="Q35" s="89"/>
      <c r="R35" s="40"/>
      <c r="S35" s="40"/>
      <c r="T35" s="40"/>
      <c r="U35" s="40"/>
      <c r="V35" s="40"/>
      <c r="W35" s="40"/>
      <c r="X35" s="40"/>
    </row>
    <row r="36" spans="1:24" ht="18.75" hidden="1">
      <c r="A36" s="58"/>
      <c r="B36" s="59"/>
      <c r="C36" s="54"/>
      <c r="D36" s="60"/>
      <c r="E36" s="60"/>
      <c r="F36" s="60"/>
      <c r="G36" s="27"/>
      <c r="H36" s="27"/>
      <c r="I36" s="27"/>
      <c r="J36" s="27"/>
      <c r="K36" s="27"/>
      <c r="L36" s="27"/>
      <c r="M36" s="27"/>
      <c r="N36" s="89"/>
      <c r="O36" s="246"/>
      <c r="P36" s="94"/>
      <c r="Q36" s="89"/>
      <c r="R36" s="40"/>
      <c r="S36" s="40"/>
      <c r="T36" s="40"/>
      <c r="U36" s="40"/>
      <c r="V36" s="40"/>
      <c r="W36" s="40"/>
      <c r="X36" s="40"/>
    </row>
    <row r="37" spans="1:24" ht="63.75" hidden="1">
      <c r="A37" s="43">
        <v>150101</v>
      </c>
      <c r="B37" s="43" t="s">
        <v>353</v>
      </c>
      <c r="C37" s="43" t="s">
        <v>184</v>
      </c>
      <c r="D37" s="43"/>
      <c r="E37" s="43"/>
      <c r="F37" s="43"/>
      <c r="G37" s="29"/>
      <c r="H37" s="29"/>
      <c r="I37" s="27"/>
      <c r="J37" s="29"/>
      <c r="K37" s="27"/>
      <c r="L37" s="29"/>
      <c r="M37" s="27"/>
      <c r="N37" s="89"/>
      <c r="O37" s="247"/>
      <c r="P37" s="94"/>
      <c r="Q37" s="89"/>
      <c r="R37" s="40"/>
      <c r="S37" s="40"/>
      <c r="T37" s="40"/>
      <c r="U37" s="40"/>
      <c r="V37" s="40"/>
      <c r="W37" s="40"/>
      <c r="X37" s="40"/>
    </row>
    <row r="38" spans="1:24" ht="18.75" hidden="1">
      <c r="A38" s="43">
        <v>120201</v>
      </c>
      <c r="B38" s="43" t="s">
        <v>185</v>
      </c>
      <c r="C38" s="43" t="s">
        <v>181</v>
      </c>
      <c r="D38" s="43"/>
      <c r="E38" s="43"/>
      <c r="F38" s="43"/>
      <c r="G38" s="29"/>
      <c r="H38" s="29"/>
      <c r="I38" s="27"/>
      <c r="J38" s="29"/>
      <c r="K38" s="27"/>
      <c r="L38" s="27"/>
      <c r="M38" s="27"/>
      <c r="N38" s="89"/>
      <c r="O38" s="246"/>
      <c r="P38" s="94"/>
      <c r="Q38" s="89"/>
      <c r="R38" s="40"/>
      <c r="S38" s="40"/>
      <c r="T38" s="40"/>
      <c r="U38" s="40"/>
      <c r="V38" s="40"/>
      <c r="W38" s="40"/>
      <c r="X38" s="40"/>
    </row>
    <row r="39" spans="1:24" ht="39.75" customHeight="1" hidden="1">
      <c r="A39" s="58"/>
      <c r="B39" s="59"/>
      <c r="C39" s="54"/>
      <c r="D39" s="60"/>
      <c r="E39" s="60"/>
      <c r="F39" s="60"/>
      <c r="G39" s="27"/>
      <c r="H39" s="27"/>
      <c r="I39" s="27"/>
      <c r="J39" s="27"/>
      <c r="K39" s="27"/>
      <c r="L39" s="27"/>
      <c r="M39" s="27"/>
      <c r="N39" s="89"/>
      <c r="O39" s="246"/>
      <c r="P39" s="94"/>
      <c r="Q39" s="89"/>
      <c r="R39" s="40"/>
      <c r="S39" s="40"/>
      <c r="T39" s="40"/>
      <c r="U39" s="40"/>
      <c r="V39" s="40"/>
      <c r="W39" s="40"/>
      <c r="X39" s="40"/>
    </row>
    <row r="40" spans="1:24" ht="18.75" hidden="1">
      <c r="A40" s="43"/>
      <c r="B40" s="43"/>
      <c r="C40" s="43"/>
      <c r="D40" s="43"/>
      <c r="E40" s="43"/>
      <c r="F40" s="43"/>
      <c r="G40" s="29"/>
      <c r="H40" s="29"/>
      <c r="I40" s="27"/>
      <c r="J40" s="29"/>
      <c r="K40" s="27"/>
      <c r="L40" s="27"/>
      <c r="M40" s="27"/>
      <c r="N40" s="89"/>
      <c r="O40" s="246"/>
      <c r="P40" s="94"/>
      <c r="Q40" s="89"/>
      <c r="R40" s="40"/>
      <c r="S40" s="40"/>
      <c r="T40" s="40"/>
      <c r="U40" s="40"/>
      <c r="V40" s="40"/>
      <c r="W40" s="40"/>
      <c r="X40" s="40"/>
    </row>
    <row r="41" spans="1:24" ht="31.5" hidden="1">
      <c r="A41" s="48" t="s">
        <v>457</v>
      </c>
      <c r="B41" s="49" t="s">
        <v>186</v>
      </c>
      <c r="C41" s="49" t="s">
        <v>176</v>
      </c>
      <c r="D41" s="49"/>
      <c r="E41" s="49"/>
      <c r="F41" s="49"/>
      <c r="G41" s="91"/>
      <c r="H41" s="91"/>
      <c r="I41" s="91"/>
      <c r="J41" s="91"/>
      <c r="K41" s="91"/>
      <c r="L41" s="91"/>
      <c r="M41" s="91"/>
      <c r="N41" s="91"/>
      <c r="O41" s="92"/>
      <c r="P41" s="94"/>
      <c r="Q41" s="89"/>
      <c r="R41" s="40"/>
      <c r="S41" s="40"/>
      <c r="T41" s="40"/>
      <c r="U41" s="40"/>
      <c r="V41" s="40"/>
      <c r="W41" s="40"/>
      <c r="X41" s="40"/>
    </row>
    <row r="42" spans="1:24" ht="18.75" hidden="1">
      <c r="A42" s="60">
        <v>150122</v>
      </c>
      <c r="B42" s="60" t="s">
        <v>187</v>
      </c>
      <c r="C42" s="60"/>
      <c r="D42" s="60"/>
      <c r="E42" s="60"/>
      <c r="F42" s="61"/>
      <c r="G42" s="98"/>
      <c r="H42" s="98"/>
      <c r="I42" s="27"/>
      <c r="J42" s="29"/>
      <c r="K42" s="27"/>
      <c r="L42" s="27"/>
      <c r="M42" s="27"/>
      <c r="N42" s="89"/>
      <c r="O42" s="246"/>
      <c r="P42" s="94"/>
      <c r="Q42" s="89"/>
      <c r="R42" s="40"/>
      <c r="S42" s="40"/>
      <c r="T42" s="40"/>
      <c r="U42" s="40"/>
      <c r="V42" s="40"/>
      <c r="W42" s="40"/>
      <c r="X42" s="40"/>
    </row>
    <row r="43" spans="1:24" ht="18.75" hidden="1">
      <c r="A43" s="43"/>
      <c r="B43" s="43"/>
      <c r="C43" s="43"/>
      <c r="D43" s="55"/>
      <c r="E43" s="55"/>
      <c r="F43" s="55"/>
      <c r="G43" s="27"/>
      <c r="H43" s="27"/>
      <c r="I43" s="27"/>
      <c r="J43" s="27"/>
      <c r="K43" s="27"/>
      <c r="L43" s="27"/>
      <c r="M43" s="27"/>
      <c r="N43" s="89"/>
      <c r="O43" s="246"/>
      <c r="P43" s="94"/>
      <c r="Q43" s="89"/>
      <c r="R43" s="40"/>
      <c r="S43" s="40"/>
      <c r="T43" s="40"/>
      <c r="U43" s="40"/>
      <c r="V43" s="40"/>
      <c r="W43" s="40"/>
      <c r="X43" s="40"/>
    </row>
    <row r="44" spans="1:24" ht="18.75" hidden="1">
      <c r="A44" s="43"/>
      <c r="B44" s="43"/>
      <c r="C44" s="43"/>
      <c r="D44" s="55"/>
      <c r="E44" s="55"/>
      <c r="F44" s="55"/>
      <c r="G44" s="27"/>
      <c r="H44" s="27"/>
      <c r="I44" s="27"/>
      <c r="J44" s="27"/>
      <c r="K44" s="27"/>
      <c r="L44" s="27"/>
      <c r="M44" s="27"/>
      <c r="N44" s="89"/>
      <c r="O44" s="246"/>
      <c r="P44" s="94"/>
      <c r="Q44" s="89"/>
      <c r="R44" s="40"/>
      <c r="S44" s="40"/>
      <c r="T44" s="40"/>
      <c r="U44" s="40"/>
      <c r="V44" s="40"/>
      <c r="W44" s="40"/>
      <c r="X44" s="40"/>
    </row>
    <row r="45" spans="1:24" ht="18.75" hidden="1">
      <c r="A45" s="43"/>
      <c r="B45" s="43"/>
      <c r="C45" s="43"/>
      <c r="D45" s="55"/>
      <c r="E45" s="55"/>
      <c r="F45" s="55"/>
      <c r="G45" s="27"/>
      <c r="H45" s="27"/>
      <c r="I45" s="27"/>
      <c r="J45" s="27"/>
      <c r="K45" s="27"/>
      <c r="L45" s="27"/>
      <c r="M45" s="27"/>
      <c r="N45" s="89"/>
      <c r="O45" s="246"/>
      <c r="P45" s="94"/>
      <c r="Q45" s="89"/>
      <c r="R45" s="40"/>
      <c r="S45" s="40"/>
      <c r="T45" s="40"/>
      <c r="U45" s="40"/>
      <c r="V45" s="40"/>
      <c r="W45" s="40"/>
      <c r="X45" s="40"/>
    </row>
    <row r="46" spans="1:24" ht="18.75" hidden="1">
      <c r="A46" s="43"/>
      <c r="B46" s="43"/>
      <c r="C46" s="43"/>
      <c r="D46" s="55"/>
      <c r="E46" s="55"/>
      <c r="F46" s="55"/>
      <c r="G46" s="27"/>
      <c r="H46" s="27"/>
      <c r="I46" s="27"/>
      <c r="J46" s="29"/>
      <c r="K46" s="27"/>
      <c r="L46" s="27"/>
      <c r="M46" s="27"/>
      <c r="N46" s="89"/>
      <c r="O46" s="246"/>
      <c r="P46" s="94"/>
      <c r="Q46" s="89"/>
      <c r="R46" s="40"/>
      <c r="S46" s="40"/>
      <c r="T46" s="40"/>
      <c r="U46" s="40"/>
      <c r="V46" s="40"/>
      <c r="W46" s="40"/>
      <c r="X46" s="40"/>
    </row>
    <row r="47" spans="1:24" ht="25.5" hidden="1">
      <c r="A47" s="43"/>
      <c r="B47" s="43"/>
      <c r="C47" s="43" t="s">
        <v>188</v>
      </c>
      <c r="D47" s="55"/>
      <c r="E47" s="55"/>
      <c r="F47" s="55"/>
      <c r="G47" s="27"/>
      <c r="H47" s="27"/>
      <c r="I47" s="27"/>
      <c r="J47" s="27"/>
      <c r="K47" s="27"/>
      <c r="L47" s="27"/>
      <c r="M47" s="27"/>
      <c r="N47" s="89"/>
      <c r="O47" s="246"/>
      <c r="P47" s="94"/>
      <c r="Q47" s="89"/>
      <c r="R47" s="40"/>
      <c r="S47" s="40"/>
      <c r="T47" s="40"/>
      <c r="U47" s="40"/>
      <c r="V47" s="40"/>
      <c r="W47" s="40"/>
      <c r="X47" s="40"/>
    </row>
    <row r="48" spans="1:24" ht="25.5" hidden="1">
      <c r="A48" s="43"/>
      <c r="B48" s="43"/>
      <c r="C48" s="43" t="s">
        <v>189</v>
      </c>
      <c r="D48" s="55"/>
      <c r="E48" s="55"/>
      <c r="F48" s="55"/>
      <c r="G48" s="27"/>
      <c r="H48" s="27"/>
      <c r="I48" s="27"/>
      <c r="J48" s="27"/>
      <c r="K48" s="27"/>
      <c r="L48" s="27"/>
      <c r="M48" s="27"/>
      <c r="N48" s="89"/>
      <c r="O48" s="246"/>
      <c r="P48" s="94"/>
      <c r="Q48" s="89"/>
      <c r="R48" s="40"/>
      <c r="S48" s="40"/>
      <c r="T48" s="40"/>
      <c r="U48" s="40"/>
      <c r="V48" s="40"/>
      <c r="W48" s="40"/>
      <c r="X48" s="40"/>
    </row>
    <row r="49" spans="1:24" ht="25.5" hidden="1">
      <c r="A49" s="43"/>
      <c r="B49" s="43"/>
      <c r="C49" s="43" t="s">
        <v>190</v>
      </c>
      <c r="D49" s="55"/>
      <c r="E49" s="55"/>
      <c r="F49" s="55"/>
      <c r="G49" s="27"/>
      <c r="H49" s="27"/>
      <c r="I49" s="27"/>
      <c r="J49" s="27"/>
      <c r="K49" s="27"/>
      <c r="L49" s="27"/>
      <c r="M49" s="27"/>
      <c r="N49" s="89"/>
      <c r="O49" s="246"/>
      <c r="P49" s="94"/>
      <c r="Q49" s="89"/>
      <c r="R49" s="40"/>
      <c r="S49" s="40"/>
      <c r="T49" s="40"/>
      <c r="U49" s="40"/>
      <c r="V49" s="40"/>
      <c r="W49" s="40"/>
      <c r="X49" s="40"/>
    </row>
    <row r="50" spans="1:24" ht="25.5" hidden="1">
      <c r="A50" s="43"/>
      <c r="B50" s="43"/>
      <c r="C50" s="43" t="s">
        <v>191</v>
      </c>
      <c r="D50" s="55"/>
      <c r="E50" s="55"/>
      <c r="F50" s="55"/>
      <c r="G50" s="27"/>
      <c r="H50" s="27"/>
      <c r="I50" s="27"/>
      <c r="J50" s="27"/>
      <c r="K50" s="27"/>
      <c r="L50" s="27"/>
      <c r="M50" s="27"/>
      <c r="N50" s="89"/>
      <c r="O50" s="246"/>
      <c r="P50" s="94"/>
      <c r="Q50" s="89"/>
      <c r="R50" s="40"/>
      <c r="S50" s="40"/>
      <c r="T50" s="40"/>
      <c r="U50" s="40"/>
      <c r="V50" s="40"/>
      <c r="W50" s="40"/>
      <c r="X50" s="40"/>
    </row>
    <row r="51" spans="1:24" ht="18.75" hidden="1">
      <c r="A51" s="54"/>
      <c r="B51" s="43"/>
      <c r="C51" s="43"/>
      <c r="D51" s="55"/>
      <c r="E51" s="55"/>
      <c r="F51" s="55"/>
      <c r="G51" s="27"/>
      <c r="H51" s="27"/>
      <c r="I51" s="27"/>
      <c r="J51" s="27"/>
      <c r="K51" s="27"/>
      <c r="L51" s="27"/>
      <c r="M51" s="27"/>
      <c r="N51" s="89"/>
      <c r="O51" s="246"/>
      <c r="P51" s="94"/>
      <c r="Q51" s="89"/>
      <c r="R51" s="40"/>
      <c r="S51" s="40"/>
      <c r="T51" s="40"/>
      <c r="U51" s="40"/>
      <c r="V51" s="40"/>
      <c r="W51" s="40"/>
      <c r="X51" s="40"/>
    </row>
    <row r="52" spans="1:24" ht="18.75" hidden="1">
      <c r="A52" s="54" t="s">
        <v>375</v>
      </c>
      <c r="B52" s="43" t="s">
        <v>192</v>
      </c>
      <c r="C52" s="442" t="s">
        <v>193</v>
      </c>
      <c r="D52" s="55"/>
      <c r="E52" s="55"/>
      <c r="F52" s="55"/>
      <c r="G52" s="27"/>
      <c r="H52" s="27"/>
      <c r="I52" s="27"/>
      <c r="J52" s="27"/>
      <c r="K52" s="27"/>
      <c r="L52" s="27"/>
      <c r="M52" s="27"/>
      <c r="N52" s="89"/>
      <c r="O52" s="246"/>
      <c r="P52" s="94"/>
      <c r="Q52" s="89"/>
      <c r="R52" s="40"/>
      <c r="S52" s="40"/>
      <c r="T52" s="40"/>
      <c r="U52" s="40"/>
      <c r="V52" s="40"/>
      <c r="W52" s="40"/>
      <c r="X52" s="40"/>
    </row>
    <row r="53" spans="1:24" ht="18.75" hidden="1">
      <c r="A53" s="62"/>
      <c r="B53" s="42"/>
      <c r="C53" s="443"/>
      <c r="D53" s="55"/>
      <c r="E53" s="55"/>
      <c r="F53" s="55"/>
      <c r="G53" s="27"/>
      <c r="H53" s="27"/>
      <c r="I53" s="27"/>
      <c r="J53" s="27"/>
      <c r="K53" s="27"/>
      <c r="L53" s="27"/>
      <c r="M53" s="27"/>
      <c r="N53" s="89"/>
      <c r="O53" s="246"/>
      <c r="P53" s="94"/>
      <c r="Q53" s="89"/>
      <c r="R53" s="40"/>
      <c r="S53" s="40"/>
      <c r="T53" s="40"/>
      <c r="U53" s="40"/>
      <c r="V53" s="40"/>
      <c r="W53" s="40"/>
      <c r="X53" s="40"/>
    </row>
    <row r="54" spans="1:24" ht="25.5" hidden="1">
      <c r="A54" s="444" t="s">
        <v>480</v>
      </c>
      <c r="B54" s="446" t="s">
        <v>481</v>
      </c>
      <c r="C54" s="43" t="s">
        <v>194</v>
      </c>
      <c r="D54" s="55"/>
      <c r="E54" s="55"/>
      <c r="F54" s="55"/>
      <c r="G54" s="27"/>
      <c r="H54" s="27"/>
      <c r="I54" s="27"/>
      <c r="J54" s="27"/>
      <c r="K54" s="27"/>
      <c r="L54" s="27"/>
      <c r="M54" s="27"/>
      <c r="N54" s="89"/>
      <c r="O54" s="246"/>
      <c r="P54" s="94"/>
      <c r="Q54" s="89"/>
      <c r="R54" s="40"/>
      <c r="S54" s="40"/>
      <c r="T54" s="40"/>
      <c r="U54" s="40"/>
      <c r="V54" s="40"/>
      <c r="W54" s="40"/>
      <c r="X54" s="40"/>
    </row>
    <row r="55" spans="1:24" ht="18.75" hidden="1">
      <c r="A55" s="445"/>
      <c r="B55" s="447"/>
      <c r="C55" s="43" t="s">
        <v>195</v>
      </c>
      <c r="D55" s="55"/>
      <c r="E55" s="55"/>
      <c r="F55" s="55"/>
      <c r="G55" s="27"/>
      <c r="H55" s="27"/>
      <c r="I55" s="27"/>
      <c r="J55" s="27"/>
      <c r="K55" s="27"/>
      <c r="L55" s="27"/>
      <c r="M55" s="27"/>
      <c r="N55" s="89"/>
      <c r="O55" s="246"/>
      <c r="P55" s="94"/>
      <c r="Q55" s="89"/>
      <c r="R55" s="40"/>
      <c r="S55" s="40"/>
      <c r="T55" s="40"/>
      <c r="U55" s="40"/>
      <c r="V55" s="40"/>
      <c r="W55" s="40"/>
      <c r="X55" s="40"/>
    </row>
    <row r="56" spans="1:24" ht="18.75" hidden="1">
      <c r="A56" s="54" t="s">
        <v>375</v>
      </c>
      <c r="B56" s="43" t="s">
        <v>192</v>
      </c>
      <c r="C56" s="43" t="s">
        <v>178</v>
      </c>
      <c r="D56" s="55"/>
      <c r="E56" s="55"/>
      <c r="F56" s="55"/>
      <c r="G56" s="27"/>
      <c r="H56" s="27"/>
      <c r="I56" s="27"/>
      <c r="J56" s="27"/>
      <c r="K56" s="27"/>
      <c r="L56" s="27"/>
      <c r="M56" s="27"/>
      <c r="N56" s="27"/>
      <c r="O56" s="246"/>
      <c r="P56" s="94"/>
      <c r="Q56" s="89"/>
      <c r="R56" s="40"/>
      <c r="S56" s="40"/>
      <c r="T56" s="40"/>
      <c r="U56" s="40"/>
      <c r="V56" s="40"/>
      <c r="W56" s="40"/>
      <c r="X56" s="40"/>
    </row>
    <row r="57" spans="1:24" ht="18.75" hidden="1">
      <c r="A57" s="62"/>
      <c r="B57" s="42"/>
      <c r="C57" s="43" t="s">
        <v>475</v>
      </c>
      <c r="D57" s="55"/>
      <c r="E57" s="55"/>
      <c r="F57" s="55"/>
      <c r="G57" s="27"/>
      <c r="H57" s="27"/>
      <c r="I57" s="27"/>
      <c r="J57" s="27"/>
      <c r="K57" s="27"/>
      <c r="L57" s="27"/>
      <c r="M57" s="27"/>
      <c r="N57" s="89"/>
      <c r="O57" s="246"/>
      <c r="P57" s="94"/>
      <c r="Q57" s="89"/>
      <c r="R57" s="40"/>
      <c r="S57" s="40"/>
      <c r="T57" s="40"/>
      <c r="U57" s="40"/>
      <c r="V57" s="40"/>
      <c r="W57" s="40"/>
      <c r="X57" s="40"/>
    </row>
    <row r="58" spans="1:24" ht="76.5" hidden="1">
      <c r="A58" s="54"/>
      <c r="B58" s="43"/>
      <c r="C58" s="43" t="s">
        <v>196</v>
      </c>
      <c r="D58" s="55"/>
      <c r="E58" s="55"/>
      <c r="F58" s="55"/>
      <c r="G58" s="27"/>
      <c r="H58" s="27"/>
      <c r="I58" s="27"/>
      <c r="J58" s="27"/>
      <c r="K58" s="27"/>
      <c r="L58" s="27"/>
      <c r="M58" s="27"/>
      <c r="N58" s="89"/>
      <c r="O58" s="246"/>
      <c r="P58" s="94"/>
      <c r="Q58" s="89"/>
      <c r="R58" s="40"/>
      <c r="S58" s="40"/>
      <c r="T58" s="40"/>
      <c r="U58" s="40"/>
      <c r="V58" s="40"/>
      <c r="W58" s="40"/>
      <c r="X58" s="40"/>
    </row>
    <row r="59" spans="1:24" ht="63.75" hidden="1">
      <c r="A59" s="54"/>
      <c r="B59" s="43"/>
      <c r="C59" s="43" t="s">
        <v>197</v>
      </c>
      <c r="D59" s="55"/>
      <c r="E59" s="55"/>
      <c r="F59" s="55"/>
      <c r="G59" s="27"/>
      <c r="H59" s="27"/>
      <c r="I59" s="27"/>
      <c r="J59" s="27"/>
      <c r="K59" s="27"/>
      <c r="L59" s="27"/>
      <c r="M59" s="27"/>
      <c r="N59" s="89"/>
      <c r="O59" s="246"/>
      <c r="P59" s="94"/>
      <c r="Q59" s="89"/>
      <c r="R59" s="40"/>
      <c r="S59" s="40"/>
      <c r="T59" s="40"/>
      <c r="U59" s="40"/>
      <c r="V59" s="40"/>
      <c r="W59" s="40"/>
      <c r="X59" s="40"/>
    </row>
    <row r="60" spans="1:24" ht="51" hidden="1">
      <c r="A60" s="54"/>
      <c r="B60" s="43"/>
      <c r="C60" s="43" t="s">
        <v>199</v>
      </c>
      <c r="D60" s="55"/>
      <c r="E60" s="55"/>
      <c r="F60" s="55"/>
      <c r="G60" s="27"/>
      <c r="H60" s="27"/>
      <c r="I60" s="27"/>
      <c r="J60" s="27"/>
      <c r="K60" s="27"/>
      <c r="L60" s="27"/>
      <c r="M60" s="27"/>
      <c r="N60" s="89"/>
      <c r="O60" s="246"/>
      <c r="P60" s="94"/>
      <c r="Q60" s="89"/>
      <c r="R60" s="40"/>
      <c r="S60" s="40"/>
      <c r="T60" s="40"/>
      <c r="U60" s="40"/>
      <c r="V60" s="40"/>
      <c r="W60" s="40"/>
      <c r="X60" s="40"/>
    </row>
    <row r="61" spans="1:24" ht="38.25" hidden="1">
      <c r="A61" s="54"/>
      <c r="B61" s="43"/>
      <c r="C61" s="43" t="s">
        <v>202</v>
      </c>
      <c r="D61" s="55"/>
      <c r="E61" s="55"/>
      <c r="F61" s="55"/>
      <c r="G61" s="27"/>
      <c r="H61" s="27"/>
      <c r="I61" s="27"/>
      <c r="J61" s="27"/>
      <c r="K61" s="27"/>
      <c r="L61" s="27"/>
      <c r="M61" s="27"/>
      <c r="N61" s="89"/>
      <c r="O61" s="246"/>
      <c r="P61" s="94"/>
      <c r="Q61" s="89"/>
      <c r="R61" s="40"/>
      <c r="S61" s="40"/>
      <c r="T61" s="40"/>
      <c r="U61" s="40"/>
      <c r="V61" s="40"/>
      <c r="W61" s="40"/>
      <c r="X61" s="40"/>
    </row>
    <row r="62" spans="1:24" ht="18.75" hidden="1">
      <c r="A62" s="54"/>
      <c r="B62" s="43"/>
      <c r="C62" s="43" t="s">
        <v>203</v>
      </c>
      <c r="D62" s="55"/>
      <c r="E62" s="55"/>
      <c r="F62" s="55"/>
      <c r="G62" s="27"/>
      <c r="H62" s="27"/>
      <c r="I62" s="27"/>
      <c r="J62" s="27"/>
      <c r="K62" s="27"/>
      <c r="L62" s="27"/>
      <c r="M62" s="27"/>
      <c r="N62" s="89"/>
      <c r="O62" s="246"/>
      <c r="P62" s="94"/>
      <c r="Q62" s="89"/>
      <c r="R62" s="40"/>
      <c r="S62" s="40"/>
      <c r="T62" s="40"/>
      <c r="U62" s="40"/>
      <c r="V62" s="40"/>
      <c r="W62" s="40"/>
      <c r="X62" s="40"/>
    </row>
    <row r="63" spans="1:24" ht="18.75" hidden="1">
      <c r="A63" s="54"/>
      <c r="B63" s="43"/>
      <c r="C63" s="43" t="s">
        <v>204</v>
      </c>
      <c r="D63" s="55"/>
      <c r="E63" s="55"/>
      <c r="F63" s="55"/>
      <c r="G63" s="27"/>
      <c r="H63" s="27"/>
      <c r="I63" s="27"/>
      <c r="J63" s="27"/>
      <c r="K63" s="27"/>
      <c r="L63" s="27"/>
      <c r="M63" s="27"/>
      <c r="N63" s="89"/>
      <c r="O63" s="246"/>
      <c r="P63" s="94"/>
      <c r="Q63" s="89"/>
      <c r="R63" s="40"/>
      <c r="S63" s="40"/>
      <c r="T63" s="40"/>
      <c r="U63" s="40"/>
      <c r="V63" s="40"/>
      <c r="W63" s="40"/>
      <c r="X63" s="40"/>
    </row>
    <row r="64" spans="1:24" ht="18.75" hidden="1">
      <c r="A64" s="54"/>
      <c r="B64" s="43"/>
      <c r="C64" s="43"/>
      <c r="D64" s="55"/>
      <c r="E64" s="55"/>
      <c r="F64" s="55"/>
      <c r="G64" s="27"/>
      <c r="H64" s="27"/>
      <c r="I64" s="27"/>
      <c r="J64" s="27"/>
      <c r="K64" s="27"/>
      <c r="L64" s="27"/>
      <c r="M64" s="27"/>
      <c r="N64" s="89"/>
      <c r="O64" s="246"/>
      <c r="P64" s="94"/>
      <c r="Q64" s="89"/>
      <c r="R64" s="40"/>
      <c r="S64" s="40"/>
      <c r="T64" s="40"/>
      <c r="U64" s="40"/>
      <c r="V64" s="40"/>
      <c r="W64" s="40"/>
      <c r="X64" s="40"/>
    </row>
    <row r="65" spans="1:24" ht="18.75" hidden="1">
      <c r="A65" s="54"/>
      <c r="B65" s="43"/>
      <c r="C65" s="43"/>
      <c r="D65" s="55"/>
      <c r="E65" s="55"/>
      <c r="F65" s="55"/>
      <c r="G65" s="27"/>
      <c r="H65" s="27"/>
      <c r="I65" s="27"/>
      <c r="J65" s="27"/>
      <c r="K65" s="27"/>
      <c r="L65" s="27"/>
      <c r="M65" s="27"/>
      <c r="N65" s="89"/>
      <c r="O65" s="246"/>
      <c r="P65" s="94"/>
      <c r="Q65" s="89"/>
      <c r="R65" s="40"/>
      <c r="S65" s="40"/>
      <c r="T65" s="40"/>
      <c r="U65" s="40"/>
      <c r="V65" s="40"/>
      <c r="W65" s="40"/>
      <c r="X65" s="40"/>
    </row>
    <row r="66" spans="1:24" ht="18.75" hidden="1">
      <c r="A66" s="54"/>
      <c r="B66" s="43"/>
      <c r="C66" s="43" t="s">
        <v>205</v>
      </c>
      <c r="D66" s="55"/>
      <c r="E66" s="55"/>
      <c r="F66" s="55"/>
      <c r="G66" s="27"/>
      <c r="H66" s="27"/>
      <c r="I66" s="27"/>
      <c r="J66" s="27"/>
      <c r="K66" s="27"/>
      <c r="L66" s="27"/>
      <c r="M66" s="27"/>
      <c r="N66" s="89"/>
      <c r="O66" s="246"/>
      <c r="P66" s="94"/>
      <c r="Q66" s="89"/>
      <c r="R66" s="40"/>
      <c r="S66" s="40"/>
      <c r="T66" s="40"/>
      <c r="U66" s="40"/>
      <c r="V66" s="40"/>
      <c r="W66" s="40"/>
      <c r="X66" s="40"/>
    </row>
    <row r="67" spans="1:24" ht="18.75" hidden="1">
      <c r="A67" s="54"/>
      <c r="B67" s="43"/>
      <c r="C67" s="43"/>
      <c r="D67" s="55"/>
      <c r="E67" s="55"/>
      <c r="F67" s="55"/>
      <c r="G67" s="27"/>
      <c r="H67" s="27"/>
      <c r="I67" s="27"/>
      <c r="J67" s="27"/>
      <c r="K67" s="27"/>
      <c r="L67" s="27"/>
      <c r="M67" s="27"/>
      <c r="N67" s="89"/>
      <c r="O67" s="246"/>
      <c r="P67" s="94"/>
      <c r="Q67" s="89"/>
      <c r="R67" s="40"/>
      <c r="S67" s="40"/>
      <c r="T67" s="40"/>
      <c r="U67" s="40"/>
      <c r="V67" s="40"/>
      <c r="W67" s="40"/>
      <c r="X67" s="40"/>
    </row>
    <row r="68" spans="1:24" ht="18.75" hidden="1">
      <c r="A68" s="54"/>
      <c r="B68" s="43"/>
      <c r="C68" s="43"/>
      <c r="D68" s="55"/>
      <c r="E68" s="55"/>
      <c r="F68" s="55"/>
      <c r="G68" s="27"/>
      <c r="H68" s="27"/>
      <c r="I68" s="27"/>
      <c r="J68" s="27"/>
      <c r="K68" s="27"/>
      <c r="L68" s="27"/>
      <c r="M68" s="27"/>
      <c r="N68" s="89"/>
      <c r="O68" s="246"/>
      <c r="P68" s="94"/>
      <c r="Q68" s="89"/>
      <c r="R68" s="40"/>
      <c r="S68" s="40"/>
      <c r="T68" s="40"/>
      <c r="U68" s="40"/>
      <c r="V68" s="40"/>
      <c r="W68" s="40"/>
      <c r="X68" s="40"/>
    </row>
    <row r="69" spans="1:24" ht="18.75" hidden="1">
      <c r="A69" s="54" t="s">
        <v>206</v>
      </c>
      <c r="B69" s="43" t="s">
        <v>187</v>
      </c>
      <c r="C69" s="43"/>
      <c r="D69" s="55"/>
      <c r="E69" s="55"/>
      <c r="F69" s="55"/>
      <c r="G69" s="27"/>
      <c r="H69" s="27"/>
      <c r="I69" s="27"/>
      <c r="J69" s="27"/>
      <c r="K69" s="27"/>
      <c r="L69" s="27"/>
      <c r="M69" s="27"/>
      <c r="N69" s="89"/>
      <c r="O69" s="246"/>
      <c r="P69" s="94"/>
      <c r="Q69" s="89"/>
      <c r="R69" s="40"/>
      <c r="S69" s="40"/>
      <c r="T69" s="40"/>
      <c r="U69" s="40"/>
      <c r="V69" s="40"/>
      <c r="W69" s="40"/>
      <c r="X69" s="40"/>
    </row>
    <row r="70" spans="1:24" ht="25.5" hidden="1">
      <c r="A70" s="54" t="s">
        <v>207</v>
      </c>
      <c r="B70" s="43" t="s">
        <v>208</v>
      </c>
      <c r="C70" s="43"/>
      <c r="D70" s="55"/>
      <c r="E70" s="55"/>
      <c r="F70" s="55"/>
      <c r="G70" s="27"/>
      <c r="H70" s="27"/>
      <c r="I70" s="27"/>
      <c r="J70" s="27"/>
      <c r="K70" s="27"/>
      <c r="L70" s="27"/>
      <c r="M70" s="27"/>
      <c r="N70" s="89"/>
      <c r="O70" s="246"/>
      <c r="P70" s="94"/>
      <c r="Q70" s="89"/>
      <c r="R70" s="40"/>
      <c r="S70" s="40"/>
      <c r="T70" s="40"/>
      <c r="U70" s="40"/>
      <c r="V70" s="40"/>
      <c r="W70" s="40"/>
      <c r="X70" s="40"/>
    </row>
    <row r="71" spans="1:24" ht="25.5" hidden="1">
      <c r="A71" s="54" t="s">
        <v>381</v>
      </c>
      <c r="B71" s="63" t="s">
        <v>464</v>
      </c>
      <c r="C71" s="43"/>
      <c r="D71" s="55"/>
      <c r="E71" s="55"/>
      <c r="F71" s="55"/>
      <c r="G71" s="27"/>
      <c r="H71" s="27"/>
      <c r="I71" s="27"/>
      <c r="J71" s="27"/>
      <c r="K71" s="27"/>
      <c r="L71" s="27"/>
      <c r="M71" s="27"/>
      <c r="N71" s="89"/>
      <c r="O71" s="246"/>
      <c r="P71" s="94"/>
      <c r="Q71" s="89"/>
      <c r="R71" s="40"/>
      <c r="S71" s="40"/>
      <c r="T71" s="40"/>
      <c r="U71" s="40"/>
      <c r="V71" s="40"/>
      <c r="W71" s="40"/>
      <c r="X71" s="40"/>
    </row>
    <row r="72" spans="1:24" ht="18.75" hidden="1">
      <c r="A72" s="54" t="s">
        <v>456</v>
      </c>
      <c r="B72" s="43" t="s">
        <v>460</v>
      </c>
      <c r="C72" s="43"/>
      <c r="D72" s="55"/>
      <c r="E72" s="55"/>
      <c r="F72" s="55"/>
      <c r="G72" s="27"/>
      <c r="H72" s="27"/>
      <c r="I72" s="27"/>
      <c r="J72" s="27"/>
      <c r="K72" s="27"/>
      <c r="L72" s="27"/>
      <c r="M72" s="27"/>
      <c r="N72" s="89"/>
      <c r="O72" s="246"/>
      <c r="P72" s="94"/>
      <c r="Q72" s="89"/>
      <c r="R72" s="40"/>
      <c r="S72" s="40"/>
      <c r="T72" s="40"/>
      <c r="U72" s="40"/>
      <c r="V72" s="40"/>
      <c r="W72" s="40"/>
      <c r="X72" s="40"/>
    </row>
    <row r="73" spans="1:24" ht="18.75" hidden="1">
      <c r="A73" s="54"/>
      <c r="B73" s="43"/>
      <c r="C73" s="43"/>
      <c r="D73" s="55"/>
      <c r="E73" s="55"/>
      <c r="F73" s="55"/>
      <c r="G73" s="27"/>
      <c r="H73" s="27"/>
      <c r="I73" s="27"/>
      <c r="J73" s="27"/>
      <c r="K73" s="27"/>
      <c r="L73" s="27"/>
      <c r="M73" s="27"/>
      <c r="N73" s="89"/>
      <c r="O73" s="246"/>
      <c r="P73" s="94"/>
      <c r="Q73" s="89"/>
      <c r="R73" s="40"/>
      <c r="S73" s="40"/>
      <c r="T73" s="40"/>
      <c r="U73" s="40"/>
      <c r="V73" s="40"/>
      <c r="W73" s="40"/>
      <c r="X73" s="40"/>
    </row>
    <row r="74" spans="1:24" ht="18.75" hidden="1">
      <c r="A74" s="54"/>
      <c r="B74" s="43"/>
      <c r="C74" s="43"/>
      <c r="D74" s="55"/>
      <c r="E74" s="55"/>
      <c r="F74" s="55"/>
      <c r="G74" s="27"/>
      <c r="H74" s="27"/>
      <c r="I74" s="27"/>
      <c r="J74" s="27"/>
      <c r="K74" s="27"/>
      <c r="L74" s="27"/>
      <c r="M74" s="27"/>
      <c r="N74" s="89"/>
      <c r="O74" s="246"/>
      <c r="P74" s="94"/>
      <c r="Q74" s="89"/>
      <c r="R74" s="40"/>
      <c r="S74" s="40"/>
      <c r="T74" s="40"/>
      <c r="U74" s="40"/>
      <c r="V74" s="40"/>
      <c r="W74" s="40"/>
      <c r="X74" s="40"/>
    </row>
    <row r="75" spans="1:24" ht="18.75" hidden="1">
      <c r="A75" s="54"/>
      <c r="B75" s="63"/>
      <c r="C75" s="43"/>
      <c r="D75" s="55"/>
      <c r="E75" s="55"/>
      <c r="F75" s="55"/>
      <c r="G75" s="29"/>
      <c r="H75" s="29"/>
      <c r="I75" s="27"/>
      <c r="J75" s="27"/>
      <c r="K75" s="27"/>
      <c r="L75" s="27"/>
      <c r="M75" s="27"/>
      <c r="N75" s="89"/>
      <c r="O75" s="246"/>
      <c r="P75" s="94"/>
      <c r="Q75" s="89"/>
      <c r="R75" s="40"/>
      <c r="S75" s="40"/>
      <c r="T75" s="40"/>
      <c r="U75" s="40"/>
      <c r="V75" s="40"/>
      <c r="W75" s="40"/>
      <c r="X75" s="40"/>
    </row>
    <row r="76" spans="1:24" ht="38.25" hidden="1">
      <c r="A76" s="54" t="s">
        <v>426</v>
      </c>
      <c r="B76" s="63" t="s">
        <v>462</v>
      </c>
      <c r="C76" s="43"/>
      <c r="D76" s="55"/>
      <c r="E76" s="55"/>
      <c r="F76" s="55"/>
      <c r="G76" s="29"/>
      <c r="H76" s="29"/>
      <c r="I76" s="27"/>
      <c r="J76" s="27"/>
      <c r="K76" s="27"/>
      <c r="L76" s="27"/>
      <c r="M76" s="27"/>
      <c r="N76" s="89"/>
      <c r="O76" s="246"/>
      <c r="P76" s="94"/>
      <c r="Q76" s="89"/>
      <c r="R76" s="40"/>
      <c r="S76" s="40"/>
      <c r="T76" s="40"/>
      <c r="U76" s="40"/>
      <c r="V76" s="40"/>
      <c r="W76" s="40"/>
      <c r="X76" s="40"/>
    </row>
    <row r="77" spans="1:24" ht="25.5" hidden="1">
      <c r="A77" s="54" t="s">
        <v>209</v>
      </c>
      <c r="B77" s="43" t="s">
        <v>210</v>
      </c>
      <c r="C77" s="43"/>
      <c r="D77" s="55"/>
      <c r="E77" s="55"/>
      <c r="F77" s="55"/>
      <c r="G77" s="29"/>
      <c r="H77" s="29"/>
      <c r="I77" s="27"/>
      <c r="J77" s="27"/>
      <c r="K77" s="27"/>
      <c r="L77" s="27"/>
      <c r="M77" s="27"/>
      <c r="N77" s="89"/>
      <c r="O77" s="246"/>
      <c r="P77" s="94"/>
      <c r="Q77" s="89"/>
      <c r="R77" s="40"/>
      <c r="S77" s="40"/>
      <c r="T77" s="40"/>
      <c r="U77" s="40"/>
      <c r="V77" s="40"/>
      <c r="W77" s="40"/>
      <c r="X77" s="40"/>
    </row>
    <row r="78" spans="1:24" ht="25.5" hidden="1">
      <c r="A78" s="54" t="s">
        <v>385</v>
      </c>
      <c r="B78" s="43" t="s">
        <v>40</v>
      </c>
      <c r="C78" s="43"/>
      <c r="D78" s="55"/>
      <c r="E78" s="55"/>
      <c r="F78" s="55"/>
      <c r="G78" s="29"/>
      <c r="H78" s="29"/>
      <c r="I78" s="27"/>
      <c r="J78" s="27"/>
      <c r="K78" s="27"/>
      <c r="L78" s="27"/>
      <c r="M78" s="27"/>
      <c r="N78" s="89"/>
      <c r="O78" s="246"/>
      <c r="P78" s="94"/>
      <c r="Q78" s="89"/>
      <c r="R78" s="40"/>
      <c r="S78" s="40"/>
      <c r="T78" s="40"/>
      <c r="U78" s="40"/>
      <c r="V78" s="40"/>
      <c r="W78" s="40"/>
      <c r="X78" s="40"/>
    </row>
    <row r="79" spans="1:24" ht="18.75" hidden="1">
      <c r="A79" s="54"/>
      <c r="B79" s="43"/>
      <c r="C79" s="43"/>
      <c r="D79" s="55"/>
      <c r="E79" s="55"/>
      <c r="F79" s="55"/>
      <c r="G79" s="29"/>
      <c r="H79" s="29"/>
      <c r="I79" s="27"/>
      <c r="J79" s="27"/>
      <c r="K79" s="27"/>
      <c r="L79" s="27"/>
      <c r="M79" s="27"/>
      <c r="N79" s="89"/>
      <c r="O79" s="246"/>
      <c r="P79" s="94"/>
      <c r="Q79" s="89"/>
      <c r="R79" s="40"/>
      <c r="S79" s="40"/>
      <c r="T79" s="40"/>
      <c r="U79" s="40"/>
      <c r="V79" s="40"/>
      <c r="W79" s="40"/>
      <c r="X79" s="40"/>
    </row>
    <row r="80" spans="1:24" ht="18.75" hidden="1">
      <c r="A80" s="54" t="s">
        <v>480</v>
      </c>
      <c r="B80" s="54" t="s">
        <v>481</v>
      </c>
      <c r="C80" s="43" t="s">
        <v>211</v>
      </c>
      <c r="D80" s="55"/>
      <c r="E80" s="55"/>
      <c r="F80" s="55"/>
      <c r="G80" s="29"/>
      <c r="H80" s="29"/>
      <c r="I80" s="27"/>
      <c r="J80" s="27"/>
      <c r="K80" s="27"/>
      <c r="L80" s="27"/>
      <c r="M80" s="27"/>
      <c r="N80" s="89"/>
      <c r="O80" s="246"/>
      <c r="P80" s="94"/>
      <c r="Q80" s="89"/>
      <c r="R80" s="40"/>
      <c r="S80" s="40"/>
      <c r="T80" s="40"/>
      <c r="U80" s="40"/>
      <c r="V80" s="40"/>
      <c r="W80" s="40"/>
      <c r="X80" s="40"/>
    </row>
    <row r="81" spans="1:24" ht="18.75" hidden="1">
      <c r="A81" s="54"/>
      <c r="B81" s="54"/>
      <c r="C81" s="43" t="s">
        <v>276</v>
      </c>
      <c r="D81" s="55"/>
      <c r="E81" s="55"/>
      <c r="F81" s="55"/>
      <c r="G81" s="29"/>
      <c r="H81" s="29"/>
      <c r="I81" s="27"/>
      <c r="J81" s="27"/>
      <c r="K81" s="27"/>
      <c r="L81" s="27"/>
      <c r="M81" s="27"/>
      <c r="N81" s="89"/>
      <c r="O81" s="246"/>
      <c r="P81" s="94"/>
      <c r="Q81" s="89"/>
      <c r="R81" s="40"/>
      <c r="S81" s="40"/>
      <c r="T81" s="40"/>
      <c r="U81" s="40"/>
      <c r="V81" s="40"/>
      <c r="W81" s="40"/>
      <c r="X81" s="40"/>
    </row>
    <row r="82" spans="1:24" ht="18.75" hidden="1">
      <c r="A82" s="54"/>
      <c r="B82" s="54"/>
      <c r="C82" s="43" t="s">
        <v>212</v>
      </c>
      <c r="D82" s="55"/>
      <c r="E82" s="55"/>
      <c r="F82" s="55"/>
      <c r="G82" s="29"/>
      <c r="H82" s="29"/>
      <c r="I82" s="27"/>
      <c r="J82" s="27"/>
      <c r="K82" s="27"/>
      <c r="L82" s="27"/>
      <c r="M82" s="27"/>
      <c r="N82" s="89"/>
      <c r="O82" s="246"/>
      <c r="P82" s="94"/>
      <c r="Q82" s="89"/>
      <c r="R82" s="40"/>
      <c r="S82" s="40"/>
      <c r="T82" s="40"/>
      <c r="U82" s="40"/>
      <c r="V82" s="40"/>
      <c r="W82" s="40"/>
      <c r="X82" s="40"/>
    </row>
    <row r="83" spans="1:24" ht="18.75" hidden="1">
      <c r="A83" s="54"/>
      <c r="B83" s="54"/>
      <c r="C83" s="43" t="s">
        <v>181</v>
      </c>
      <c r="D83" s="55"/>
      <c r="E83" s="55"/>
      <c r="F83" s="55"/>
      <c r="G83" s="29"/>
      <c r="H83" s="29"/>
      <c r="I83" s="27"/>
      <c r="J83" s="27"/>
      <c r="K83" s="27"/>
      <c r="L83" s="27"/>
      <c r="M83" s="27"/>
      <c r="N83" s="89"/>
      <c r="O83" s="246"/>
      <c r="P83" s="94"/>
      <c r="Q83" s="89"/>
      <c r="R83" s="40"/>
      <c r="S83" s="40"/>
      <c r="T83" s="40"/>
      <c r="U83" s="40"/>
      <c r="V83" s="40"/>
      <c r="W83" s="40"/>
      <c r="X83" s="40"/>
    </row>
    <row r="84" spans="1:24" ht="18.75" hidden="1">
      <c r="A84" s="54"/>
      <c r="B84" s="43"/>
      <c r="C84" s="43"/>
      <c r="D84" s="55"/>
      <c r="E84" s="55"/>
      <c r="F84" s="55"/>
      <c r="G84" s="27"/>
      <c r="H84" s="27"/>
      <c r="I84" s="90"/>
      <c r="J84" s="27"/>
      <c r="K84" s="27"/>
      <c r="L84" s="27"/>
      <c r="M84" s="27"/>
      <c r="N84" s="89"/>
      <c r="O84" s="246"/>
      <c r="P84" s="94"/>
      <c r="Q84" s="89"/>
      <c r="R84" s="40"/>
      <c r="S84" s="40"/>
      <c r="T84" s="40"/>
      <c r="U84" s="40"/>
      <c r="V84" s="40"/>
      <c r="W84" s="40"/>
      <c r="X84" s="40"/>
    </row>
    <row r="85" spans="1:24" ht="51" hidden="1">
      <c r="A85" s="54" t="s">
        <v>206</v>
      </c>
      <c r="B85" s="43" t="s">
        <v>187</v>
      </c>
      <c r="C85" s="43" t="s">
        <v>213</v>
      </c>
      <c r="D85" s="55"/>
      <c r="E85" s="55"/>
      <c r="F85" s="55"/>
      <c r="G85" s="27"/>
      <c r="H85" s="27"/>
      <c r="I85" s="27"/>
      <c r="J85" s="27"/>
      <c r="K85" s="27"/>
      <c r="L85" s="27"/>
      <c r="M85" s="27"/>
      <c r="N85" s="89"/>
      <c r="O85" s="246"/>
      <c r="P85" s="94"/>
      <c r="Q85" s="89"/>
      <c r="R85" s="40"/>
      <c r="S85" s="40"/>
      <c r="T85" s="40"/>
      <c r="U85" s="40"/>
      <c r="V85" s="40"/>
      <c r="W85" s="40"/>
      <c r="X85" s="40"/>
    </row>
    <row r="86" spans="1:24" ht="25.5" hidden="1">
      <c r="A86" s="54" t="s">
        <v>206</v>
      </c>
      <c r="B86" s="43" t="s">
        <v>187</v>
      </c>
      <c r="C86" s="43" t="s">
        <v>214</v>
      </c>
      <c r="D86" s="55"/>
      <c r="E86" s="55"/>
      <c r="F86" s="55"/>
      <c r="G86" s="27"/>
      <c r="H86" s="27"/>
      <c r="I86" s="27"/>
      <c r="J86" s="27"/>
      <c r="K86" s="27"/>
      <c r="L86" s="27"/>
      <c r="M86" s="27"/>
      <c r="N86" s="89"/>
      <c r="O86" s="246"/>
      <c r="P86" s="94"/>
      <c r="Q86" s="89"/>
      <c r="R86" s="40"/>
      <c r="S86" s="40"/>
      <c r="T86" s="40"/>
      <c r="U86" s="40"/>
      <c r="V86" s="40"/>
      <c r="W86" s="40"/>
      <c r="X86" s="40"/>
    </row>
    <row r="87" spans="1:24" ht="25.5" hidden="1">
      <c r="A87" s="54" t="s">
        <v>206</v>
      </c>
      <c r="B87" s="43" t="s">
        <v>187</v>
      </c>
      <c r="C87" s="43" t="s">
        <v>215</v>
      </c>
      <c r="D87" s="55"/>
      <c r="E87" s="55"/>
      <c r="F87" s="55"/>
      <c r="G87" s="29"/>
      <c r="H87" s="29"/>
      <c r="I87" s="27"/>
      <c r="J87" s="29"/>
      <c r="K87" s="27"/>
      <c r="L87" s="27"/>
      <c r="M87" s="27"/>
      <c r="N87" s="89"/>
      <c r="O87" s="247"/>
      <c r="P87" s="94"/>
      <c r="Q87" s="89"/>
      <c r="R87" s="40"/>
      <c r="S87" s="40"/>
      <c r="T87" s="40"/>
      <c r="U87" s="40"/>
      <c r="V87" s="40"/>
      <c r="W87" s="40"/>
      <c r="X87" s="40"/>
    </row>
    <row r="88" spans="1:24" ht="47.25" hidden="1">
      <c r="A88" s="48" t="s">
        <v>207</v>
      </c>
      <c r="B88" s="49" t="s">
        <v>216</v>
      </c>
      <c r="C88" s="49" t="s">
        <v>176</v>
      </c>
      <c r="D88" s="50"/>
      <c r="E88" s="50"/>
      <c r="F88" s="50"/>
      <c r="G88" s="91"/>
      <c r="H88" s="91"/>
      <c r="I88" s="91"/>
      <c r="J88" s="91"/>
      <c r="K88" s="91"/>
      <c r="L88" s="91"/>
      <c r="M88" s="91"/>
      <c r="N88" s="92"/>
      <c r="O88" s="92"/>
      <c r="P88" s="94"/>
      <c r="Q88" s="89"/>
      <c r="R88" s="40"/>
      <c r="S88" s="40"/>
      <c r="T88" s="40"/>
      <c r="U88" s="40"/>
      <c r="V88" s="40"/>
      <c r="W88" s="40"/>
      <c r="X88" s="40"/>
    </row>
    <row r="89" spans="1:24" ht="25.5" hidden="1">
      <c r="A89" s="54" t="s">
        <v>381</v>
      </c>
      <c r="B89" s="63" t="s">
        <v>464</v>
      </c>
      <c r="C89" s="43" t="s">
        <v>217</v>
      </c>
      <c r="D89" s="55"/>
      <c r="E89" s="55"/>
      <c r="F89" s="55"/>
      <c r="G89" s="27"/>
      <c r="H89" s="27"/>
      <c r="I89" s="27"/>
      <c r="J89" s="27"/>
      <c r="K89" s="27"/>
      <c r="L89" s="27"/>
      <c r="M89" s="27"/>
      <c r="N89" s="89"/>
      <c r="O89" s="246"/>
      <c r="P89" s="94"/>
      <c r="Q89" s="89"/>
      <c r="R89" s="40"/>
      <c r="S89" s="40"/>
      <c r="T89" s="40"/>
      <c r="U89" s="40"/>
      <c r="V89" s="40"/>
      <c r="W89" s="40"/>
      <c r="X89" s="40"/>
    </row>
    <row r="90" spans="1:24" ht="18.75" hidden="1">
      <c r="A90" s="54" t="s">
        <v>218</v>
      </c>
      <c r="B90" s="43" t="s">
        <v>219</v>
      </c>
      <c r="C90" s="43" t="s">
        <v>220</v>
      </c>
      <c r="D90" s="55"/>
      <c r="E90" s="55"/>
      <c r="F90" s="55"/>
      <c r="G90" s="27"/>
      <c r="H90" s="27"/>
      <c r="I90" s="27"/>
      <c r="J90" s="27"/>
      <c r="K90" s="27"/>
      <c r="L90" s="27"/>
      <c r="M90" s="27"/>
      <c r="N90" s="89"/>
      <c r="O90" s="246"/>
      <c r="P90" s="94"/>
      <c r="Q90" s="89"/>
      <c r="R90" s="40"/>
      <c r="S90" s="40"/>
      <c r="T90" s="40"/>
      <c r="U90" s="40"/>
      <c r="V90" s="40"/>
      <c r="W90" s="40"/>
      <c r="X90" s="40"/>
    </row>
    <row r="91" spans="1:24" ht="18.75" hidden="1">
      <c r="A91" s="54"/>
      <c r="B91" s="43"/>
      <c r="C91" s="43"/>
      <c r="D91" s="55"/>
      <c r="E91" s="55"/>
      <c r="F91" s="55"/>
      <c r="G91" s="29"/>
      <c r="H91" s="29"/>
      <c r="I91" s="27"/>
      <c r="J91" s="27"/>
      <c r="K91" s="27"/>
      <c r="L91" s="27"/>
      <c r="M91" s="27"/>
      <c r="N91" s="89"/>
      <c r="O91" s="246"/>
      <c r="P91" s="94"/>
      <c r="Q91" s="89"/>
      <c r="R91" s="40"/>
      <c r="S91" s="40"/>
      <c r="T91" s="40"/>
      <c r="U91" s="40"/>
      <c r="V91" s="40"/>
      <c r="W91" s="40"/>
      <c r="X91" s="40"/>
    </row>
    <row r="92" spans="1:24" ht="18.75" hidden="1">
      <c r="A92" s="54"/>
      <c r="B92" s="43"/>
      <c r="C92" s="43"/>
      <c r="D92" s="55"/>
      <c r="E92" s="55"/>
      <c r="F92" s="55"/>
      <c r="G92" s="29"/>
      <c r="H92" s="29"/>
      <c r="I92" s="27"/>
      <c r="J92" s="27"/>
      <c r="K92" s="27"/>
      <c r="L92" s="27"/>
      <c r="M92" s="27"/>
      <c r="N92" s="89"/>
      <c r="O92" s="246"/>
      <c r="P92" s="94"/>
      <c r="Q92" s="89"/>
      <c r="R92" s="40"/>
      <c r="S92" s="40"/>
      <c r="T92" s="40"/>
      <c r="U92" s="40"/>
      <c r="V92" s="40"/>
      <c r="W92" s="40"/>
      <c r="X92" s="40"/>
    </row>
    <row r="93" spans="1:24" ht="47.25" hidden="1">
      <c r="A93" s="48" t="s">
        <v>209</v>
      </c>
      <c r="B93" s="49" t="s">
        <v>221</v>
      </c>
      <c r="C93" s="49" t="s">
        <v>176</v>
      </c>
      <c r="D93" s="50"/>
      <c r="E93" s="50"/>
      <c r="F93" s="50"/>
      <c r="G93" s="93"/>
      <c r="H93" s="93"/>
      <c r="I93" s="91"/>
      <c r="J93" s="93"/>
      <c r="K93" s="94"/>
      <c r="L93" s="27"/>
      <c r="M93" s="27"/>
      <c r="N93" s="89"/>
      <c r="O93" s="246"/>
      <c r="P93" s="94"/>
      <c r="Q93" s="89"/>
      <c r="R93" s="40"/>
      <c r="S93" s="40"/>
      <c r="T93" s="40"/>
      <c r="U93" s="40"/>
      <c r="V93" s="40"/>
      <c r="W93" s="40"/>
      <c r="X93" s="40"/>
    </row>
    <row r="94" spans="1:24" ht="25.5" hidden="1">
      <c r="A94" s="54" t="s">
        <v>385</v>
      </c>
      <c r="B94" s="43" t="s">
        <v>40</v>
      </c>
      <c r="C94" s="43" t="s">
        <v>177</v>
      </c>
      <c r="D94" s="55"/>
      <c r="E94" s="55"/>
      <c r="F94" s="55"/>
      <c r="G94" s="29"/>
      <c r="H94" s="29"/>
      <c r="I94" s="27"/>
      <c r="J94" s="29"/>
      <c r="K94" s="27"/>
      <c r="L94" s="27"/>
      <c r="M94" s="27"/>
      <c r="N94" s="89"/>
      <c r="O94" s="246"/>
      <c r="P94" s="94"/>
      <c r="Q94" s="89"/>
      <c r="R94" s="40"/>
      <c r="S94" s="40"/>
      <c r="T94" s="40"/>
      <c r="U94" s="40"/>
      <c r="V94" s="40"/>
      <c r="W94" s="40"/>
      <c r="X94" s="40"/>
    </row>
    <row r="95" spans="1:24" ht="18.75" hidden="1">
      <c r="A95" s="54"/>
      <c r="B95" s="43"/>
      <c r="C95" s="43"/>
      <c r="D95" s="55"/>
      <c r="E95" s="55"/>
      <c r="F95" s="55"/>
      <c r="G95" s="29"/>
      <c r="H95" s="29"/>
      <c r="I95" s="27"/>
      <c r="J95" s="29"/>
      <c r="K95" s="27"/>
      <c r="L95" s="27"/>
      <c r="M95" s="27"/>
      <c r="N95" s="89"/>
      <c r="O95" s="246"/>
      <c r="P95" s="94"/>
      <c r="Q95" s="89"/>
      <c r="R95" s="40"/>
      <c r="S95" s="40"/>
      <c r="T95" s="40"/>
      <c r="U95" s="40"/>
      <c r="V95" s="40"/>
      <c r="W95" s="40"/>
      <c r="X95" s="40"/>
    </row>
    <row r="96" spans="1:24" ht="18.75" hidden="1">
      <c r="A96" s="54"/>
      <c r="B96" s="43"/>
      <c r="C96" s="64"/>
      <c r="D96" s="55"/>
      <c r="E96" s="55"/>
      <c r="F96" s="55"/>
      <c r="G96" s="29"/>
      <c r="H96" s="29"/>
      <c r="I96" s="27"/>
      <c r="J96" s="29"/>
      <c r="K96" s="27"/>
      <c r="L96" s="27"/>
      <c r="M96" s="27"/>
      <c r="N96" s="89"/>
      <c r="O96" s="246"/>
      <c r="P96" s="94"/>
      <c r="Q96" s="89"/>
      <c r="R96" s="40"/>
      <c r="S96" s="40"/>
      <c r="T96" s="40"/>
      <c r="U96" s="40"/>
      <c r="V96" s="40"/>
      <c r="W96" s="40"/>
      <c r="X96" s="40"/>
    </row>
    <row r="97" spans="1:24" ht="31.5" hidden="1">
      <c r="A97" s="48" t="s">
        <v>312</v>
      </c>
      <c r="B97" s="49" t="s">
        <v>222</v>
      </c>
      <c r="C97" s="49" t="s">
        <v>176</v>
      </c>
      <c r="D97" s="49"/>
      <c r="E97" s="49"/>
      <c r="F97" s="49"/>
      <c r="G97" s="91"/>
      <c r="H97" s="91"/>
      <c r="I97" s="91"/>
      <c r="J97" s="91"/>
      <c r="K97" s="91"/>
      <c r="L97" s="91"/>
      <c r="M97" s="91"/>
      <c r="N97" s="91"/>
      <c r="O97" s="92"/>
      <c r="P97" s="94"/>
      <c r="Q97" s="89"/>
      <c r="R97" s="40"/>
      <c r="S97" s="40"/>
      <c r="T97" s="40"/>
      <c r="U97" s="40"/>
      <c r="V97" s="40"/>
      <c r="W97" s="40"/>
      <c r="X97" s="40"/>
    </row>
    <row r="98" spans="1:24" ht="18.75" hidden="1">
      <c r="A98" s="65"/>
      <c r="B98" s="66"/>
      <c r="C98" s="43" t="s">
        <v>276</v>
      </c>
      <c r="D98" s="60"/>
      <c r="E98" s="60"/>
      <c r="F98" s="60"/>
      <c r="G98" s="90"/>
      <c r="H98" s="90"/>
      <c r="I98" s="27"/>
      <c r="J98" s="27"/>
      <c r="K98" s="27"/>
      <c r="L98" s="27"/>
      <c r="M98" s="27"/>
      <c r="N98" s="89"/>
      <c r="O98" s="246"/>
      <c r="P98" s="94"/>
      <c r="Q98" s="89"/>
      <c r="R98" s="40"/>
      <c r="S98" s="40"/>
      <c r="T98" s="40"/>
      <c r="U98" s="40"/>
      <c r="V98" s="40"/>
      <c r="W98" s="40"/>
      <c r="X98" s="40"/>
    </row>
    <row r="99" spans="1:24" ht="53.25" customHeight="1" hidden="1">
      <c r="A99" s="66">
        <v>250380</v>
      </c>
      <c r="B99" s="66" t="s">
        <v>455</v>
      </c>
      <c r="C99" s="67" t="s">
        <v>223</v>
      </c>
      <c r="D99" s="60"/>
      <c r="E99" s="60"/>
      <c r="F99" s="60"/>
      <c r="G99" s="27"/>
      <c r="H99" s="27"/>
      <c r="I99" s="27"/>
      <c r="J99" s="27"/>
      <c r="K99" s="27"/>
      <c r="L99" s="27"/>
      <c r="M99" s="27"/>
      <c r="N99" s="89"/>
      <c r="O99" s="246"/>
      <c r="P99" s="94"/>
      <c r="Q99" s="89"/>
      <c r="R99" s="40"/>
      <c r="S99" s="40"/>
      <c r="T99" s="40"/>
      <c r="U99" s="40"/>
      <c r="V99" s="40"/>
      <c r="W99" s="40"/>
      <c r="X99" s="40"/>
    </row>
    <row r="100" spans="1:24" ht="25.5" hidden="1">
      <c r="A100" s="66">
        <v>250380</v>
      </c>
      <c r="B100" s="66" t="s">
        <v>455</v>
      </c>
      <c r="C100" s="67" t="s">
        <v>224</v>
      </c>
      <c r="D100" s="60"/>
      <c r="E100" s="60"/>
      <c r="F100" s="60"/>
      <c r="G100" s="27"/>
      <c r="H100" s="27"/>
      <c r="I100" s="27"/>
      <c r="J100" s="27"/>
      <c r="K100" s="27"/>
      <c r="L100" s="27"/>
      <c r="M100" s="27"/>
      <c r="N100" s="89"/>
      <c r="O100" s="246"/>
      <c r="P100" s="94"/>
      <c r="Q100" s="89"/>
      <c r="R100" s="40"/>
      <c r="S100" s="40"/>
      <c r="T100" s="40"/>
      <c r="U100" s="40"/>
      <c r="V100" s="40"/>
      <c r="W100" s="40"/>
      <c r="X100" s="40"/>
    </row>
    <row r="101" spans="1:24" ht="25.5" hidden="1">
      <c r="A101" s="66">
        <v>250380</v>
      </c>
      <c r="B101" s="66" t="s">
        <v>455</v>
      </c>
      <c r="C101" s="67" t="s">
        <v>232</v>
      </c>
      <c r="D101" s="60"/>
      <c r="E101" s="60"/>
      <c r="F101" s="60"/>
      <c r="G101" s="27"/>
      <c r="H101" s="27"/>
      <c r="I101" s="27"/>
      <c r="J101" s="27"/>
      <c r="K101" s="27"/>
      <c r="L101" s="27"/>
      <c r="M101" s="27"/>
      <c r="N101" s="89"/>
      <c r="O101" s="246"/>
      <c r="P101" s="94"/>
      <c r="Q101" s="89"/>
      <c r="R101" s="40"/>
      <c r="S101" s="40"/>
      <c r="T101" s="40"/>
      <c r="U101" s="40"/>
      <c r="V101" s="40"/>
      <c r="W101" s="40"/>
      <c r="X101" s="40"/>
    </row>
    <row r="102" spans="1:24" ht="25.5" hidden="1">
      <c r="A102" s="66">
        <v>250380</v>
      </c>
      <c r="B102" s="66" t="s">
        <v>455</v>
      </c>
      <c r="C102" s="68" t="s">
        <v>233</v>
      </c>
      <c r="D102" s="60"/>
      <c r="E102" s="60"/>
      <c r="F102" s="60"/>
      <c r="G102" s="27"/>
      <c r="H102" s="27"/>
      <c r="I102" s="27"/>
      <c r="J102" s="27"/>
      <c r="K102" s="27"/>
      <c r="L102" s="27"/>
      <c r="M102" s="27"/>
      <c r="N102" s="89"/>
      <c r="O102" s="246"/>
      <c r="P102" s="94"/>
      <c r="Q102" s="89"/>
      <c r="R102" s="40"/>
      <c r="S102" s="40"/>
      <c r="T102" s="40"/>
      <c r="U102" s="40"/>
      <c r="V102" s="40"/>
      <c r="W102" s="40"/>
      <c r="X102" s="40"/>
    </row>
    <row r="103" spans="1:24" ht="38.25" hidden="1">
      <c r="A103" s="66">
        <v>250380</v>
      </c>
      <c r="B103" s="66" t="s">
        <v>455</v>
      </c>
      <c r="C103" s="67" t="s">
        <v>234</v>
      </c>
      <c r="D103" s="60"/>
      <c r="E103" s="60"/>
      <c r="F103" s="60"/>
      <c r="G103" s="27"/>
      <c r="H103" s="27"/>
      <c r="I103" s="27"/>
      <c r="J103" s="27"/>
      <c r="K103" s="27"/>
      <c r="L103" s="27"/>
      <c r="M103" s="27"/>
      <c r="N103" s="89"/>
      <c r="O103" s="246"/>
      <c r="P103" s="94"/>
      <c r="Q103" s="89"/>
      <c r="R103" s="40"/>
      <c r="S103" s="40"/>
      <c r="T103" s="40"/>
      <c r="U103" s="40"/>
      <c r="V103" s="40"/>
      <c r="W103" s="40"/>
      <c r="X103" s="40"/>
    </row>
    <row r="104" spans="1:24" ht="54" customHeight="1" hidden="1">
      <c r="A104" s="66">
        <v>250380</v>
      </c>
      <c r="B104" s="66" t="s">
        <v>455</v>
      </c>
      <c r="C104" s="68" t="s">
        <v>235</v>
      </c>
      <c r="D104" s="60"/>
      <c r="E104" s="60"/>
      <c r="F104" s="60"/>
      <c r="G104" s="27"/>
      <c r="H104" s="27"/>
      <c r="I104" s="27"/>
      <c r="J104" s="27"/>
      <c r="K104" s="27"/>
      <c r="L104" s="27"/>
      <c r="M104" s="27"/>
      <c r="N104" s="89"/>
      <c r="O104" s="246"/>
      <c r="P104" s="94"/>
      <c r="Q104" s="89"/>
      <c r="R104" s="40"/>
      <c r="S104" s="40"/>
      <c r="T104" s="40"/>
      <c r="U104" s="40"/>
      <c r="V104" s="40"/>
      <c r="W104" s="40"/>
      <c r="X104" s="40"/>
    </row>
    <row r="105" spans="1:24" ht="51" hidden="1">
      <c r="A105" s="66">
        <v>250380</v>
      </c>
      <c r="B105" s="66" t="s">
        <v>455</v>
      </c>
      <c r="C105" s="67" t="s">
        <v>236</v>
      </c>
      <c r="D105" s="60"/>
      <c r="E105" s="60"/>
      <c r="F105" s="60"/>
      <c r="G105" s="27"/>
      <c r="H105" s="27"/>
      <c r="I105" s="27"/>
      <c r="J105" s="27"/>
      <c r="K105" s="27"/>
      <c r="L105" s="27"/>
      <c r="M105" s="27"/>
      <c r="N105" s="89"/>
      <c r="O105" s="246"/>
      <c r="P105" s="94"/>
      <c r="Q105" s="89"/>
      <c r="R105" s="40"/>
      <c r="S105" s="40"/>
      <c r="T105" s="40"/>
      <c r="U105" s="40"/>
      <c r="V105" s="40"/>
      <c r="W105" s="40"/>
      <c r="X105" s="40"/>
    </row>
    <row r="106" spans="1:24" ht="63.75" hidden="1">
      <c r="A106" s="66">
        <v>250380</v>
      </c>
      <c r="B106" s="66" t="s">
        <v>455</v>
      </c>
      <c r="C106" s="69" t="s">
        <v>237</v>
      </c>
      <c r="D106" s="60"/>
      <c r="E106" s="60"/>
      <c r="F106" s="60"/>
      <c r="G106" s="27"/>
      <c r="H106" s="27"/>
      <c r="I106" s="27"/>
      <c r="J106" s="27"/>
      <c r="K106" s="27"/>
      <c r="L106" s="27"/>
      <c r="M106" s="27"/>
      <c r="N106" s="89"/>
      <c r="O106" s="246"/>
      <c r="P106" s="94"/>
      <c r="Q106" s="89"/>
      <c r="R106" s="40"/>
      <c r="S106" s="40"/>
      <c r="T106" s="40"/>
      <c r="U106" s="40"/>
      <c r="V106" s="40"/>
      <c r="W106" s="40"/>
      <c r="X106" s="40"/>
    </row>
    <row r="107" spans="1:24" ht="38.25" hidden="1">
      <c r="A107" s="66">
        <v>250324</v>
      </c>
      <c r="B107" s="66" t="s">
        <v>238</v>
      </c>
      <c r="C107" s="70" t="s">
        <v>239</v>
      </c>
      <c r="D107" s="60"/>
      <c r="E107" s="60"/>
      <c r="F107" s="60"/>
      <c r="G107" s="29"/>
      <c r="H107" s="29"/>
      <c r="I107" s="27"/>
      <c r="J107" s="27"/>
      <c r="K107" s="27"/>
      <c r="L107" s="27"/>
      <c r="M107" s="27"/>
      <c r="N107" s="89">
        <f>SUM(J107:M107)-K107</f>
        <v>0</v>
      </c>
      <c r="O107" s="246"/>
      <c r="P107" s="94"/>
      <c r="Q107" s="89"/>
      <c r="R107" s="40"/>
      <c r="S107" s="40"/>
      <c r="T107" s="40"/>
      <c r="U107" s="40"/>
      <c r="V107" s="40"/>
      <c r="W107" s="40"/>
      <c r="X107" s="40"/>
    </row>
    <row r="108" spans="1:24" ht="38.25" hidden="1">
      <c r="A108" s="66">
        <v>250324</v>
      </c>
      <c r="B108" s="66" t="s">
        <v>238</v>
      </c>
      <c r="C108" s="43" t="s">
        <v>240</v>
      </c>
      <c r="D108" s="55"/>
      <c r="E108" s="55"/>
      <c r="F108" s="55"/>
      <c r="G108" s="27"/>
      <c r="H108" s="27"/>
      <c r="I108" s="27"/>
      <c r="J108" s="27"/>
      <c r="K108" s="27"/>
      <c r="L108" s="27"/>
      <c r="M108" s="27"/>
      <c r="N108" s="89">
        <f>SUM(J108:M108)-K108</f>
        <v>0</v>
      </c>
      <c r="O108" s="246"/>
      <c r="P108" s="94"/>
      <c r="Q108" s="89"/>
      <c r="R108" s="40"/>
      <c r="S108" s="40"/>
      <c r="T108" s="40"/>
      <c r="U108" s="40"/>
      <c r="V108" s="40"/>
      <c r="W108" s="40"/>
      <c r="X108" s="40"/>
    </row>
    <row r="109" spans="1:24" ht="18.75" hidden="1">
      <c r="A109" s="408"/>
      <c r="B109" s="71"/>
      <c r="C109" s="72"/>
      <c r="D109" s="73"/>
      <c r="E109" s="73"/>
      <c r="F109" s="73"/>
      <c r="G109" s="27"/>
      <c r="H109" s="27"/>
      <c r="I109" s="27"/>
      <c r="J109" s="27"/>
      <c r="K109" s="27"/>
      <c r="L109" s="27"/>
      <c r="M109" s="27"/>
      <c r="N109" s="89">
        <f aca="true" t="shared" si="0" ref="N109:N115">SUM(J109:M109)</f>
        <v>0</v>
      </c>
      <c r="O109" s="89"/>
      <c r="P109" s="94"/>
      <c r="Q109" s="89"/>
      <c r="R109" s="40"/>
      <c r="S109" s="40"/>
      <c r="T109" s="40"/>
      <c r="U109" s="40"/>
      <c r="V109" s="40"/>
      <c r="W109" s="40"/>
      <c r="X109" s="40"/>
    </row>
    <row r="110" spans="1:24" ht="18.75" hidden="1">
      <c r="A110" s="408"/>
      <c r="B110" s="71"/>
      <c r="C110" s="3"/>
      <c r="D110" s="17"/>
      <c r="E110" s="17"/>
      <c r="F110" s="17"/>
      <c r="G110" s="29"/>
      <c r="H110" s="29"/>
      <c r="I110" s="29"/>
      <c r="J110" s="27"/>
      <c r="K110" s="27"/>
      <c r="L110" s="27"/>
      <c r="M110" s="27"/>
      <c r="N110" s="89">
        <f t="shared" si="0"/>
        <v>0</v>
      </c>
      <c r="O110" s="89"/>
      <c r="P110" s="94"/>
      <c r="Q110" s="89"/>
      <c r="R110" s="40"/>
      <c r="S110" s="40"/>
      <c r="T110" s="40"/>
      <c r="U110" s="40"/>
      <c r="V110" s="40"/>
      <c r="W110" s="40"/>
      <c r="X110" s="40"/>
    </row>
    <row r="111" spans="1:24" ht="18.75" hidden="1">
      <c r="A111" s="408"/>
      <c r="B111" s="71"/>
      <c r="C111" s="74" t="s">
        <v>241</v>
      </c>
      <c r="D111" s="17"/>
      <c r="E111" s="17"/>
      <c r="F111" s="17"/>
      <c r="G111" s="29"/>
      <c r="H111" s="29"/>
      <c r="I111" s="29"/>
      <c r="J111" s="27"/>
      <c r="K111" s="27"/>
      <c r="L111" s="27"/>
      <c r="M111" s="27"/>
      <c r="N111" s="89">
        <f t="shared" si="0"/>
        <v>0</v>
      </c>
      <c r="O111" s="89"/>
      <c r="P111" s="94"/>
      <c r="Q111" s="89"/>
      <c r="R111" s="40"/>
      <c r="S111" s="40"/>
      <c r="T111" s="40"/>
      <c r="U111" s="40"/>
      <c r="V111" s="40"/>
      <c r="W111" s="40"/>
      <c r="X111" s="40"/>
    </row>
    <row r="112" spans="1:24" ht="31.5" hidden="1">
      <c r="A112" s="408"/>
      <c r="B112" s="71"/>
      <c r="C112" s="74" t="s">
        <v>242</v>
      </c>
      <c r="D112" s="17"/>
      <c r="E112" s="17"/>
      <c r="F112" s="17"/>
      <c r="G112" s="29"/>
      <c r="H112" s="29"/>
      <c r="I112" s="29"/>
      <c r="J112" s="27"/>
      <c r="K112" s="27"/>
      <c r="L112" s="27"/>
      <c r="M112" s="27"/>
      <c r="N112" s="89">
        <f t="shared" si="0"/>
        <v>0</v>
      </c>
      <c r="O112" s="89"/>
      <c r="P112" s="94"/>
      <c r="Q112" s="89"/>
      <c r="R112" s="40"/>
      <c r="S112" s="40"/>
      <c r="T112" s="40"/>
      <c r="U112" s="40"/>
      <c r="V112" s="40"/>
      <c r="W112" s="40"/>
      <c r="X112" s="40"/>
    </row>
    <row r="113" spans="1:24" ht="90" hidden="1">
      <c r="A113" s="408"/>
      <c r="B113" s="71"/>
      <c r="C113" s="16" t="s">
        <v>243</v>
      </c>
      <c r="D113" s="17"/>
      <c r="E113" s="17"/>
      <c r="F113" s="17"/>
      <c r="G113" s="29"/>
      <c r="H113" s="29"/>
      <c r="I113" s="29"/>
      <c r="J113" s="27"/>
      <c r="K113" s="27"/>
      <c r="L113" s="27"/>
      <c r="M113" s="27"/>
      <c r="N113" s="89">
        <f t="shared" si="0"/>
        <v>0</v>
      </c>
      <c r="O113" s="89"/>
      <c r="P113" s="94"/>
      <c r="Q113" s="89"/>
      <c r="R113" s="40"/>
      <c r="S113" s="40"/>
      <c r="T113" s="40"/>
      <c r="U113" s="40"/>
      <c r="V113" s="40"/>
      <c r="W113" s="40"/>
      <c r="X113" s="40"/>
    </row>
    <row r="114" spans="1:24" ht="18.75" hidden="1">
      <c r="A114" s="408"/>
      <c r="B114" s="71"/>
      <c r="C114" s="15"/>
      <c r="D114" s="17"/>
      <c r="E114" s="17"/>
      <c r="F114" s="17"/>
      <c r="G114" s="29"/>
      <c r="H114" s="29"/>
      <c r="I114" s="29"/>
      <c r="J114" s="27"/>
      <c r="K114" s="27"/>
      <c r="L114" s="27"/>
      <c r="M114" s="27"/>
      <c r="N114" s="89">
        <f t="shared" si="0"/>
        <v>0</v>
      </c>
      <c r="O114" s="89"/>
      <c r="P114" s="94"/>
      <c r="Q114" s="89"/>
      <c r="R114" s="40"/>
      <c r="S114" s="40"/>
      <c r="T114" s="40"/>
      <c r="U114" s="40"/>
      <c r="V114" s="40"/>
      <c r="W114" s="40"/>
      <c r="X114" s="40"/>
    </row>
    <row r="115" spans="1:24" ht="18.75" hidden="1">
      <c r="A115" s="71"/>
      <c r="B115" s="71"/>
      <c r="C115" s="75"/>
      <c r="D115" s="17"/>
      <c r="E115" s="17"/>
      <c r="F115" s="17"/>
      <c r="G115" s="29"/>
      <c r="H115" s="29"/>
      <c r="I115" s="95"/>
      <c r="J115" s="96"/>
      <c r="K115" s="96"/>
      <c r="L115" s="96"/>
      <c r="M115" s="96"/>
      <c r="N115" s="89">
        <f t="shared" si="0"/>
        <v>0</v>
      </c>
      <c r="O115" s="89"/>
      <c r="P115" s="94"/>
      <c r="Q115" s="89"/>
      <c r="R115" s="40"/>
      <c r="S115" s="40"/>
      <c r="T115" s="40"/>
      <c r="U115" s="40"/>
      <c r="V115" s="40"/>
      <c r="W115" s="40"/>
      <c r="X115" s="40"/>
    </row>
    <row r="116" spans="1:24" ht="31.5">
      <c r="A116" s="138" t="s">
        <v>266</v>
      </c>
      <c r="B116" s="139" t="s">
        <v>372</v>
      </c>
      <c r="C116" s="49" t="s">
        <v>176</v>
      </c>
      <c r="D116" s="17"/>
      <c r="E116" s="17"/>
      <c r="F116" s="17"/>
      <c r="G116" s="29">
        <v>4.5</v>
      </c>
      <c r="H116" s="29"/>
      <c r="I116" s="95"/>
      <c r="J116" s="29">
        <v>4.5</v>
      </c>
      <c r="K116" s="96"/>
      <c r="L116" s="96"/>
      <c r="M116" s="96"/>
      <c r="N116" s="89"/>
      <c r="O116" s="89"/>
      <c r="P116" s="257">
        <v>4.5</v>
      </c>
      <c r="Q116" s="89"/>
      <c r="R116" s="40"/>
      <c r="S116" s="40"/>
      <c r="T116" s="40"/>
      <c r="U116" s="40"/>
      <c r="V116" s="40"/>
      <c r="W116" s="40"/>
      <c r="X116" s="40"/>
    </row>
    <row r="117" spans="1:24" ht="18.75">
      <c r="A117" s="140" t="s">
        <v>373</v>
      </c>
      <c r="B117" s="118" t="s">
        <v>374</v>
      </c>
      <c r="C117" s="3" t="s">
        <v>178</v>
      </c>
      <c r="D117" s="17"/>
      <c r="E117" s="17"/>
      <c r="F117" s="17"/>
      <c r="G117" s="29">
        <v>4.5</v>
      </c>
      <c r="H117" s="29"/>
      <c r="I117" s="95"/>
      <c r="J117" s="29">
        <v>4.5</v>
      </c>
      <c r="K117" s="96"/>
      <c r="L117" s="96"/>
      <c r="M117" s="96"/>
      <c r="N117" s="89"/>
      <c r="O117" s="89"/>
      <c r="P117" s="257">
        <v>4.5</v>
      </c>
      <c r="Q117" s="89"/>
      <c r="R117" s="40"/>
      <c r="S117" s="40"/>
      <c r="T117" s="40"/>
      <c r="U117" s="40"/>
      <c r="V117" s="40"/>
      <c r="W117" s="40"/>
      <c r="X117" s="40"/>
    </row>
    <row r="118" spans="1:24" ht="31.5">
      <c r="A118" s="138" t="s">
        <v>265</v>
      </c>
      <c r="B118" s="139" t="s">
        <v>460</v>
      </c>
      <c r="C118" s="49" t="s">
        <v>176</v>
      </c>
      <c r="D118" s="17"/>
      <c r="E118" s="17"/>
      <c r="F118" s="17"/>
      <c r="G118" s="248">
        <v>8.11735</v>
      </c>
      <c r="H118" s="248"/>
      <c r="I118" s="249"/>
      <c r="J118" s="248">
        <v>3.89435</v>
      </c>
      <c r="K118" s="250"/>
      <c r="L118" s="250">
        <v>4.223</v>
      </c>
      <c r="M118" s="250"/>
      <c r="N118" s="251"/>
      <c r="O118" s="251"/>
      <c r="P118" s="258">
        <v>8.11735</v>
      </c>
      <c r="Q118" s="89"/>
      <c r="R118" s="40"/>
      <c r="S118" s="40"/>
      <c r="T118" s="40"/>
      <c r="U118" s="40"/>
      <c r="V118" s="40"/>
      <c r="W118" s="40"/>
      <c r="X118" s="40"/>
    </row>
    <row r="119" spans="1:24" ht="18.75">
      <c r="A119" s="142" t="s">
        <v>378</v>
      </c>
      <c r="B119" s="118" t="s">
        <v>452</v>
      </c>
      <c r="C119" s="3" t="s">
        <v>178</v>
      </c>
      <c r="D119" s="17"/>
      <c r="E119" s="17"/>
      <c r="F119" s="17"/>
      <c r="G119" s="248">
        <v>3.89435</v>
      </c>
      <c r="H119" s="248"/>
      <c r="I119" s="249"/>
      <c r="J119" s="248">
        <v>3.89435</v>
      </c>
      <c r="K119" s="250"/>
      <c r="L119" s="250"/>
      <c r="M119" s="250"/>
      <c r="N119" s="251"/>
      <c r="O119" s="251"/>
      <c r="P119" s="258">
        <v>3.89435</v>
      </c>
      <c r="Q119" s="89"/>
      <c r="R119" s="40"/>
      <c r="S119" s="40"/>
      <c r="T119" s="40"/>
      <c r="U119" s="40"/>
      <c r="V119" s="40"/>
      <c r="W119" s="40"/>
      <c r="X119" s="40"/>
    </row>
    <row r="120" spans="1:24" ht="110.25">
      <c r="A120" s="142" t="s">
        <v>567</v>
      </c>
      <c r="B120" s="115" t="s">
        <v>285</v>
      </c>
      <c r="C120" s="4" t="s">
        <v>85</v>
      </c>
      <c r="D120" s="17"/>
      <c r="E120" s="17"/>
      <c r="F120" s="17"/>
      <c r="G120" s="248">
        <v>4.223</v>
      </c>
      <c r="H120" s="248"/>
      <c r="I120" s="249"/>
      <c r="J120" s="248"/>
      <c r="K120" s="250"/>
      <c r="L120" s="250">
        <v>4.223</v>
      </c>
      <c r="M120" s="250"/>
      <c r="N120" s="251"/>
      <c r="O120" s="251"/>
      <c r="P120" s="258">
        <v>4.223</v>
      </c>
      <c r="Q120" s="89"/>
      <c r="R120" s="40"/>
      <c r="S120" s="40"/>
      <c r="T120" s="40"/>
      <c r="U120" s="40"/>
      <c r="V120" s="40"/>
      <c r="W120" s="40"/>
      <c r="X120" s="40"/>
    </row>
    <row r="121" spans="1:24" ht="31.5">
      <c r="A121" s="261" t="s">
        <v>268</v>
      </c>
      <c r="B121" s="139" t="s">
        <v>459</v>
      </c>
      <c r="C121" s="49" t="s">
        <v>176</v>
      </c>
      <c r="D121" s="17"/>
      <c r="E121" s="17"/>
      <c r="F121" s="17"/>
      <c r="G121" s="248">
        <v>19.91</v>
      </c>
      <c r="H121" s="248"/>
      <c r="I121" s="249"/>
      <c r="J121" s="248">
        <v>19.91</v>
      </c>
      <c r="K121" s="250"/>
      <c r="L121" s="250"/>
      <c r="M121" s="250"/>
      <c r="N121" s="251"/>
      <c r="O121" s="251"/>
      <c r="P121" s="258">
        <v>19.91</v>
      </c>
      <c r="Q121" s="89"/>
      <c r="R121" s="40"/>
      <c r="S121" s="40"/>
      <c r="T121" s="40"/>
      <c r="U121" s="40"/>
      <c r="V121" s="40"/>
      <c r="W121" s="40"/>
      <c r="X121" s="40"/>
    </row>
    <row r="122" spans="1:24" ht="31.5">
      <c r="A122" s="142" t="s">
        <v>375</v>
      </c>
      <c r="B122" s="118" t="s">
        <v>18</v>
      </c>
      <c r="C122" s="3" t="s">
        <v>178</v>
      </c>
      <c r="D122" s="17"/>
      <c r="E122" s="17"/>
      <c r="F122" s="17"/>
      <c r="G122" s="248">
        <v>19.91</v>
      </c>
      <c r="H122" s="248"/>
      <c r="I122" s="249"/>
      <c r="J122" s="248">
        <v>19.91</v>
      </c>
      <c r="K122" s="250"/>
      <c r="L122" s="250"/>
      <c r="M122" s="250"/>
      <c r="N122" s="251"/>
      <c r="O122" s="251"/>
      <c r="P122" s="258">
        <v>19.91</v>
      </c>
      <c r="Q122" s="89"/>
      <c r="R122" s="40"/>
      <c r="S122" s="40"/>
      <c r="T122" s="40"/>
      <c r="U122" s="40"/>
      <c r="V122" s="40"/>
      <c r="W122" s="40"/>
      <c r="X122" s="40"/>
    </row>
    <row r="123" spans="1:24" ht="18.75" hidden="1">
      <c r="A123" s="71"/>
      <c r="B123" s="71"/>
      <c r="C123" s="75"/>
      <c r="D123" s="17"/>
      <c r="E123" s="17"/>
      <c r="F123" s="17"/>
      <c r="G123" s="248"/>
      <c r="H123" s="248"/>
      <c r="I123" s="249"/>
      <c r="J123" s="250"/>
      <c r="K123" s="250"/>
      <c r="L123" s="250"/>
      <c r="M123" s="250"/>
      <c r="N123" s="251"/>
      <c r="O123" s="251"/>
      <c r="P123" s="259"/>
      <c r="Q123" s="89"/>
      <c r="R123" s="40"/>
      <c r="S123" s="40"/>
      <c r="T123" s="40"/>
      <c r="U123" s="40"/>
      <c r="V123" s="40"/>
      <c r="W123" s="40"/>
      <c r="X123" s="40"/>
    </row>
    <row r="124" spans="1:24" ht="18.75" hidden="1">
      <c r="A124" s="71"/>
      <c r="B124" s="71"/>
      <c r="C124" s="75"/>
      <c r="D124" s="17"/>
      <c r="E124" s="17"/>
      <c r="F124" s="17"/>
      <c r="G124" s="248"/>
      <c r="H124" s="248"/>
      <c r="I124" s="249"/>
      <c r="J124" s="250"/>
      <c r="K124" s="250"/>
      <c r="L124" s="250"/>
      <c r="M124" s="250"/>
      <c r="N124" s="251"/>
      <c r="O124" s="251"/>
      <c r="P124" s="259"/>
      <c r="Q124" s="89"/>
      <c r="R124" s="40"/>
      <c r="S124" s="40"/>
      <c r="T124" s="40"/>
      <c r="U124" s="40"/>
      <c r="V124" s="40"/>
      <c r="W124" s="40"/>
      <c r="X124" s="40"/>
    </row>
    <row r="125" spans="1:24" ht="18.75" hidden="1">
      <c r="A125" s="71"/>
      <c r="B125" s="71"/>
      <c r="C125" s="75"/>
      <c r="D125" s="17"/>
      <c r="E125" s="17"/>
      <c r="F125" s="17"/>
      <c r="G125" s="248"/>
      <c r="H125" s="248"/>
      <c r="I125" s="249"/>
      <c r="J125" s="250"/>
      <c r="K125" s="250"/>
      <c r="L125" s="250"/>
      <c r="M125" s="250"/>
      <c r="N125" s="251"/>
      <c r="O125" s="251"/>
      <c r="P125" s="259"/>
      <c r="Q125" s="89"/>
      <c r="R125" s="40"/>
      <c r="S125" s="40"/>
      <c r="T125" s="40"/>
      <c r="U125" s="40"/>
      <c r="V125" s="40"/>
      <c r="W125" s="40"/>
      <c r="X125" s="40"/>
    </row>
    <row r="126" spans="1:24" ht="18.75" hidden="1">
      <c r="A126" s="71"/>
      <c r="B126" s="71"/>
      <c r="C126" s="75"/>
      <c r="D126" s="17"/>
      <c r="E126" s="17"/>
      <c r="F126" s="17"/>
      <c r="G126" s="248"/>
      <c r="H126" s="248"/>
      <c r="I126" s="249"/>
      <c r="J126" s="250"/>
      <c r="K126" s="250"/>
      <c r="L126" s="250"/>
      <c r="M126" s="250"/>
      <c r="N126" s="251"/>
      <c r="O126" s="251"/>
      <c r="P126" s="259"/>
      <c r="Q126" s="89"/>
      <c r="R126" s="40"/>
      <c r="S126" s="40"/>
      <c r="T126" s="40"/>
      <c r="U126" s="40"/>
      <c r="V126" s="40"/>
      <c r="W126" s="40"/>
      <c r="X126" s="40"/>
    </row>
    <row r="127" spans="1:24" ht="18.75" hidden="1">
      <c r="A127" s="71"/>
      <c r="B127" s="71"/>
      <c r="C127" s="75"/>
      <c r="D127" s="17"/>
      <c r="E127" s="17"/>
      <c r="F127" s="17"/>
      <c r="G127" s="248"/>
      <c r="H127" s="248"/>
      <c r="I127" s="249"/>
      <c r="J127" s="250"/>
      <c r="K127" s="250"/>
      <c r="L127" s="250"/>
      <c r="M127" s="250"/>
      <c r="N127" s="251"/>
      <c r="O127" s="251"/>
      <c r="P127" s="259"/>
      <c r="Q127" s="89"/>
      <c r="R127" s="40"/>
      <c r="S127" s="40"/>
      <c r="T127" s="40"/>
      <c r="U127" s="40"/>
      <c r="V127" s="40"/>
      <c r="W127" s="40"/>
      <c r="X127" s="40"/>
    </row>
    <row r="128" spans="1:24" ht="31.5">
      <c r="A128" s="48" t="s">
        <v>601</v>
      </c>
      <c r="B128" s="10" t="s">
        <v>600</v>
      </c>
      <c r="C128" s="49" t="s">
        <v>176</v>
      </c>
      <c r="D128" s="17"/>
      <c r="E128" s="17"/>
      <c r="F128" s="17"/>
      <c r="G128" s="248">
        <v>3.8</v>
      </c>
      <c r="H128" s="248"/>
      <c r="I128" s="249"/>
      <c r="J128" s="250">
        <v>3.8</v>
      </c>
      <c r="K128" s="250"/>
      <c r="L128" s="250"/>
      <c r="M128" s="250"/>
      <c r="N128" s="251"/>
      <c r="O128" s="251"/>
      <c r="P128" s="259">
        <v>3.8</v>
      </c>
      <c r="Q128" s="89"/>
      <c r="R128" s="40"/>
      <c r="S128" s="40"/>
      <c r="T128" s="40"/>
      <c r="U128" s="40"/>
      <c r="V128" s="40"/>
      <c r="W128" s="40"/>
      <c r="X128" s="40"/>
    </row>
    <row r="129" spans="1:24" ht="18.75">
      <c r="A129" s="142" t="s">
        <v>384</v>
      </c>
      <c r="B129" s="118" t="s">
        <v>39</v>
      </c>
      <c r="C129" s="3" t="s">
        <v>178</v>
      </c>
      <c r="D129" s="17"/>
      <c r="E129" s="17"/>
      <c r="F129" s="17"/>
      <c r="G129" s="248">
        <v>3.8</v>
      </c>
      <c r="H129" s="248"/>
      <c r="I129" s="249"/>
      <c r="J129" s="250">
        <v>3.8</v>
      </c>
      <c r="K129" s="250"/>
      <c r="L129" s="250"/>
      <c r="M129" s="250"/>
      <c r="N129" s="251"/>
      <c r="O129" s="251"/>
      <c r="P129" s="259">
        <v>3.8</v>
      </c>
      <c r="Q129" s="89"/>
      <c r="R129" s="40"/>
      <c r="S129" s="40"/>
      <c r="T129" s="40"/>
      <c r="U129" s="40"/>
      <c r="V129" s="40"/>
      <c r="W129" s="40"/>
      <c r="X129" s="40"/>
    </row>
    <row r="130" spans="1:24" ht="19.5">
      <c r="A130" s="439" t="s">
        <v>244</v>
      </c>
      <c r="B130" s="440"/>
      <c r="C130" s="441"/>
      <c r="D130" s="76"/>
      <c r="E130" s="77"/>
      <c r="F130" s="78"/>
      <c r="G130" s="252">
        <f>SUM(G128+G121+G118+G116)</f>
        <v>36.32735</v>
      </c>
      <c r="H130" s="252"/>
      <c r="I130" s="252"/>
      <c r="J130" s="252">
        <f aca="true" t="shared" si="1" ref="J130:P130">SUM(J128+J121+J118+J116)</f>
        <v>32.10435</v>
      </c>
      <c r="K130" s="252">
        <f t="shared" si="1"/>
        <v>0</v>
      </c>
      <c r="L130" s="252">
        <f t="shared" si="1"/>
        <v>4.223</v>
      </c>
      <c r="M130" s="252">
        <f t="shared" si="1"/>
        <v>0</v>
      </c>
      <c r="N130" s="252">
        <f t="shared" si="1"/>
        <v>0</v>
      </c>
      <c r="O130" s="252">
        <f t="shared" si="1"/>
        <v>0</v>
      </c>
      <c r="P130" s="260">
        <f t="shared" si="1"/>
        <v>36.32735</v>
      </c>
      <c r="Q130" s="89"/>
      <c r="R130" s="40"/>
      <c r="S130" s="40"/>
      <c r="T130" s="40"/>
      <c r="U130" s="40"/>
      <c r="V130" s="40"/>
      <c r="W130" s="40"/>
      <c r="X130" s="40"/>
    </row>
    <row r="131" spans="7:17" ht="18.75">
      <c r="G131" s="97"/>
      <c r="H131" s="97"/>
      <c r="I131" s="97"/>
      <c r="J131" s="97"/>
      <c r="K131" s="97"/>
      <c r="L131" s="97"/>
      <c r="M131" s="97"/>
      <c r="N131" s="97"/>
      <c r="O131" s="97"/>
      <c r="P131" s="97"/>
      <c r="Q131" s="97"/>
    </row>
    <row r="132" spans="7:17" ht="18.75">
      <c r="G132" s="97"/>
      <c r="H132" s="97"/>
      <c r="I132" s="97"/>
      <c r="J132" s="97"/>
      <c r="K132" s="97"/>
      <c r="L132" s="97"/>
      <c r="M132" s="97"/>
      <c r="N132" s="97"/>
      <c r="O132" s="97"/>
      <c r="P132" s="97"/>
      <c r="Q132" s="97"/>
    </row>
  </sheetData>
  <mergeCells count="22">
    <mergeCell ref="P6:P8"/>
    <mergeCell ref="C1:O1"/>
    <mergeCell ref="C2:O2"/>
    <mergeCell ref="C3:O3"/>
    <mergeCell ref="A5:O5"/>
    <mergeCell ref="A6:A7"/>
    <mergeCell ref="B6:B7"/>
    <mergeCell ref="C6:C8"/>
    <mergeCell ref="D6:D8"/>
    <mergeCell ref="E6:E8"/>
    <mergeCell ref="F6:F8"/>
    <mergeCell ref="G6:G8"/>
    <mergeCell ref="J6:M6"/>
    <mergeCell ref="O6:O8"/>
    <mergeCell ref="J7:K7"/>
    <mergeCell ref="L7:L8"/>
    <mergeCell ref="M7:M8"/>
    <mergeCell ref="A130:C130"/>
    <mergeCell ref="C52:C53"/>
    <mergeCell ref="A54:A55"/>
    <mergeCell ref="B54:B55"/>
    <mergeCell ref="A109:A114"/>
  </mergeCells>
  <printOptions/>
  <pageMargins left="0.28" right="0.16" top="1" bottom="1" header="0.5" footer="0.5"/>
  <pageSetup fitToHeight="1" fitToWidth="1" horizontalDpi="600" verticalDpi="600" orientation="landscape" paperSize="9" scale="63" r:id="rId1"/>
</worksheet>
</file>

<file path=xl/worksheets/sheet8.xml><?xml version="1.0" encoding="utf-8"?>
<worksheet xmlns="http://schemas.openxmlformats.org/spreadsheetml/2006/main" xmlns:r="http://schemas.openxmlformats.org/officeDocument/2006/relationships">
  <sheetPr>
    <pageSetUpPr fitToPage="1"/>
  </sheetPr>
  <dimension ref="A1:I233"/>
  <sheetViews>
    <sheetView workbookViewId="0" topLeftCell="A110">
      <selection activeCell="D114" sqref="D114"/>
    </sheetView>
  </sheetViews>
  <sheetFormatPr defaultColWidth="9.00390625" defaultRowHeight="12.75"/>
  <cols>
    <col min="1" max="1" width="0.12890625" style="1" customWidth="1"/>
    <col min="2" max="2" width="15.125" style="1" customWidth="1"/>
    <col min="3" max="3" width="33.875" style="1" customWidth="1"/>
    <col min="4" max="4" width="37.25390625" style="1" customWidth="1"/>
    <col min="5" max="5" width="14.00390625" style="1" customWidth="1"/>
    <col min="6" max="6" width="23.625" style="1" customWidth="1"/>
    <col min="7" max="7" width="13.125" style="1" customWidth="1"/>
    <col min="8" max="8" width="14.625" style="1" customWidth="1"/>
    <col min="9" max="9" width="18.125" style="1" customWidth="1"/>
    <col min="10" max="16384" width="27.75390625" style="1" customWidth="1"/>
  </cols>
  <sheetData>
    <row r="1" spans="4:7" ht="18.75">
      <c r="D1" s="20"/>
      <c r="E1" s="311" t="s">
        <v>75</v>
      </c>
      <c r="F1" s="311"/>
      <c r="G1" s="311"/>
    </row>
    <row r="2" spans="5:7" ht="18.75">
      <c r="E2" s="25" t="s">
        <v>76</v>
      </c>
      <c r="F2" s="25"/>
      <c r="G2" s="25"/>
    </row>
    <row r="3" spans="5:7" ht="18.75">
      <c r="E3" s="201" t="s">
        <v>77</v>
      </c>
      <c r="F3" s="201"/>
      <c r="G3" s="201"/>
    </row>
    <row r="4" spans="5:8" ht="39" customHeight="1">
      <c r="E4" s="312" t="s">
        <v>35</v>
      </c>
      <c r="F4" s="312"/>
      <c r="G4" s="312"/>
      <c r="H4" s="312"/>
    </row>
    <row r="6" spans="2:8" ht="17.25" customHeight="1">
      <c r="B6" s="312" t="s">
        <v>78</v>
      </c>
      <c r="C6" s="312"/>
      <c r="D6" s="312"/>
      <c r="E6" s="312"/>
      <c r="F6" s="312"/>
      <c r="G6" s="312"/>
      <c r="H6" s="312"/>
    </row>
    <row r="7" ht="15.75" hidden="1"/>
    <row r="8" ht="15.75">
      <c r="G8" s="1" t="s">
        <v>44</v>
      </c>
    </row>
    <row r="9" spans="2:9" ht="75" customHeight="1">
      <c r="B9" s="197" t="s">
        <v>275</v>
      </c>
      <c r="C9" s="3" t="s">
        <v>331</v>
      </c>
      <c r="D9" s="460" t="s">
        <v>427</v>
      </c>
      <c r="E9" s="460"/>
      <c r="F9" s="460" t="s">
        <v>364</v>
      </c>
      <c r="G9" s="460"/>
      <c r="H9" s="11" t="s">
        <v>370</v>
      </c>
      <c r="I9" s="451" t="s">
        <v>159</v>
      </c>
    </row>
    <row r="10" spans="2:9" ht="15.75" customHeight="1">
      <c r="B10" s="469" t="s">
        <v>323</v>
      </c>
      <c r="C10" s="429" t="s">
        <v>324</v>
      </c>
      <c r="D10" s="460" t="s">
        <v>362</v>
      </c>
      <c r="E10" s="460" t="s">
        <v>363</v>
      </c>
      <c r="F10" s="429" t="s">
        <v>362</v>
      </c>
      <c r="G10" s="460" t="s">
        <v>363</v>
      </c>
      <c r="H10" s="460" t="s">
        <v>363</v>
      </c>
      <c r="I10" s="451"/>
    </row>
    <row r="11" spans="2:9" ht="94.5" customHeight="1">
      <c r="B11" s="470"/>
      <c r="C11" s="431"/>
      <c r="D11" s="460"/>
      <c r="E11" s="460"/>
      <c r="F11" s="431"/>
      <c r="G11" s="460"/>
      <c r="H11" s="460"/>
      <c r="I11" s="451"/>
    </row>
    <row r="12" spans="2:9" ht="82.5" customHeight="1" hidden="1">
      <c r="B12" s="26"/>
      <c r="C12" s="6"/>
      <c r="D12" s="3"/>
      <c r="E12" s="11"/>
      <c r="F12" s="6"/>
      <c r="G12" s="11"/>
      <c r="H12" s="11"/>
      <c r="I12" s="451"/>
    </row>
    <row r="13" spans="2:9" ht="19.5" customHeight="1" hidden="1">
      <c r="B13" s="2"/>
      <c r="C13" s="3"/>
      <c r="D13" s="11"/>
      <c r="E13" s="14"/>
      <c r="F13" s="6"/>
      <c r="G13" s="11"/>
      <c r="H13" s="14"/>
      <c r="I13" s="7"/>
    </row>
    <row r="14" spans="2:9" ht="19.5" customHeight="1" hidden="1">
      <c r="B14" s="26"/>
      <c r="C14" s="6"/>
      <c r="D14" s="11"/>
      <c r="E14" s="14"/>
      <c r="F14" s="6"/>
      <c r="G14" s="11"/>
      <c r="H14" s="14"/>
      <c r="I14" s="7"/>
    </row>
    <row r="15" spans="2:9" ht="14.25" customHeight="1" hidden="1">
      <c r="B15" s="466"/>
      <c r="C15" s="467"/>
      <c r="D15" s="468"/>
      <c r="E15" s="14"/>
      <c r="F15" s="6"/>
      <c r="G15" s="11"/>
      <c r="H15" s="14"/>
      <c r="I15" s="7"/>
    </row>
    <row r="16" spans="1:9" ht="44.25" customHeight="1" hidden="1">
      <c r="A16" s="1">
        <v>1</v>
      </c>
      <c r="B16" s="3"/>
      <c r="C16" s="6"/>
      <c r="D16" s="3" t="s">
        <v>564</v>
      </c>
      <c r="E16" s="2"/>
      <c r="F16" s="6"/>
      <c r="G16" s="11"/>
      <c r="H16" s="28"/>
      <c r="I16" s="7"/>
    </row>
    <row r="17" spans="2:9" ht="38.25" customHeight="1" hidden="1">
      <c r="B17" s="2" t="s">
        <v>456</v>
      </c>
      <c r="C17" s="3" t="s">
        <v>460</v>
      </c>
      <c r="D17" s="11"/>
      <c r="E17" s="17"/>
      <c r="F17" s="13"/>
      <c r="G17" s="14"/>
      <c r="H17" s="14">
        <f>SUM(G17+E17)</f>
        <v>0</v>
      </c>
      <c r="I17" s="7"/>
    </row>
    <row r="18" spans="2:9" ht="75.75" customHeight="1" hidden="1">
      <c r="B18" s="463" t="s">
        <v>378</v>
      </c>
      <c r="C18" s="3"/>
      <c r="D18" s="3"/>
      <c r="E18" s="17"/>
      <c r="F18" s="17"/>
      <c r="G18" s="17"/>
      <c r="H18" s="14">
        <f>SUM(G18+E18)</f>
        <v>0</v>
      </c>
      <c r="I18" s="7"/>
    </row>
    <row r="19" spans="2:9" ht="25.5" customHeight="1" hidden="1">
      <c r="B19" s="464"/>
      <c r="C19" s="4" t="s">
        <v>563</v>
      </c>
      <c r="D19" s="3"/>
      <c r="E19" s="17"/>
      <c r="F19" s="13"/>
      <c r="G19" s="17"/>
      <c r="H19" s="14">
        <f>SUM(G19+E19)</f>
        <v>0</v>
      </c>
      <c r="I19" s="7"/>
    </row>
    <row r="20" spans="2:9" ht="15.75" hidden="1">
      <c r="B20" s="2"/>
      <c r="C20" s="3"/>
      <c r="D20" s="3"/>
      <c r="E20" s="17"/>
      <c r="F20" s="13"/>
      <c r="G20" s="14"/>
      <c r="H20" s="14">
        <f>SUM(G20+E20)</f>
        <v>0</v>
      </c>
      <c r="I20" s="7"/>
    </row>
    <row r="21" spans="2:9" ht="15.75" hidden="1">
      <c r="B21" s="458" t="s">
        <v>280</v>
      </c>
      <c r="C21" s="465"/>
      <c r="D21" s="459"/>
      <c r="E21" s="17"/>
      <c r="F21" s="13"/>
      <c r="G21" s="14"/>
      <c r="H21" s="14">
        <f>SUM(G21+E21)</f>
        <v>0</v>
      </c>
      <c r="I21" s="7"/>
    </row>
    <row r="22" spans="2:9" ht="15.75" hidden="1">
      <c r="B22" s="21"/>
      <c r="C22" s="22"/>
      <c r="D22" s="23"/>
      <c r="E22" s="17"/>
      <c r="F22" s="13"/>
      <c r="G22" s="14"/>
      <c r="H22" s="14"/>
      <c r="I22" s="7"/>
    </row>
    <row r="23" spans="2:9" ht="15.75" hidden="1">
      <c r="B23" s="21"/>
      <c r="C23" s="22"/>
      <c r="D23" s="23"/>
      <c r="E23" s="17"/>
      <c r="F23" s="13"/>
      <c r="G23" s="14"/>
      <c r="H23" s="14"/>
      <c r="I23" s="7"/>
    </row>
    <row r="24" spans="2:9" ht="15.75" hidden="1">
      <c r="B24" s="21"/>
      <c r="C24" s="22"/>
      <c r="D24" s="23"/>
      <c r="E24" s="17"/>
      <c r="F24" s="13"/>
      <c r="G24" s="14"/>
      <c r="H24" s="14"/>
      <c r="I24" s="7"/>
    </row>
    <row r="25" spans="2:9" ht="15.75" hidden="1">
      <c r="B25" s="21"/>
      <c r="C25" s="22"/>
      <c r="D25" s="23"/>
      <c r="E25" s="17"/>
      <c r="F25" s="13"/>
      <c r="G25" s="14"/>
      <c r="H25" s="14"/>
      <c r="I25" s="7"/>
    </row>
    <row r="26" spans="2:9" ht="72.75" customHeight="1">
      <c r="B26" s="2"/>
      <c r="C26" s="3"/>
      <c r="D26" s="30" t="s">
        <v>304</v>
      </c>
      <c r="E26" s="14"/>
      <c r="F26" s="13"/>
      <c r="G26" s="14"/>
      <c r="H26" s="14"/>
      <c r="I26" s="7"/>
    </row>
    <row r="27" spans="2:9" ht="31.5" customHeight="1">
      <c r="B27" s="110" t="s">
        <v>265</v>
      </c>
      <c r="C27" s="18" t="s">
        <v>460</v>
      </c>
      <c r="D27" s="3"/>
      <c r="E27" s="253">
        <v>11</v>
      </c>
      <c r="F27" s="300"/>
      <c r="G27" s="253"/>
      <c r="H27" s="345">
        <f>SUM(G27+E27)</f>
        <v>11</v>
      </c>
      <c r="I27" s="7"/>
    </row>
    <row r="28" spans="2:9" ht="30.75" customHeight="1">
      <c r="B28" s="31" t="s">
        <v>378</v>
      </c>
      <c r="C28" s="6" t="s">
        <v>563</v>
      </c>
      <c r="D28" s="3"/>
      <c r="E28" s="253">
        <v>11</v>
      </c>
      <c r="F28" s="300"/>
      <c r="G28" s="253"/>
      <c r="H28" s="345">
        <f>SUM(G28+E28)</f>
        <v>11</v>
      </c>
      <c r="I28" s="7"/>
    </row>
    <row r="29" spans="2:9" ht="22.5" customHeight="1">
      <c r="B29" s="31"/>
      <c r="C29" s="458" t="s">
        <v>280</v>
      </c>
      <c r="D29" s="459"/>
      <c r="E29" s="253">
        <v>11</v>
      </c>
      <c r="F29" s="300"/>
      <c r="G29" s="253"/>
      <c r="H29" s="345">
        <f>SUM(G29+E29)</f>
        <v>11</v>
      </c>
      <c r="I29" s="7"/>
    </row>
    <row r="30" spans="2:9" ht="37.5" customHeight="1">
      <c r="B30" s="2"/>
      <c r="C30" s="3"/>
      <c r="D30" s="30" t="s">
        <v>64</v>
      </c>
      <c r="E30" s="253"/>
      <c r="F30" s="300"/>
      <c r="G30" s="253"/>
      <c r="H30" s="345"/>
      <c r="I30" s="7"/>
    </row>
    <row r="31" spans="2:9" ht="41.25" customHeight="1">
      <c r="B31" s="110" t="s">
        <v>265</v>
      </c>
      <c r="C31" s="18" t="s">
        <v>460</v>
      </c>
      <c r="D31" s="3"/>
      <c r="E31" s="253">
        <v>5</v>
      </c>
      <c r="F31" s="300"/>
      <c r="G31" s="253"/>
      <c r="H31" s="253">
        <v>5</v>
      </c>
      <c r="I31" s="7"/>
    </row>
    <row r="32" spans="2:9" ht="22.5" customHeight="1">
      <c r="B32" s="31" t="s">
        <v>378</v>
      </c>
      <c r="C32" s="6" t="s">
        <v>563</v>
      </c>
      <c r="D32" s="3"/>
      <c r="E32" s="253">
        <v>5</v>
      </c>
      <c r="F32" s="300"/>
      <c r="G32" s="253"/>
      <c r="H32" s="253">
        <v>5</v>
      </c>
      <c r="I32" s="7"/>
    </row>
    <row r="33" spans="2:9" ht="22.5" customHeight="1">
      <c r="B33" s="31"/>
      <c r="C33" s="458" t="s">
        <v>280</v>
      </c>
      <c r="D33" s="459"/>
      <c r="E33" s="253">
        <v>5</v>
      </c>
      <c r="F33" s="300"/>
      <c r="G33" s="253"/>
      <c r="H33" s="253">
        <v>5</v>
      </c>
      <c r="I33" s="7"/>
    </row>
    <row r="34" spans="2:9" ht="57.75" customHeight="1">
      <c r="B34" s="2"/>
      <c r="C34" s="3"/>
      <c r="D34" s="30" t="s">
        <v>65</v>
      </c>
      <c r="E34" s="253"/>
      <c r="F34" s="300"/>
      <c r="G34" s="253"/>
      <c r="H34" s="345"/>
      <c r="I34" s="7"/>
    </row>
    <row r="35" spans="2:9" ht="41.25" customHeight="1">
      <c r="B35" s="110" t="s">
        <v>265</v>
      </c>
      <c r="C35" s="18" t="s">
        <v>460</v>
      </c>
      <c r="D35" s="3"/>
      <c r="E35" s="253">
        <v>10</v>
      </c>
      <c r="F35" s="300"/>
      <c r="G35" s="253"/>
      <c r="H35" s="253">
        <v>10</v>
      </c>
      <c r="I35" s="7"/>
    </row>
    <row r="36" spans="2:9" ht="22.5" customHeight="1">
      <c r="B36" s="31" t="s">
        <v>378</v>
      </c>
      <c r="C36" s="6" t="s">
        <v>563</v>
      </c>
      <c r="D36" s="3"/>
      <c r="E36" s="253">
        <v>10</v>
      </c>
      <c r="F36" s="300"/>
      <c r="G36" s="253"/>
      <c r="H36" s="253">
        <v>10</v>
      </c>
      <c r="I36" s="7"/>
    </row>
    <row r="37" spans="2:9" ht="22.5" customHeight="1">
      <c r="B37" s="31"/>
      <c r="C37" s="458" t="s">
        <v>280</v>
      </c>
      <c r="D37" s="459"/>
      <c r="E37" s="253">
        <v>10</v>
      </c>
      <c r="F37" s="300"/>
      <c r="G37" s="253"/>
      <c r="H37" s="253">
        <v>10</v>
      </c>
      <c r="I37" s="7"/>
    </row>
    <row r="38" spans="2:9" ht="62.25" customHeight="1">
      <c r="B38" s="2"/>
      <c r="C38" s="3"/>
      <c r="D38" s="30" t="s">
        <v>483</v>
      </c>
      <c r="E38" s="253"/>
      <c r="F38" s="300"/>
      <c r="G38" s="253"/>
      <c r="H38" s="253"/>
      <c r="I38" s="7"/>
    </row>
    <row r="39" spans="2:9" ht="36.75" customHeight="1">
      <c r="B39" s="110" t="s">
        <v>265</v>
      </c>
      <c r="C39" s="18" t="s">
        <v>460</v>
      </c>
      <c r="D39" s="3"/>
      <c r="E39" s="253">
        <v>20</v>
      </c>
      <c r="F39" s="300"/>
      <c r="G39" s="253"/>
      <c r="H39" s="345">
        <f aca="true" t="shared" si="0" ref="H39:H45">SUM(G39+E39)</f>
        <v>20</v>
      </c>
      <c r="I39" s="7"/>
    </row>
    <row r="40" spans="2:9" ht="21" customHeight="1">
      <c r="B40" s="31" t="s">
        <v>378</v>
      </c>
      <c r="C40" s="6" t="s">
        <v>563</v>
      </c>
      <c r="D40" s="3"/>
      <c r="E40" s="253">
        <v>20</v>
      </c>
      <c r="F40" s="300"/>
      <c r="G40" s="253"/>
      <c r="H40" s="345">
        <f t="shared" si="0"/>
        <v>20</v>
      </c>
      <c r="I40" s="7"/>
    </row>
    <row r="41" spans="2:9" ht="14.25" customHeight="1">
      <c r="B41" s="31"/>
      <c r="C41" s="458" t="s">
        <v>280</v>
      </c>
      <c r="D41" s="459"/>
      <c r="E41" s="253">
        <v>20</v>
      </c>
      <c r="F41" s="300"/>
      <c r="G41" s="253"/>
      <c r="H41" s="345">
        <f t="shared" si="0"/>
        <v>20</v>
      </c>
      <c r="I41" s="7"/>
    </row>
    <row r="42" spans="2:9" ht="66.75" customHeight="1">
      <c r="B42" s="2"/>
      <c r="C42" s="3"/>
      <c r="D42" s="30" t="s">
        <v>228</v>
      </c>
      <c r="E42" s="253"/>
      <c r="F42" s="300"/>
      <c r="G42" s="253"/>
      <c r="H42" s="345">
        <f t="shared" si="0"/>
        <v>0</v>
      </c>
      <c r="I42" s="7"/>
    </row>
    <row r="43" spans="2:9" ht="35.25" customHeight="1">
      <c r="B43" s="110" t="s">
        <v>601</v>
      </c>
      <c r="C43" s="199" t="s">
        <v>11</v>
      </c>
      <c r="D43" s="3"/>
      <c r="E43" s="253">
        <v>4.8</v>
      </c>
      <c r="F43" s="300"/>
      <c r="G43" s="253"/>
      <c r="H43" s="345">
        <f t="shared" si="0"/>
        <v>4.8</v>
      </c>
      <c r="I43" s="7"/>
    </row>
    <row r="44" spans="2:9" ht="14.25" customHeight="1">
      <c r="B44" s="31" t="s">
        <v>384</v>
      </c>
      <c r="C44" s="115" t="s">
        <v>39</v>
      </c>
      <c r="D44" s="3"/>
      <c r="E44" s="253">
        <v>4.8</v>
      </c>
      <c r="F44" s="300"/>
      <c r="G44" s="253"/>
      <c r="H44" s="345">
        <f t="shared" si="0"/>
        <v>4.8</v>
      </c>
      <c r="I44" s="7"/>
    </row>
    <row r="45" spans="2:9" ht="14.25" customHeight="1">
      <c r="B45" s="31"/>
      <c r="C45" s="458" t="s">
        <v>280</v>
      </c>
      <c r="D45" s="459"/>
      <c r="E45" s="253">
        <v>4.8</v>
      </c>
      <c r="F45" s="300"/>
      <c r="G45" s="253"/>
      <c r="H45" s="345">
        <f t="shared" si="0"/>
        <v>4.8</v>
      </c>
      <c r="I45" s="7"/>
    </row>
    <row r="46" spans="2:9" ht="60.75" customHeight="1" hidden="1">
      <c r="B46" s="31"/>
      <c r="C46" s="6"/>
      <c r="D46" s="3" t="s">
        <v>281</v>
      </c>
      <c r="E46" s="14"/>
      <c r="F46" s="13"/>
      <c r="G46" s="14"/>
      <c r="H46" s="14"/>
      <c r="I46" s="7"/>
    </row>
    <row r="47" spans="2:9" ht="19.5" customHeight="1" hidden="1">
      <c r="B47" s="31" t="s">
        <v>456</v>
      </c>
      <c r="C47" s="3" t="s">
        <v>460</v>
      </c>
      <c r="D47" s="3"/>
      <c r="E47" s="14"/>
      <c r="F47" s="13"/>
      <c r="G47" s="14"/>
      <c r="H47" s="14">
        <f>SUM(G47+E47)</f>
        <v>0</v>
      </c>
      <c r="I47" s="7"/>
    </row>
    <row r="48" spans="2:9" ht="76.5" customHeight="1" hidden="1">
      <c r="B48" s="31" t="s">
        <v>473</v>
      </c>
      <c r="C48" s="32" t="s">
        <v>16</v>
      </c>
      <c r="D48" s="3"/>
      <c r="E48" s="14"/>
      <c r="F48" s="13"/>
      <c r="G48" s="14"/>
      <c r="H48" s="14">
        <f>SUM(G48+E48)</f>
        <v>0</v>
      </c>
      <c r="I48" s="7"/>
    </row>
    <row r="49" spans="2:9" ht="21.75" customHeight="1" hidden="1">
      <c r="B49" s="31"/>
      <c r="C49" s="458" t="s">
        <v>280</v>
      </c>
      <c r="D49" s="459"/>
      <c r="E49" s="14"/>
      <c r="F49" s="13"/>
      <c r="G49" s="14"/>
      <c r="H49" s="14">
        <f>SUM(G49+E49)</f>
        <v>0</v>
      </c>
      <c r="I49" s="7"/>
    </row>
    <row r="50" spans="2:9" ht="94.5" customHeight="1" hidden="1">
      <c r="B50" s="31"/>
      <c r="C50" s="6"/>
      <c r="D50" s="3" t="s">
        <v>282</v>
      </c>
      <c r="E50" s="14"/>
      <c r="F50" s="13"/>
      <c r="G50" s="14"/>
      <c r="H50" s="14"/>
      <c r="I50" s="7"/>
    </row>
    <row r="51" spans="2:9" ht="24.75" customHeight="1" hidden="1">
      <c r="B51" s="31"/>
      <c r="C51" s="6"/>
      <c r="D51" s="3"/>
      <c r="E51" s="14"/>
      <c r="F51" s="13"/>
      <c r="G51" s="14"/>
      <c r="H51" s="14">
        <f>SUM(G51+E51)</f>
        <v>0</v>
      </c>
      <c r="I51" s="7"/>
    </row>
    <row r="52" spans="2:9" ht="41.25" customHeight="1" hidden="1">
      <c r="B52" s="31" t="s">
        <v>456</v>
      </c>
      <c r="C52" s="3" t="s">
        <v>460</v>
      </c>
      <c r="D52" s="30"/>
      <c r="E52" s="14"/>
      <c r="F52" s="13"/>
      <c r="G52" s="14"/>
      <c r="H52" s="14">
        <f>SUM(G52+E52)</f>
        <v>0</v>
      </c>
      <c r="I52" s="7"/>
    </row>
    <row r="53" spans="2:9" ht="52.5" customHeight="1" hidden="1">
      <c r="B53" s="3">
        <v>76</v>
      </c>
      <c r="C53" s="24" t="s">
        <v>273</v>
      </c>
      <c r="D53" s="30"/>
      <c r="E53" s="14"/>
      <c r="F53" s="13"/>
      <c r="G53" s="14"/>
      <c r="H53" s="14"/>
      <c r="I53" s="7"/>
    </row>
    <row r="54" spans="2:9" ht="46.5" customHeight="1" hidden="1">
      <c r="B54" s="3">
        <v>250102</v>
      </c>
      <c r="C54" s="88" t="s">
        <v>390</v>
      </c>
      <c r="D54" s="30"/>
      <c r="E54" s="14"/>
      <c r="F54" s="13"/>
      <c r="G54" s="14"/>
      <c r="H54" s="14"/>
      <c r="I54" s="7"/>
    </row>
    <row r="55" spans="2:9" ht="80.25" customHeight="1" hidden="1">
      <c r="B55" s="31" t="s">
        <v>473</v>
      </c>
      <c r="C55" s="3" t="s">
        <v>16</v>
      </c>
      <c r="D55" s="30"/>
      <c r="E55" s="14"/>
      <c r="F55" s="13"/>
      <c r="G55" s="14"/>
      <c r="H55" s="14">
        <f>SUM(G55+E55)</f>
        <v>0</v>
      </c>
      <c r="I55" s="7"/>
    </row>
    <row r="56" spans="2:9" ht="18.75" customHeight="1" hidden="1">
      <c r="B56" s="31"/>
      <c r="C56" s="461" t="s">
        <v>280</v>
      </c>
      <c r="D56" s="462"/>
      <c r="E56" s="14"/>
      <c r="F56" s="13"/>
      <c r="G56" s="14"/>
      <c r="H56" s="14">
        <f>SUM(G56+E56)</f>
        <v>0</v>
      </c>
      <c r="I56" s="7"/>
    </row>
    <row r="57" spans="2:9" ht="45" customHeight="1" hidden="1">
      <c r="B57" s="2"/>
      <c r="C57" s="33"/>
      <c r="D57" s="3"/>
      <c r="E57" s="14"/>
      <c r="F57" s="13"/>
      <c r="G57" s="14"/>
      <c r="H57" s="14"/>
      <c r="I57" s="7"/>
    </row>
    <row r="58" spans="2:9" ht="26.25" customHeight="1" hidden="1">
      <c r="B58" s="2"/>
      <c r="C58" s="3"/>
      <c r="D58" s="30"/>
      <c r="E58" s="14"/>
      <c r="F58" s="13"/>
      <c r="G58" s="14"/>
      <c r="H58" s="14"/>
      <c r="I58" s="7"/>
    </row>
    <row r="59" spans="2:9" ht="47.25" customHeight="1" hidden="1">
      <c r="B59" s="2"/>
      <c r="C59" s="3"/>
      <c r="D59" s="34"/>
      <c r="E59" s="14"/>
      <c r="F59" s="13"/>
      <c r="G59" s="14"/>
      <c r="H59" s="14"/>
      <c r="I59" s="7"/>
    </row>
    <row r="60" spans="2:9" ht="28.5" customHeight="1" hidden="1">
      <c r="B60" s="2"/>
      <c r="C60" s="22"/>
      <c r="D60" s="3"/>
      <c r="E60" s="14"/>
      <c r="F60" s="13"/>
      <c r="G60" s="14"/>
      <c r="H60" s="14"/>
      <c r="I60" s="7"/>
    </row>
    <row r="61" spans="2:9" ht="21" customHeight="1" hidden="1">
      <c r="B61" s="2"/>
      <c r="C61" s="458"/>
      <c r="D61" s="459"/>
      <c r="E61" s="14"/>
      <c r="F61" s="13"/>
      <c r="G61" s="14"/>
      <c r="H61" s="14"/>
      <c r="I61" s="7"/>
    </row>
    <row r="62" spans="2:9" ht="47.25" customHeight="1" hidden="1">
      <c r="B62" s="2"/>
      <c r="C62" s="3"/>
      <c r="D62" s="3"/>
      <c r="E62" s="14"/>
      <c r="F62" s="13"/>
      <c r="G62" s="14"/>
      <c r="H62" s="14"/>
      <c r="I62" s="7"/>
    </row>
    <row r="63" spans="2:9" ht="24" customHeight="1" hidden="1">
      <c r="B63" s="2"/>
      <c r="C63" s="3"/>
      <c r="D63" s="30"/>
      <c r="E63" s="14"/>
      <c r="F63" s="13"/>
      <c r="G63" s="14"/>
      <c r="H63" s="14"/>
      <c r="I63" s="7"/>
    </row>
    <row r="64" spans="2:9" ht="76.5" customHeight="1" hidden="1">
      <c r="B64" s="2"/>
      <c r="C64" s="3"/>
      <c r="D64" s="34"/>
      <c r="E64" s="14"/>
      <c r="F64" s="17"/>
      <c r="G64" s="14"/>
      <c r="H64" s="14"/>
      <c r="I64" s="7"/>
    </row>
    <row r="65" spans="2:9" ht="15.75" hidden="1">
      <c r="B65" s="2"/>
      <c r="C65" s="22"/>
      <c r="D65" s="3"/>
      <c r="E65" s="14"/>
      <c r="F65" s="14"/>
      <c r="G65" s="14"/>
      <c r="H65" s="14"/>
      <c r="I65" s="7"/>
    </row>
    <row r="66" spans="2:9" ht="15.75" hidden="1">
      <c r="B66" s="2"/>
      <c r="C66" s="458"/>
      <c r="D66" s="459"/>
      <c r="E66" s="14"/>
      <c r="F66" s="14"/>
      <c r="G66" s="14"/>
      <c r="H66" s="14"/>
      <c r="I66" s="7"/>
    </row>
    <row r="67" spans="2:9" ht="15.75" hidden="1">
      <c r="B67" s="2"/>
      <c r="C67" s="22"/>
      <c r="D67" s="30"/>
      <c r="E67" s="14"/>
      <c r="F67" s="14"/>
      <c r="G67" s="14"/>
      <c r="H67" s="14"/>
      <c r="I67" s="7"/>
    </row>
    <row r="68" spans="2:9" ht="15.75" hidden="1">
      <c r="B68" s="455"/>
      <c r="C68" s="456"/>
      <c r="D68" s="457"/>
      <c r="E68" s="14"/>
      <c r="F68" s="14"/>
      <c r="G68" s="14"/>
      <c r="H68" s="14"/>
      <c r="I68" s="7"/>
    </row>
    <row r="69" spans="2:9" ht="15.75" hidden="1">
      <c r="B69" s="2"/>
      <c r="C69" s="22"/>
      <c r="D69" s="3"/>
      <c r="E69" s="14"/>
      <c r="F69" s="14"/>
      <c r="G69" s="14"/>
      <c r="H69" s="14"/>
      <c r="I69" s="7"/>
    </row>
    <row r="70" spans="2:9" ht="15.75" hidden="1">
      <c r="B70" s="2"/>
      <c r="C70" s="3"/>
      <c r="D70" s="3"/>
      <c r="E70" s="14"/>
      <c r="F70" s="14"/>
      <c r="G70" s="14"/>
      <c r="H70" s="14"/>
      <c r="I70" s="7"/>
    </row>
    <row r="71" spans="2:9" ht="54" customHeight="1" hidden="1">
      <c r="B71" s="2"/>
      <c r="C71" s="3"/>
      <c r="D71" s="3"/>
      <c r="E71" s="14"/>
      <c r="F71" s="14"/>
      <c r="G71" s="14"/>
      <c r="H71" s="14"/>
      <c r="I71" s="7"/>
    </row>
    <row r="72" spans="2:9" ht="24" customHeight="1" hidden="1">
      <c r="B72" s="455"/>
      <c r="C72" s="456"/>
      <c r="D72" s="457"/>
      <c r="E72" s="14"/>
      <c r="F72" s="14"/>
      <c r="G72" s="14"/>
      <c r="H72" s="14"/>
      <c r="I72" s="7"/>
    </row>
    <row r="73" spans="2:9" ht="58.5" customHeight="1" hidden="1">
      <c r="B73" s="2"/>
      <c r="C73" s="2"/>
      <c r="D73" s="2"/>
      <c r="E73" s="14"/>
      <c r="F73" s="14"/>
      <c r="G73" s="14"/>
      <c r="H73" s="14"/>
      <c r="I73" s="7"/>
    </row>
    <row r="74" spans="2:9" ht="47.25" customHeight="1" hidden="1">
      <c r="B74" s="2"/>
      <c r="C74" s="3"/>
      <c r="D74" s="30"/>
      <c r="E74" s="14"/>
      <c r="F74" s="14"/>
      <c r="G74" s="14"/>
      <c r="H74" s="14"/>
      <c r="I74" s="7"/>
    </row>
    <row r="75" spans="2:9" ht="15.75" hidden="1">
      <c r="B75" s="2"/>
      <c r="C75" s="3"/>
      <c r="D75" s="30"/>
      <c r="E75" s="14"/>
      <c r="F75" s="14"/>
      <c r="G75" s="14"/>
      <c r="H75" s="14"/>
      <c r="I75" s="7"/>
    </row>
    <row r="76" spans="2:9" ht="15.75" hidden="1">
      <c r="B76" s="455"/>
      <c r="C76" s="456"/>
      <c r="D76" s="457"/>
      <c r="E76" s="14"/>
      <c r="F76" s="14"/>
      <c r="G76" s="14"/>
      <c r="H76" s="14"/>
      <c r="I76" s="7"/>
    </row>
    <row r="77" spans="2:9" ht="15.75" hidden="1">
      <c r="B77" s="2"/>
      <c r="C77" s="3"/>
      <c r="D77" s="30"/>
      <c r="E77" s="28"/>
      <c r="F77" s="11"/>
      <c r="G77" s="11"/>
      <c r="H77" s="14"/>
      <c r="I77" s="7"/>
    </row>
    <row r="78" spans="2:9" ht="95.25" customHeight="1" hidden="1">
      <c r="B78" s="2"/>
      <c r="C78" s="3"/>
      <c r="D78" s="30"/>
      <c r="E78" s="28"/>
      <c r="F78" s="34"/>
      <c r="G78" s="11"/>
      <c r="H78" s="14"/>
      <c r="I78" s="7"/>
    </row>
    <row r="79" spans="2:9" ht="50.25" customHeight="1" hidden="1">
      <c r="B79" s="2"/>
      <c r="C79" s="3"/>
      <c r="D79" s="3"/>
      <c r="E79" s="14"/>
      <c r="F79" s="34"/>
      <c r="G79" s="11"/>
      <c r="H79" s="14"/>
      <c r="I79" s="7"/>
    </row>
    <row r="80" spans="2:9" ht="23.25" customHeight="1" hidden="1">
      <c r="B80" s="2"/>
      <c r="C80" s="3"/>
      <c r="D80" s="30"/>
      <c r="E80" s="14"/>
      <c r="F80" s="34"/>
      <c r="G80" s="11"/>
      <c r="H80" s="14"/>
      <c r="I80" s="7"/>
    </row>
    <row r="81" spans="2:9" ht="95.25" customHeight="1" hidden="1">
      <c r="B81" s="2"/>
      <c r="C81" s="3"/>
      <c r="D81" s="34"/>
      <c r="E81" s="14"/>
      <c r="F81" s="34"/>
      <c r="G81" s="11"/>
      <c r="H81" s="14"/>
      <c r="I81" s="7"/>
    </row>
    <row r="82" spans="2:9" ht="21" customHeight="1" hidden="1">
      <c r="B82" s="2"/>
      <c r="C82" s="22"/>
      <c r="D82" s="3"/>
      <c r="E82" s="14"/>
      <c r="F82" s="34"/>
      <c r="G82" s="11"/>
      <c r="H82" s="14"/>
      <c r="I82" s="7"/>
    </row>
    <row r="83" spans="2:9" ht="15.75" customHeight="1" hidden="1">
      <c r="B83" s="2"/>
      <c r="C83" s="458"/>
      <c r="D83" s="459"/>
      <c r="E83" s="14"/>
      <c r="F83" s="34"/>
      <c r="G83" s="11"/>
      <c r="H83" s="14"/>
      <c r="I83" s="7"/>
    </row>
    <row r="84" spans="2:9" ht="95.25" customHeight="1" hidden="1">
      <c r="B84" s="2"/>
      <c r="C84" s="3"/>
      <c r="D84" s="30"/>
      <c r="E84" s="28"/>
      <c r="F84" s="34"/>
      <c r="G84" s="11"/>
      <c r="H84" s="14">
        <f>SUM(G84+E84)</f>
        <v>0</v>
      </c>
      <c r="I84" s="7"/>
    </row>
    <row r="85" spans="2:9" ht="109.5" customHeight="1" hidden="1">
      <c r="B85" s="2" t="s">
        <v>375</v>
      </c>
      <c r="C85" s="22" t="s">
        <v>295</v>
      </c>
      <c r="D85" s="30"/>
      <c r="E85" s="28"/>
      <c r="F85" s="34"/>
      <c r="G85" s="11"/>
      <c r="H85" s="14">
        <f>SUM(G85+E85)</f>
        <v>0</v>
      </c>
      <c r="I85" s="7"/>
    </row>
    <row r="86" spans="2:9" ht="81" customHeight="1" hidden="1">
      <c r="B86" s="2"/>
      <c r="C86" s="3"/>
      <c r="D86" s="30"/>
      <c r="E86" s="28"/>
      <c r="F86" s="30" t="s">
        <v>296</v>
      </c>
      <c r="G86" s="11"/>
      <c r="H86" s="14"/>
      <c r="I86" s="7"/>
    </row>
    <row r="87" spans="2:9" ht="15.75" hidden="1">
      <c r="B87" s="2" t="s">
        <v>456</v>
      </c>
      <c r="C87" s="3" t="s">
        <v>460</v>
      </c>
      <c r="D87" s="11"/>
      <c r="E87" s="28"/>
      <c r="F87" s="36"/>
      <c r="G87" s="14"/>
      <c r="H87" s="14">
        <f aca="true" t="shared" si="1" ref="H87:H101">SUM(G87+E87)</f>
        <v>0</v>
      </c>
      <c r="I87" s="7"/>
    </row>
    <row r="88" spans="2:9" ht="47.25" hidden="1">
      <c r="B88" s="2" t="s">
        <v>557</v>
      </c>
      <c r="C88" s="3" t="s">
        <v>15</v>
      </c>
      <c r="D88" s="11"/>
      <c r="E88" s="28"/>
      <c r="F88" s="36"/>
      <c r="G88" s="14"/>
      <c r="H88" s="14">
        <f t="shared" si="1"/>
        <v>0</v>
      </c>
      <c r="I88" s="7"/>
    </row>
    <row r="89" spans="2:9" ht="15.75" hidden="1">
      <c r="B89" s="460" t="s">
        <v>280</v>
      </c>
      <c r="C89" s="460"/>
      <c r="D89" s="460"/>
      <c r="E89" s="460"/>
      <c r="F89" s="460"/>
      <c r="G89" s="14"/>
      <c r="H89" s="14">
        <f t="shared" si="1"/>
        <v>0</v>
      </c>
      <c r="I89" s="7"/>
    </row>
    <row r="90" spans="2:9" ht="15.75" hidden="1">
      <c r="B90" s="11"/>
      <c r="C90" s="11"/>
      <c r="D90" s="3"/>
      <c r="E90" s="14"/>
      <c r="F90" s="14"/>
      <c r="G90" s="14">
        <v>10.575</v>
      </c>
      <c r="H90" s="14">
        <f t="shared" si="1"/>
        <v>10.575</v>
      </c>
      <c r="I90" s="7"/>
    </row>
    <row r="91" spans="2:9" ht="15.75" hidden="1">
      <c r="B91" s="2"/>
      <c r="C91" s="3"/>
      <c r="D91" s="11"/>
      <c r="E91" s="14"/>
      <c r="F91" s="14"/>
      <c r="G91" s="14">
        <v>10.575</v>
      </c>
      <c r="H91" s="14">
        <f t="shared" si="1"/>
        <v>10.575</v>
      </c>
      <c r="I91" s="7"/>
    </row>
    <row r="92" spans="2:9" ht="15.75" hidden="1">
      <c r="B92" s="11"/>
      <c r="C92" s="3"/>
      <c r="D92" s="11"/>
      <c r="E92" s="14"/>
      <c r="F92" s="14"/>
      <c r="G92" s="14">
        <v>10.575</v>
      </c>
      <c r="H92" s="14">
        <f t="shared" si="1"/>
        <v>10.575</v>
      </c>
      <c r="I92" s="7"/>
    </row>
    <row r="93" spans="2:9" ht="15.75" hidden="1">
      <c r="B93" s="455"/>
      <c r="C93" s="456"/>
      <c r="D93" s="457"/>
      <c r="E93" s="14"/>
      <c r="F93" s="14"/>
      <c r="G93" s="14">
        <v>10.575</v>
      </c>
      <c r="H93" s="14">
        <f t="shared" si="1"/>
        <v>10.575</v>
      </c>
      <c r="I93" s="7"/>
    </row>
    <row r="94" spans="2:9" ht="15.75" hidden="1">
      <c r="B94" s="35"/>
      <c r="C94" s="2"/>
      <c r="D94" s="2"/>
      <c r="E94" s="14"/>
      <c r="F94" s="14"/>
      <c r="G94" s="14">
        <v>10.575</v>
      </c>
      <c r="H94" s="14">
        <f t="shared" si="1"/>
        <v>10.575</v>
      </c>
      <c r="I94" s="7"/>
    </row>
    <row r="95" spans="2:9" ht="15.75" hidden="1">
      <c r="B95" s="2"/>
      <c r="C95" s="3"/>
      <c r="D95" s="11"/>
      <c r="E95" s="14"/>
      <c r="F95" s="14"/>
      <c r="G95" s="14">
        <v>10.575</v>
      </c>
      <c r="H95" s="14">
        <f t="shared" si="1"/>
        <v>10.575</v>
      </c>
      <c r="I95" s="7"/>
    </row>
    <row r="96" spans="2:9" ht="15.75" hidden="1">
      <c r="B96" s="11"/>
      <c r="C96" s="3"/>
      <c r="D96" s="11"/>
      <c r="E96" s="14"/>
      <c r="F96" s="14"/>
      <c r="G96" s="14">
        <v>10.575</v>
      </c>
      <c r="H96" s="14">
        <f t="shared" si="1"/>
        <v>10.575</v>
      </c>
      <c r="I96" s="7"/>
    </row>
    <row r="97" spans="2:9" ht="15.75" hidden="1">
      <c r="B97" s="455"/>
      <c r="C97" s="456"/>
      <c r="D97" s="457"/>
      <c r="E97" s="14"/>
      <c r="F97" s="14"/>
      <c r="G97" s="14">
        <v>10.575</v>
      </c>
      <c r="H97" s="14">
        <f t="shared" si="1"/>
        <v>10.575</v>
      </c>
      <c r="I97" s="7"/>
    </row>
    <row r="98" spans="2:9" ht="15.75" hidden="1">
      <c r="B98" s="11"/>
      <c r="C98" s="11"/>
      <c r="D98" s="3"/>
      <c r="E98" s="14"/>
      <c r="F98" s="14"/>
      <c r="G98" s="14">
        <v>10.575</v>
      </c>
      <c r="H98" s="14">
        <f t="shared" si="1"/>
        <v>10.575</v>
      </c>
      <c r="I98" s="7"/>
    </row>
    <row r="99" spans="2:9" ht="15.75" hidden="1">
      <c r="B99" s="28"/>
      <c r="C99" s="11"/>
      <c r="D99" s="3"/>
      <c r="E99" s="14"/>
      <c r="F99" s="14"/>
      <c r="G99" s="14">
        <v>10.575</v>
      </c>
      <c r="H99" s="14">
        <f t="shared" si="1"/>
        <v>10.575</v>
      </c>
      <c r="I99" s="7"/>
    </row>
    <row r="100" spans="2:9" ht="15.75" hidden="1">
      <c r="B100" s="28"/>
      <c r="C100" s="11"/>
      <c r="D100" s="3"/>
      <c r="E100" s="14"/>
      <c r="F100" s="14"/>
      <c r="G100" s="14">
        <v>10.575</v>
      </c>
      <c r="H100" s="14">
        <f t="shared" si="1"/>
        <v>10.575</v>
      </c>
      <c r="I100" s="7"/>
    </row>
    <row r="101" spans="2:9" ht="15.75" hidden="1">
      <c r="B101" s="28"/>
      <c r="C101" s="460"/>
      <c r="D101" s="460"/>
      <c r="E101" s="14"/>
      <c r="F101" s="14"/>
      <c r="G101" s="14">
        <v>10.575</v>
      </c>
      <c r="H101" s="14">
        <f t="shared" si="1"/>
        <v>10.575</v>
      </c>
      <c r="I101" s="7"/>
    </row>
    <row r="102" spans="2:9" ht="15.75" hidden="1">
      <c r="B102" s="28"/>
      <c r="C102" s="11"/>
      <c r="D102" s="11"/>
      <c r="E102" s="14"/>
      <c r="F102" s="14"/>
      <c r="G102" s="14"/>
      <c r="H102" s="14"/>
      <c r="I102" s="7"/>
    </row>
    <row r="103" spans="2:9" ht="15.75" hidden="1">
      <c r="B103" s="28"/>
      <c r="C103" s="11"/>
      <c r="D103" s="11"/>
      <c r="E103" s="14"/>
      <c r="F103" s="14"/>
      <c r="G103" s="14"/>
      <c r="H103" s="14"/>
      <c r="I103" s="7"/>
    </row>
    <row r="104" spans="2:9" ht="15.75" hidden="1">
      <c r="B104" s="28"/>
      <c r="C104" s="11"/>
      <c r="D104" s="11"/>
      <c r="E104" s="14"/>
      <c r="F104" s="14"/>
      <c r="G104" s="14"/>
      <c r="H104" s="14"/>
      <c r="I104" s="7"/>
    </row>
    <row r="105" spans="2:9" ht="15.75" hidden="1">
      <c r="B105" s="28"/>
      <c r="C105" s="11"/>
      <c r="D105" s="11"/>
      <c r="E105" s="14"/>
      <c r="F105" s="14"/>
      <c r="G105" s="14"/>
      <c r="H105" s="14"/>
      <c r="I105" s="7"/>
    </row>
    <row r="106" spans="2:9" ht="63">
      <c r="B106" s="28"/>
      <c r="C106" s="11"/>
      <c r="D106" s="37" t="s">
        <v>556</v>
      </c>
      <c r="E106" s="14"/>
      <c r="F106" s="14"/>
      <c r="G106" s="14"/>
      <c r="H106" s="14"/>
      <c r="I106" s="7"/>
    </row>
    <row r="107" spans="2:9" ht="47.25">
      <c r="B107" s="2" t="s">
        <v>271</v>
      </c>
      <c r="C107" s="82" t="s">
        <v>12</v>
      </c>
      <c r="D107" s="37"/>
      <c r="E107" s="341">
        <f>SUM(E108:E111)</f>
        <v>294.9</v>
      </c>
      <c r="F107" s="341"/>
      <c r="G107" s="341"/>
      <c r="H107" s="345">
        <f aca="true" t="shared" si="2" ref="H107:H112">SUM(G107+E107)</f>
        <v>294.9</v>
      </c>
      <c r="I107" s="7"/>
    </row>
    <row r="108" spans="2:9" ht="31.5">
      <c r="B108" s="2" t="s">
        <v>422</v>
      </c>
      <c r="C108" s="24" t="s">
        <v>458</v>
      </c>
      <c r="D108" s="37"/>
      <c r="E108" s="341">
        <v>137.2</v>
      </c>
      <c r="F108" s="341"/>
      <c r="G108" s="341"/>
      <c r="H108" s="345">
        <f t="shared" si="2"/>
        <v>137.2</v>
      </c>
      <c r="I108" s="7"/>
    </row>
    <row r="109" spans="2:9" ht="31.5">
      <c r="B109" s="2" t="s">
        <v>347</v>
      </c>
      <c r="C109" s="24" t="s">
        <v>348</v>
      </c>
      <c r="D109" s="37"/>
      <c r="E109" s="341">
        <v>7</v>
      </c>
      <c r="F109" s="341"/>
      <c r="G109" s="341"/>
      <c r="H109" s="345">
        <f t="shared" si="2"/>
        <v>7</v>
      </c>
      <c r="I109" s="7"/>
    </row>
    <row r="110" spans="2:9" ht="126">
      <c r="B110" s="2" t="s">
        <v>269</v>
      </c>
      <c r="C110" s="24" t="s">
        <v>272</v>
      </c>
      <c r="D110" s="38"/>
      <c r="E110" s="341">
        <v>62.7</v>
      </c>
      <c r="F110" s="341"/>
      <c r="G110" s="341"/>
      <c r="H110" s="345">
        <f t="shared" si="2"/>
        <v>62.7</v>
      </c>
      <c r="I110" s="7"/>
    </row>
    <row r="111" spans="2:9" ht="47.25">
      <c r="B111" s="2" t="s">
        <v>381</v>
      </c>
      <c r="C111" s="24" t="s">
        <v>23</v>
      </c>
      <c r="D111" s="37"/>
      <c r="E111" s="341">
        <v>88</v>
      </c>
      <c r="F111" s="341"/>
      <c r="G111" s="341"/>
      <c r="H111" s="345">
        <f t="shared" si="2"/>
        <v>88</v>
      </c>
      <c r="I111" s="7"/>
    </row>
    <row r="112" spans="2:9" ht="15.75">
      <c r="B112" s="28"/>
      <c r="C112" s="458" t="s">
        <v>280</v>
      </c>
      <c r="D112" s="459"/>
      <c r="E112" s="341">
        <f>SUM(E107)</f>
        <v>294.9</v>
      </c>
      <c r="F112" s="341"/>
      <c r="G112" s="341"/>
      <c r="H112" s="345">
        <f t="shared" si="2"/>
        <v>294.9</v>
      </c>
      <c r="I112" s="7"/>
    </row>
    <row r="113" spans="2:9" ht="47.25">
      <c r="B113" s="2"/>
      <c r="C113" s="24"/>
      <c r="D113" s="3" t="s">
        <v>66</v>
      </c>
      <c r="E113" s="341"/>
      <c r="F113" s="341"/>
      <c r="G113" s="341"/>
      <c r="H113" s="341"/>
      <c r="I113" s="7"/>
    </row>
    <row r="114" spans="2:9" ht="37.5" customHeight="1">
      <c r="B114" s="2" t="s">
        <v>268</v>
      </c>
      <c r="C114" s="82" t="s">
        <v>459</v>
      </c>
      <c r="D114" s="23"/>
      <c r="E114" s="341">
        <v>158.75</v>
      </c>
      <c r="F114" s="341"/>
      <c r="G114" s="341"/>
      <c r="H114" s="345">
        <f aca="true" t="shared" si="3" ref="H114:H119">SUM(G114+E114)</f>
        <v>158.75</v>
      </c>
      <c r="I114" s="7"/>
    </row>
    <row r="115" spans="2:9" ht="15.75" hidden="1">
      <c r="B115" s="2"/>
      <c r="C115" s="3"/>
      <c r="D115" s="23"/>
      <c r="E115" s="341"/>
      <c r="F115" s="341"/>
      <c r="G115" s="341"/>
      <c r="H115" s="345">
        <f t="shared" si="3"/>
        <v>0</v>
      </c>
      <c r="I115" s="7"/>
    </row>
    <row r="116" spans="2:9" ht="47.25">
      <c r="B116" s="2" t="s">
        <v>375</v>
      </c>
      <c r="C116" s="118" t="s">
        <v>18</v>
      </c>
      <c r="D116" s="3"/>
      <c r="E116" s="341">
        <v>158.75</v>
      </c>
      <c r="F116" s="341"/>
      <c r="G116" s="341"/>
      <c r="H116" s="345">
        <f t="shared" si="3"/>
        <v>158.75</v>
      </c>
      <c r="I116" s="7"/>
    </row>
    <row r="117" spans="2:9" ht="31.5">
      <c r="B117" s="110" t="s">
        <v>265</v>
      </c>
      <c r="C117" s="18" t="s">
        <v>460</v>
      </c>
      <c r="D117" s="23"/>
      <c r="E117" s="341">
        <v>70</v>
      </c>
      <c r="F117" s="341"/>
      <c r="G117" s="341"/>
      <c r="H117" s="345">
        <f t="shared" si="3"/>
        <v>70</v>
      </c>
      <c r="I117" s="7"/>
    </row>
    <row r="118" spans="2:9" ht="110.25">
      <c r="B118" s="2" t="s">
        <v>500</v>
      </c>
      <c r="C118" s="3" t="s">
        <v>555</v>
      </c>
      <c r="D118" s="23"/>
      <c r="E118" s="341">
        <v>70</v>
      </c>
      <c r="F118" s="341"/>
      <c r="G118" s="341"/>
      <c r="H118" s="345">
        <f t="shared" si="3"/>
        <v>70</v>
      </c>
      <c r="I118" s="7"/>
    </row>
    <row r="119" spans="2:9" ht="15.75">
      <c r="B119" s="2"/>
      <c r="C119" s="458" t="s">
        <v>280</v>
      </c>
      <c r="D119" s="459"/>
      <c r="E119" s="341">
        <v>228.75</v>
      </c>
      <c r="F119" s="341"/>
      <c r="G119" s="341"/>
      <c r="H119" s="345">
        <f t="shared" si="3"/>
        <v>228.75</v>
      </c>
      <c r="I119" s="7"/>
    </row>
    <row r="120" spans="2:9" ht="31.5">
      <c r="B120" s="2"/>
      <c r="C120" s="3"/>
      <c r="D120" s="3" t="s">
        <v>487</v>
      </c>
      <c r="E120" s="341"/>
      <c r="F120" s="341"/>
      <c r="G120" s="341"/>
      <c r="H120" s="341"/>
      <c r="I120" s="7"/>
    </row>
    <row r="121" spans="2:9" ht="31.5">
      <c r="B121" s="2" t="s">
        <v>268</v>
      </c>
      <c r="C121" s="82" t="s">
        <v>459</v>
      </c>
      <c r="D121" s="23"/>
      <c r="E121" s="341">
        <v>146.44008</v>
      </c>
      <c r="F121" s="341"/>
      <c r="G121" s="341"/>
      <c r="H121" s="345">
        <f>SUM(G121+E121)</f>
        <v>146.44008</v>
      </c>
      <c r="I121" s="7"/>
    </row>
    <row r="122" spans="2:9" ht="47.25">
      <c r="B122" s="2" t="s">
        <v>375</v>
      </c>
      <c r="C122" s="118" t="s">
        <v>18</v>
      </c>
      <c r="D122" s="23"/>
      <c r="E122" s="341">
        <v>146.44008</v>
      </c>
      <c r="F122" s="341"/>
      <c r="G122" s="341"/>
      <c r="H122" s="345">
        <f>SUM(G122+E122)</f>
        <v>146.44008</v>
      </c>
      <c r="I122" s="7"/>
    </row>
    <row r="123" spans="2:9" ht="15.75">
      <c r="B123" s="2"/>
      <c r="C123" s="458" t="s">
        <v>280</v>
      </c>
      <c r="D123" s="459"/>
      <c r="E123" s="341">
        <v>146.44008</v>
      </c>
      <c r="F123" s="341"/>
      <c r="G123" s="341"/>
      <c r="H123" s="345">
        <f>SUM(G123+E123)</f>
        <v>146.44008</v>
      </c>
      <c r="I123" s="7"/>
    </row>
    <row r="124" spans="2:9" ht="47.25">
      <c r="B124" s="2"/>
      <c r="C124" s="3"/>
      <c r="D124" s="3" t="s">
        <v>83</v>
      </c>
      <c r="E124" s="341"/>
      <c r="F124" s="341"/>
      <c r="G124" s="341"/>
      <c r="H124" s="341"/>
      <c r="I124" s="7"/>
    </row>
    <row r="125" spans="2:9" ht="31.5">
      <c r="B125" s="2" t="s">
        <v>268</v>
      </c>
      <c r="C125" s="82" t="s">
        <v>459</v>
      </c>
      <c r="D125" s="3"/>
      <c r="E125" s="341">
        <v>13</v>
      </c>
      <c r="F125" s="341"/>
      <c r="G125" s="341"/>
      <c r="H125" s="345">
        <f>SUM(G125+E125)</f>
        <v>13</v>
      </c>
      <c r="I125" s="7"/>
    </row>
    <row r="126" spans="2:9" ht="15.75">
      <c r="B126" s="2" t="s">
        <v>375</v>
      </c>
      <c r="C126" s="3" t="s">
        <v>297</v>
      </c>
      <c r="D126" s="3"/>
      <c r="E126" s="341">
        <v>13</v>
      </c>
      <c r="F126" s="341"/>
      <c r="G126" s="341"/>
      <c r="H126" s="345">
        <f>SUM(G126+E126)</f>
        <v>13</v>
      </c>
      <c r="I126" s="7"/>
    </row>
    <row r="127" spans="2:9" ht="15.75">
      <c r="B127" s="2"/>
      <c r="C127" s="458" t="s">
        <v>280</v>
      </c>
      <c r="D127" s="459"/>
      <c r="E127" s="341">
        <v>13</v>
      </c>
      <c r="F127" s="341"/>
      <c r="G127" s="341"/>
      <c r="H127" s="345">
        <f>SUM(G127+E127)</f>
        <v>13</v>
      </c>
      <c r="I127" s="7"/>
    </row>
    <row r="128" spans="2:9" ht="141.75">
      <c r="B128" s="2"/>
      <c r="C128" s="3"/>
      <c r="D128" s="3"/>
      <c r="E128" s="341"/>
      <c r="F128" s="2" t="s">
        <v>84</v>
      </c>
      <c r="G128" s="341"/>
      <c r="H128" s="341"/>
      <c r="I128" s="7"/>
    </row>
    <row r="129" spans="2:9" ht="31.5">
      <c r="B129" s="110" t="s">
        <v>265</v>
      </c>
      <c r="C129" s="18" t="s">
        <v>460</v>
      </c>
      <c r="D129" s="3"/>
      <c r="E129" s="341"/>
      <c r="F129" s="341"/>
      <c r="G129" s="347">
        <v>4.223</v>
      </c>
      <c r="H129" s="345">
        <f>SUM(G129+E129)</f>
        <v>4.223</v>
      </c>
      <c r="I129" s="347">
        <v>4.223</v>
      </c>
    </row>
    <row r="130" spans="2:9" ht="31.5">
      <c r="B130" s="2" t="s">
        <v>567</v>
      </c>
      <c r="C130" s="115" t="s">
        <v>285</v>
      </c>
      <c r="D130" s="3"/>
      <c r="E130" s="341"/>
      <c r="F130" s="341"/>
      <c r="G130" s="347">
        <v>4.223</v>
      </c>
      <c r="H130" s="345">
        <f>SUM(G130+E130)</f>
        <v>4.223</v>
      </c>
      <c r="I130" s="347">
        <v>4.223</v>
      </c>
    </row>
    <row r="131" spans="2:9" ht="15.75">
      <c r="B131" s="2"/>
      <c r="C131" s="458" t="s">
        <v>280</v>
      </c>
      <c r="D131" s="459"/>
      <c r="E131" s="341"/>
      <c r="F131" s="341"/>
      <c r="G131" s="347">
        <v>4.223</v>
      </c>
      <c r="H131" s="345">
        <f>SUM(G131+E131)</f>
        <v>4.223</v>
      </c>
      <c r="I131" s="347">
        <v>4.223</v>
      </c>
    </row>
    <row r="132" spans="2:9" ht="78.75">
      <c r="B132" s="2"/>
      <c r="C132" s="21"/>
      <c r="D132" s="8" t="s">
        <v>482</v>
      </c>
      <c r="E132" s="341"/>
      <c r="F132" s="341"/>
      <c r="G132" s="341"/>
      <c r="H132" s="341"/>
      <c r="I132" s="7"/>
    </row>
    <row r="133" spans="2:9" ht="31.5">
      <c r="B133" s="110" t="s">
        <v>265</v>
      </c>
      <c r="C133" s="18" t="s">
        <v>460</v>
      </c>
      <c r="D133" s="23"/>
      <c r="E133" s="341">
        <v>16.07348</v>
      </c>
      <c r="F133" s="341"/>
      <c r="G133" s="341"/>
      <c r="H133" s="345">
        <f>SUM(G133+E133)</f>
        <v>16.07348</v>
      </c>
      <c r="I133" s="7">
        <v>6.07348</v>
      </c>
    </row>
    <row r="134" spans="2:9" ht="31.5">
      <c r="B134" s="2" t="s">
        <v>443</v>
      </c>
      <c r="C134" s="24" t="s">
        <v>264</v>
      </c>
      <c r="D134" s="23"/>
      <c r="E134" s="341">
        <v>5.9997</v>
      </c>
      <c r="F134" s="341"/>
      <c r="G134" s="341"/>
      <c r="H134" s="345">
        <f>SUM(G134+E134)</f>
        <v>5.9997</v>
      </c>
      <c r="I134" s="7">
        <v>2.9997</v>
      </c>
    </row>
    <row r="135" spans="2:9" ht="47.25">
      <c r="B135" s="2" t="s">
        <v>447</v>
      </c>
      <c r="C135" s="24" t="s">
        <v>448</v>
      </c>
      <c r="D135" s="23"/>
      <c r="E135" s="341">
        <v>10.07378</v>
      </c>
      <c r="F135" s="341"/>
      <c r="G135" s="341"/>
      <c r="H135" s="345">
        <f>SUM(G135+E135)</f>
        <v>10.07378</v>
      </c>
      <c r="I135" s="7">
        <v>3.07378</v>
      </c>
    </row>
    <row r="136" spans="2:9" ht="15.75" hidden="1">
      <c r="B136" s="2"/>
      <c r="C136" s="24"/>
      <c r="D136" s="23"/>
      <c r="E136" s="341"/>
      <c r="F136" s="341"/>
      <c r="G136" s="341"/>
      <c r="H136" s="345">
        <f>SUM(G136+E136)</f>
        <v>0</v>
      </c>
      <c r="I136" s="7"/>
    </row>
    <row r="137" spans="2:9" ht="15.75">
      <c r="B137" s="2"/>
      <c r="C137" s="458" t="s">
        <v>280</v>
      </c>
      <c r="D137" s="459"/>
      <c r="E137" s="341">
        <v>16.07348</v>
      </c>
      <c r="F137" s="341"/>
      <c r="G137" s="341"/>
      <c r="H137" s="345">
        <f>SUM(G137+E137)</f>
        <v>16.07348</v>
      </c>
      <c r="I137" s="7">
        <v>6.07348</v>
      </c>
    </row>
    <row r="138" spans="2:9" ht="63">
      <c r="B138" s="2"/>
      <c r="C138" s="3"/>
      <c r="D138" s="3" t="s">
        <v>261</v>
      </c>
      <c r="E138" s="341"/>
      <c r="F138" s="341"/>
      <c r="G138" s="341"/>
      <c r="H138" s="341"/>
      <c r="I138" s="7"/>
    </row>
    <row r="139" spans="2:9" ht="31.5">
      <c r="B139" s="2" t="s">
        <v>268</v>
      </c>
      <c r="C139" s="82" t="s">
        <v>459</v>
      </c>
      <c r="D139" s="23"/>
      <c r="E139" s="341">
        <v>785.913</v>
      </c>
      <c r="F139" s="341"/>
      <c r="G139" s="341">
        <v>5</v>
      </c>
      <c r="H139" s="345">
        <f aca="true" t="shared" si="4" ref="H139:H148">SUM(G139+E139)</f>
        <v>790.913</v>
      </c>
      <c r="I139" s="7">
        <v>3.837</v>
      </c>
    </row>
    <row r="140" spans="2:9" ht="47.25">
      <c r="B140" s="2" t="s">
        <v>444</v>
      </c>
      <c r="C140" s="24" t="s">
        <v>37</v>
      </c>
      <c r="D140" s="23"/>
      <c r="E140" s="341">
        <v>785.913</v>
      </c>
      <c r="F140" s="341"/>
      <c r="G140" s="341">
        <v>5</v>
      </c>
      <c r="H140" s="345">
        <f t="shared" si="4"/>
        <v>790.913</v>
      </c>
      <c r="I140" s="7">
        <v>3.837</v>
      </c>
    </row>
    <row r="141" spans="2:9" ht="31.5">
      <c r="B141" s="110" t="s">
        <v>265</v>
      </c>
      <c r="C141" s="18" t="s">
        <v>460</v>
      </c>
      <c r="D141" s="23"/>
      <c r="E141" s="341">
        <f>SUM(E142+E146+E147+E148+E149+E150)</f>
        <v>386.3</v>
      </c>
      <c r="F141" s="341"/>
      <c r="G141" s="341"/>
      <c r="H141" s="345">
        <f t="shared" si="4"/>
        <v>386.3</v>
      </c>
      <c r="I141" s="7">
        <v>0.4</v>
      </c>
    </row>
    <row r="142" spans="2:9" ht="31.5">
      <c r="B142" s="2" t="s">
        <v>387</v>
      </c>
      <c r="C142" s="24" t="s">
        <v>47</v>
      </c>
      <c r="D142" s="23"/>
      <c r="E142" s="341">
        <v>26.635</v>
      </c>
      <c r="F142" s="341"/>
      <c r="G142" s="341"/>
      <c r="H142" s="345">
        <f t="shared" si="4"/>
        <v>26.635</v>
      </c>
      <c r="I142" s="7">
        <v>0.4</v>
      </c>
    </row>
    <row r="143" spans="2:9" ht="15.75" hidden="1">
      <c r="B143" s="2"/>
      <c r="C143" s="24"/>
      <c r="D143" s="23"/>
      <c r="E143" s="341"/>
      <c r="F143" s="341"/>
      <c r="G143" s="341"/>
      <c r="H143" s="345">
        <f t="shared" si="4"/>
        <v>0</v>
      </c>
      <c r="I143" s="7"/>
    </row>
    <row r="144" spans="2:9" ht="15.75" hidden="1">
      <c r="B144" s="2" t="s">
        <v>351</v>
      </c>
      <c r="C144" s="24" t="s">
        <v>353</v>
      </c>
      <c r="D144" s="23"/>
      <c r="E144" s="341"/>
      <c r="F144" s="341"/>
      <c r="G144" s="341"/>
      <c r="H144" s="345">
        <f t="shared" si="4"/>
        <v>0</v>
      </c>
      <c r="I144" s="7"/>
    </row>
    <row r="145" spans="2:9" ht="15.75" hidden="1">
      <c r="B145" s="2" t="s">
        <v>161</v>
      </c>
      <c r="C145" s="2" t="s">
        <v>274</v>
      </c>
      <c r="D145" s="23"/>
      <c r="E145" s="341"/>
      <c r="F145" s="341"/>
      <c r="G145" s="341"/>
      <c r="H145" s="345">
        <f t="shared" si="4"/>
        <v>0</v>
      </c>
      <c r="I145" s="7"/>
    </row>
    <row r="146" spans="2:9" ht="15.75">
      <c r="B146" s="2" t="s">
        <v>161</v>
      </c>
      <c r="C146" s="109" t="s">
        <v>274</v>
      </c>
      <c r="D146" s="23"/>
      <c r="E146" s="341">
        <v>6</v>
      </c>
      <c r="F146" s="341"/>
      <c r="G146" s="341"/>
      <c r="H146" s="345">
        <f t="shared" si="4"/>
        <v>6</v>
      </c>
      <c r="I146" s="7"/>
    </row>
    <row r="147" spans="2:9" ht="31.5">
      <c r="B147" s="2" t="s">
        <v>262</v>
      </c>
      <c r="C147" s="24" t="s">
        <v>263</v>
      </c>
      <c r="D147" s="23"/>
      <c r="E147" s="341">
        <v>49.523</v>
      </c>
      <c r="F147" s="341"/>
      <c r="G147" s="341"/>
      <c r="H147" s="345">
        <f t="shared" si="4"/>
        <v>49.523</v>
      </c>
      <c r="I147" s="7"/>
    </row>
    <row r="148" spans="2:9" ht="94.5">
      <c r="B148" s="2" t="s">
        <v>463</v>
      </c>
      <c r="C148" s="24" t="s">
        <v>13</v>
      </c>
      <c r="D148" s="23"/>
      <c r="E148" s="341">
        <v>84.307</v>
      </c>
      <c r="F148" s="341"/>
      <c r="G148" s="341"/>
      <c r="H148" s="345">
        <f t="shared" si="4"/>
        <v>84.307</v>
      </c>
      <c r="I148" s="7"/>
    </row>
    <row r="149" spans="2:9" ht="63">
      <c r="B149" s="2" t="s">
        <v>388</v>
      </c>
      <c r="C149" s="24" t="s">
        <v>461</v>
      </c>
      <c r="D149" s="23"/>
      <c r="E149" s="341">
        <v>58.236</v>
      </c>
      <c r="F149" s="341"/>
      <c r="G149" s="341"/>
      <c r="H149" s="345">
        <f aca="true" t="shared" si="5" ref="H149:H156">SUM(G149+E149)</f>
        <v>58.236</v>
      </c>
      <c r="I149" s="7"/>
    </row>
    <row r="150" spans="2:9" ht="78.75">
      <c r="B150" s="2" t="s">
        <v>449</v>
      </c>
      <c r="C150" s="24" t="s">
        <v>14</v>
      </c>
      <c r="D150" s="23"/>
      <c r="E150" s="341">
        <v>161.599</v>
      </c>
      <c r="F150" s="341"/>
      <c r="G150" s="341"/>
      <c r="H150" s="345">
        <f t="shared" si="5"/>
        <v>161.599</v>
      </c>
      <c r="I150" s="7"/>
    </row>
    <row r="151" spans="2:9" ht="15.75">
      <c r="B151" s="2"/>
      <c r="C151" s="458" t="s">
        <v>280</v>
      </c>
      <c r="D151" s="459"/>
      <c r="E151" s="341">
        <f>SUM(E139+E141)</f>
        <v>1172.213</v>
      </c>
      <c r="F151" s="341"/>
      <c r="G151" s="341">
        <f>SUM(G139+G141)</f>
        <v>5</v>
      </c>
      <c r="H151" s="345">
        <f t="shared" si="5"/>
        <v>1177.213</v>
      </c>
      <c r="I151" s="341">
        <f>SUM(I139+I141)</f>
        <v>4.237</v>
      </c>
    </row>
    <row r="152" spans="2:9" ht="15.75" hidden="1">
      <c r="B152" s="2"/>
      <c r="C152" s="21"/>
      <c r="D152" s="23"/>
      <c r="E152" s="341"/>
      <c r="F152" s="341"/>
      <c r="G152" s="341"/>
      <c r="H152" s="345">
        <f t="shared" si="5"/>
        <v>0</v>
      </c>
      <c r="I152" s="341"/>
    </row>
    <row r="153" spans="2:9" ht="47.25">
      <c r="B153" s="2"/>
      <c r="C153" s="3"/>
      <c r="D153" s="3" t="s">
        <v>48</v>
      </c>
      <c r="E153" s="341"/>
      <c r="F153" s="341"/>
      <c r="G153" s="341"/>
      <c r="H153" s="345">
        <f t="shared" si="5"/>
        <v>0</v>
      </c>
      <c r="I153" s="341"/>
    </row>
    <row r="154" spans="2:9" ht="31.5">
      <c r="B154" s="110" t="s">
        <v>265</v>
      </c>
      <c r="C154" s="18" t="s">
        <v>460</v>
      </c>
      <c r="D154" s="23"/>
      <c r="E154" s="341">
        <v>11.38351</v>
      </c>
      <c r="F154" s="341"/>
      <c r="G154" s="341"/>
      <c r="H154" s="345">
        <f t="shared" si="5"/>
        <v>11.38351</v>
      </c>
      <c r="I154" s="341">
        <v>1.38351</v>
      </c>
    </row>
    <row r="155" spans="2:9" ht="31.5">
      <c r="B155" s="2" t="s">
        <v>422</v>
      </c>
      <c r="C155" s="115" t="s">
        <v>458</v>
      </c>
      <c r="D155" s="23"/>
      <c r="E155" s="341">
        <v>11.38351</v>
      </c>
      <c r="F155" s="341"/>
      <c r="G155" s="341"/>
      <c r="H155" s="345">
        <f t="shared" si="5"/>
        <v>11.38351</v>
      </c>
      <c r="I155" s="341">
        <v>1.38351</v>
      </c>
    </row>
    <row r="156" spans="2:9" ht="15.75">
      <c r="B156" s="2"/>
      <c r="C156" s="458" t="s">
        <v>280</v>
      </c>
      <c r="D156" s="459"/>
      <c r="E156" s="341">
        <v>11.38351</v>
      </c>
      <c r="F156" s="341"/>
      <c r="G156" s="341"/>
      <c r="H156" s="345">
        <f t="shared" si="5"/>
        <v>11.38351</v>
      </c>
      <c r="I156" s="341">
        <v>1.38351</v>
      </c>
    </row>
    <row r="157" spans="2:9" ht="63">
      <c r="B157" s="2"/>
      <c r="C157" s="24"/>
      <c r="D157" s="8" t="s">
        <v>227</v>
      </c>
      <c r="E157" s="341"/>
      <c r="F157" s="341"/>
      <c r="G157" s="341"/>
      <c r="H157" s="341"/>
      <c r="I157" s="7"/>
    </row>
    <row r="158" spans="2:9" ht="15.75">
      <c r="B158" s="28" t="s">
        <v>266</v>
      </c>
      <c r="C158" s="3" t="s">
        <v>372</v>
      </c>
      <c r="D158" s="11"/>
      <c r="E158" s="341">
        <v>22.457</v>
      </c>
      <c r="F158" s="341"/>
      <c r="G158" s="341"/>
      <c r="H158" s="345">
        <f aca="true" t="shared" si="6" ref="H158:H173">SUM(G158+E158)</f>
        <v>22.457</v>
      </c>
      <c r="I158" s="7">
        <v>6.457</v>
      </c>
    </row>
    <row r="159" spans="2:9" ht="15.75" hidden="1">
      <c r="B159" s="2"/>
      <c r="C159" s="24"/>
      <c r="D159" s="8"/>
      <c r="E159" s="341"/>
      <c r="F159" s="341"/>
      <c r="G159" s="341"/>
      <c r="H159" s="345">
        <f t="shared" si="6"/>
        <v>0</v>
      </c>
      <c r="I159" s="7"/>
    </row>
    <row r="160" spans="2:9" ht="15.75">
      <c r="B160" s="28" t="s">
        <v>404</v>
      </c>
      <c r="C160" s="21" t="s">
        <v>274</v>
      </c>
      <c r="D160" s="8"/>
      <c r="E160" s="341">
        <v>22.457</v>
      </c>
      <c r="F160" s="341"/>
      <c r="G160" s="341"/>
      <c r="H160" s="345">
        <f t="shared" si="6"/>
        <v>22.457</v>
      </c>
      <c r="I160" s="7">
        <v>6.457</v>
      </c>
    </row>
    <row r="161" spans="2:9" ht="15.75" hidden="1">
      <c r="B161" s="2"/>
      <c r="C161" s="3"/>
      <c r="D161" s="39"/>
      <c r="E161" s="341"/>
      <c r="F161" s="341"/>
      <c r="G161" s="341"/>
      <c r="H161" s="345">
        <f t="shared" si="6"/>
        <v>0</v>
      </c>
      <c r="I161" s="7">
        <v>6.457</v>
      </c>
    </row>
    <row r="162" spans="2:9" ht="15.75">
      <c r="B162" s="28"/>
      <c r="C162" s="458" t="s">
        <v>280</v>
      </c>
      <c r="D162" s="459"/>
      <c r="E162" s="341">
        <v>22.457</v>
      </c>
      <c r="F162" s="341"/>
      <c r="G162" s="341"/>
      <c r="H162" s="345">
        <f t="shared" si="6"/>
        <v>22.457</v>
      </c>
      <c r="I162" s="7">
        <v>6.457</v>
      </c>
    </row>
    <row r="163" spans="2:9" ht="47.25" hidden="1">
      <c r="B163" s="35"/>
      <c r="C163" s="2"/>
      <c r="D163" s="2" t="s">
        <v>305</v>
      </c>
      <c r="E163" s="341"/>
      <c r="F163" s="341"/>
      <c r="G163" s="341"/>
      <c r="H163" s="345">
        <f t="shared" si="6"/>
        <v>0</v>
      </c>
      <c r="I163" s="7"/>
    </row>
    <row r="164" spans="2:9" ht="31.5" hidden="1">
      <c r="B164" s="2" t="s">
        <v>457</v>
      </c>
      <c r="C164" s="3" t="s">
        <v>459</v>
      </c>
      <c r="D164" s="11"/>
      <c r="E164" s="341"/>
      <c r="F164" s="341"/>
      <c r="G164" s="341"/>
      <c r="H164" s="345">
        <f t="shared" si="6"/>
        <v>0</v>
      </c>
      <c r="I164" s="7"/>
    </row>
    <row r="165" spans="2:9" ht="47.25" hidden="1">
      <c r="B165" s="11">
        <v>70401</v>
      </c>
      <c r="C165" s="3" t="s">
        <v>306</v>
      </c>
      <c r="D165" s="11"/>
      <c r="E165" s="341"/>
      <c r="F165" s="341"/>
      <c r="G165" s="341"/>
      <c r="H165" s="345">
        <f t="shared" si="6"/>
        <v>0</v>
      </c>
      <c r="I165" s="7"/>
    </row>
    <row r="166" spans="2:9" ht="15.75" hidden="1">
      <c r="B166" s="455" t="s">
        <v>280</v>
      </c>
      <c r="C166" s="456"/>
      <c r="D166" s="457"/>
      <c r="E166" s="341"/>
      <c r="F166" s="341"/>
      <c r="G166" s="341"/>
      <c r="H166" s="345">
        <f t="shared" si="6"/>
        <v>0</v>
      </c>
      <c r="I166" s="7"/>
    </row>
    <row r="167" spans="2:9" ht="78.75">
      <c r="B167" s="28"/>
      <c r="C167" s="3"/>
      <c r="D167" s="3" t="s">
        <v>282</v>
      </c>
      <c r="E167" s="341"/>
      <c r="F167" s="341"/>
      <c r="G167" s="341"/>
      <c r="H167" s="345">
        <f t="shared" si="6"/>
        <v>0</v>
      </c>
      <c r="I167" s="7"/>
    </row>
    <row r="168" spans="2:9" ht="31.5">
      <c r="B168" s="110" t="s">
        <v>265</v>
      </c>
      <c r="C168" s="18" t="s">
        <v>460</v>
      </c>
      <c r="D168" s="2"/>
      <c r="E168" s="341">
        <v>179.25092</v>
      </c>
      <c r="F168" s="341"/>
      <c r="G168" s="341"/>
      <c r="H168" s="345">
        <f t="shared" si="6"/>
        <v>179.25092</v>
      </c>
      <c r="I168" s="7">
        <v>0.25092</v>
      </c>
    </row>
    <row r="169" spans="2:9" ht="63">
      <c r="B169" s="145" t="s">
        <v>426</v>
      </c>
      <c r="C169" s="115" t="s">
        <v>329</v>
      </c>
      <c r="D169" s="2"/>
      <c r="E169" s="341">
        <v>10</v>
      </c>
      <c r="F169" s="341"/>
      <c r="G169" s="341"/>
      <c r="H169" s="345">
        <f t="shared" si="6"/>
        <v>10</v>
      </c>
      <c r="I169" s="7"/>
    </row>
    <row r="170" spans="2:9" ht="15.75">
      <c r="B170" s="31" t="s">
        <v>403</v>
      </c>
      <c r="C170" s="6" t="s">
        <v>429</v>
      </c>
      <c r="D170" s="2"/>
      <c r="E170" s="341">
        <v>169.25092</v>
      </c>
      <c r="F170" s="341"/>
      <c r="G170" s="341"/>
      <c r="H170" s="345">
        <f t="shared" si="6"/>
        <v>169.25092</v>
      </c>
      <c r="I170" s="7">
        <v>0.25092</v>
      </c>
    </row>
    <row r="171" spans="2:9" ht="15.75" hidden="1">
      <c r="B171" s="198"/>
      <c r="C171" s="199"/>
      <c r="D171" s="99"/>
      <c r="E171" s="341"/>
      <c r="F171" s="341"/>
      <c r="G171" s="341"/>
      <c r="H171" s="345">
        <f t="shared" si="6"/>
        <v>0</v>
      </c>
      <c r="I171" s="7"/>
    </row>
    <row r="172" spans="2:9" ht="15.75" hidden="1">
      <c r="B172" s="71"/>
      <c r="C172" s="200"/>
      <c r="D172" s="99"/>
      <c r="E172" s="341"/>
      <c r="F172" s="341"/>
      <c r="G172" s="341"/>
      <c r="H172" s="345">
        <f t="shared" si="6"/>
        <v>0</v>
      </c>
      <c r="I172" s="7"/>
    </row>
    <row r="173" spans="2:9" ht="15.75">
      <c r="B173" s="2"/>
      <c r="C173" s="458" t="s">
        <v>280</v>
      </c>
      <c r="D173" s="459"/>
      <c r="E173" s="341">
        <v>179.25092</v>
      </c>
      <c r="F173" s="341"/>
      <c r="G173" s="341"/>
      <c r="H173" s="345">
        <f t="shared" si="6"/>
        <v>179.25092</v>
      </c>
      <c r="I173" s="7">
        <v>0.25092</v>
      </c>
    </row>
    <row r="174" spans="2:9" ht="78.75">
      <c r="B174" s="2"/>
      <c r="C174" s="3"/>
      <c r="D174" s="3"/>
      <c r="E174" s="341"/>
      <c r="F174" s="23" t="s">
        <v>80</v>
      </c>
      <c r="G174" s="341"/>
      <c r="H174" s="341"/>
      <c r="I174" s="7"/>
    </row>
    <row r="175" spans="2:9" ht="31.5">
      <c r="B175" s="2" t="s">
        <v>81</v>
      </c>
      <c r="C175" s="3" t="s">
        <v>41</v>
      </c>
      <c r="D175" s="3"/>
      <c r="E175" s="341"/>
      <c r="F175" s="341"/>
      <c r="G175" s="341">
        <v>41.373</v>
      </c>
      <c r="H175" s="341">
        <v>41.373</v>
      </c>
      <c r="I175" s="7"/>
    </row>
    <row r="176" spans="2:9" ht="15.75">
      <c r="B176" s="2" t="s">
        <v>314</v>
      </c>
      <c r="C176" s="3" t="s">
        <v>391</v>
      </c>
      <c r="D176" s="3"/>
      <c r="E176" s="341"/>
      <c r="F176" s="341"/>
      <c r="G176" s="341">
        <v>41.373</v>
      </c>
      <c r="H176" s="345">
        <f>SUM(G176+E176)</f>
        <v>41.373</v>
      </c>
      <c r="I176" s="7"/>
    </row>
    <row r="177" spans="2:9" ht="31.5">
      <c r="B177" s="2"/>
      <c r="C177" s="18" t="s">
        <v>82</v>
      </c>
      <c r="D177" s="18"/>
      <c r="E177" s="347"/>
      <c r="F177" s="347"/>
      <c r="G177" s="347">
        <v>41.373</v>
      </c>
      <c r="H177" s="345">
        <f>SUM(G177+E177)</f>
        <v>41.373</v>
      </c>
      <c r="I177" s="255"/>
    </row>
    <row r="178" spans="2:9" ht="15.75">
      <c r="B178" s="2"/>
      <c r="C178" s="337" t="s">
        <v>280</v>
      </c>
      <c r="D178" s="337"/>
      <c r="E178" s="341"/>
      <c r="F178" s="341"/>
      <c r="G178" s="341">
        <v>41.373</v>
      </c>
      <c r="H178" s="345">
        <f>SUM(G178+E178)</f>
        <v>41.373</v>
      </c>
      <c r="I178" s="7"/>
    </row>
    <row r="179" spans="2:9" ht="47.25">
      <c r="B179" s="2"/>
      <c r="C179" s="3"/>
      <c r="D179" s="3" t="s">
        <v>229</v>
      </c>
      <c r="E179" s="341"/>
      <c r="F179" s="341"/>
      <c r="G179" s="341"/>
      <c r="H179" s="341"/>
      <c r="I179" s="7"/>
    </row>
    <row r="180" spans="2:9" ht="31.5">
      <c r="B180" s="71">
        <v>24</v>
      </c>
      <c r="C180" s="199" t="s">
        <v>11</v>
      </c>
      <c r="D180" s="3"/>
      <c r="E180" s="341">
        <v>3</v>
      </c>
      <c r="F180" s="341"/>
      <c r="G180" s="341"/>
      <c r="H180" s="345">
        <f>SUM(G180+E180)</f>
        <v>3</v>
      </c>
      <c r="I180" s="7"/>
    </row>
    <row r="181" spans="2:9" ht="47.25">
      <c r="B181" s="145" t="s">
        <v>385</v>
      </c>
      <c r="C181" s="115" t="s">
        <v>40</v>
      </c>
      <c r="D181" s="3"/>
      <c r="E181" s="341">
        <v>3</v>
      </c>
      <c r="F181" s="341"/>
      <c r="G181" s="341"/>
      <c r="H181" s="345">
        <f>SUM(G181+E181)</f>
        <v>3</v>
      </c>
      <c r="I181" s="7"/>
    </row>
    <row r="182" spans="2:9" ht="15.75">
      <c r="B182" s="2"/>
      <c r="C182" s="458" t="s">
        <v>280</v>
      </c>
      <c r="D182" s="459"/>
      <c r="E182" s="341">
        <v>3</v>
      </c>
      <c r="F182" s="341"/>
      <c r="G182" s="341"/>
      <c r="H182" s="345">
        <f>SUM(G182+E182)</f>
        <v>3</v>
      </c>
      <c r="I182" s="7"/>
    </row>
    <row r="183" spans="2:9" ht="110.25">
      <c r="B183" s="2"/>
      <c r="C183" s="3"/>
      <c r="D183" s="3"/>
      <c r="E183" s="341"/>
      <c r="F183" s="342" t="s">
        <v>230</v>
      </c>
      <c r="G183" s="341"/>
      <c r="H183" s="341"/>
      <c r="I183" s="7"/>
    </row>
    <row r="184" spans="2:9" ht="31.5">
      <c r="B184" s="71">
        <v>24</v>
      </c>
      <c r="C184" s="199" t="s">
        <v>11</v>
      </c>
      <c r="D184" s="3"/>
      <c r="E184" s="341"/>
      <c r="F184" s="341"/>
      <c r="G184" s="341">
        <v>9</v>
      </c>
      <c r="H184" s="345">
        <f>SUM(G184+E184)</f>
        <v>9</v>
      </c>
      <c r="I184" s="7"/>
    </row>
    <row r="185" spans="2:9" ht="47.25">
      <c r="B185" s="145" t="s">
        <v>385</v>
      </c>
      <c r="C185" s="115" t="s">
        <v>40</v>
      </c>
      <c r="D185" s="3"/>
      <c r="E185" s="341"/>
      <c r="F185" s="341"/>
      <c r="G185" s="341">
        <v>9</v>
      </c>
      <c r="H185" s="345">
        <f>SUM(G185+E185)</f>
        <v>9</v>
      </c>
      <c r="I185" s="7"/>
    </row>
    <row r="186" spans="2:9" ht="15.75">
      <c r="B186" s="2"/>
      <c r="C186" s="458" t="s">
        <v>280</v>
      </c>
      <c r="D186" s="459"/>
      <c r="E186" s="341"/>
      <c r="F186" s="341"/>
      <c r="G186" s="341">
        <v>9</v>
      </c>
      <c r="H186" s="345">
        <f>SUM(G186+E186)</f>
        <v>9</v>
      </c>
      <c r="I186" s="7"/>
    </row>
    <row r="187" spans="2:9" ht="15.75" hidden="1">
      <c r="B187" s="2"/>
      <c r="C187" s="3"/>
      <c r="D187" s="3"/>
      <c r="E187" s="341"/>
      <c r="F187" s="341"/>
      <c r="G187" s="341"/>
      <c r="H187" s="341"/>
      <c r="I187" s="7"/>
    </row>
    <row r="188" spans="2:9" ht="15.75" hidden="1">
      <c r="B188" s="2"/>
      <c r="C188" s="3"/>
      <c r="D188" s="3"/>
      <c r="E188" s="341"/>
      <c r="F188" s="341"/>
      <c r="G188" s="341"/>
      <c r="H188" s="341"/>
      <c r="I188" s="7"/>
    </row>
    <row r="189" spans="2:9" ht="15.75" hidden="1">
      <c r="B189" s="2"/>
      <c r="C189" s="3"/>
      <c r="D189" s="3"/>
      <c r="E189" s="341"/>
      <c r="F189" s="341"/>
      <c r="G189" s="341"/>
      <c r="H189" s="341"/>
      <c r="I189" s="7"/>
    </row>
    <row r="190" spans="2:9" ht="15.75" hidden="1">
      <c r="B190" s="2"/>
      <c r="C190" s="3"/>
      <c r="D190" s="3"/>
      <c r="E190" s="341"/>
      <c r="F190" s="341"/>
      <c r="G190" s="341"/>
      <c r="H190" s="341"/>
      <c r="I190" s="7"/>
    </row>
    <row r="191" spans="2:9" ht="15.75" hidden="1">
      <c r="B191" s="2"/>
      <c r="C191" s="2"/>
      <c r="D191" s="2"/>
      <c r="E191" s="341"/>
      <c r="F191" s="341"/>
      <c r="G191" s="341"/>
      <c r="H191" s="341">
        <f aca="true" t="shared" si="7" ref="H191:H233">SUM(G191+E191)</f>
        <v>0</v>
      </c>
      <c r="I191" s="7"/>
    </row>
    <row r="192" spans="2:9" ht="15.75" hidden="1">
      <c r="B192" s="2"/>
      <c r="C192" s="3"/>
      <c r="D192" s="2"/>
      <c r="E192" s="341"/>
      <c r="F192" s="341"/>
      <c r="G192" s="341"/>
      <c r="H192" s="341">
        <f t="shared" si="7"/>
        <v>0</v>
      </c>
      <c r="I192" s="7"/>
    </row>
    <row r="193" spans="2:9" ht="15.75" hidden="1">
      <c r="B193" s="2"/>
      <c r="C193" s="24"/>
      <c r="D193" s="2"/>
      <c r="E193" s="341"/>
      <c r="F193" s="341"/>
      <c r="G193" s="341"/>
      <c r="H193" s="341">
        <f t="shared" si="7"/>
        <v>0</v>
      </c>
      <c r="I193" s="7"/>
    </row>
    <row r="194" spans="2:9" ht="15.75" hidden="1">
      <c r="B194" s="2"/>
      <c r="C194" s="337"/>
      <c r="D194" s="337"/>
      <c r="E194" s="341"/>
      <c r="F194" s="341"/>
      <c r="G194" s="341"/>
      <c r="H194" s="341">
        <f t="shared" si="7"/>
        <v>0</v>
      </c>
      <c r="I194" s="7"/>
    </row>
    <row r="195" spans="2:9" ht="15.75" hidden="1">
      <c r="B195" s="2"/>
      <c r="C195" s="2"/>
      <c r="D195" s="2"/>
      <c r="E195" s="341"/>
      <c r="F195" s="341"/>
      <c r="G195" s="341"/>
      <c r="H195" s="341"/>
      <c r="I195" s="7"/>
    </row>
    <row r="196" spans="2:9" ht="15.75" hidden="1">
      <c r="B196" s="2"/>
      <c r="C196" s="2"/>
      <c r="D196" s="2"/>
      <c r="E196" s="341"/>
      <c r="F196" s="341"/>
      <c r="G196" s="341"/>
      <c r="H196" s="341"/>
      <c r="I196" s="7"/>
    </row>
    <row r="197" spans="2:9" ht="63">
      <c r="B197" s="28"/>
      <c r="C197" s="21"/>
      <c r="D197" s="30" t="s">
        <v>79</v>
      </c>
      <c r="E197" s="341"/>
      <c r="F197" s="341"/>
      <c r="G197" s="341"/>
      <c r="H197" s="341"/>
      <c r="I197" s="7"/>
    </row>
    <row r="198" spans="2:9" ht="15.75" hidden="1">
      <c r="B198" s="28"/>
      <c r="C198" s="3"/>
      <c r="D198" s="30"/>
      <c r="E198" s="341"/>
      <c r="F198" s="341"/>
      <c r="G198" s="341"/>
      <c r="H198" s="341">
        <f t="shared" si="7"/>
        <v>0</v>
      </c>
      <c r="I198" s="7"/>
    </row>
    <row r="199" spans="2:9" ht="15.75" hidden="1">
      <c r="B199" s="28"/>
      <c r="C199" s="21"/>
      <c r="D199" s="30"/>
      <c r="E199" s="341"/>
      <c r="F199" s="341"/>
      <c r="G199" s="341"/>
      <c r="H199" s="341">
        <f t="shared" si="7"/>
        <v>0</v>
      </c>
      <c r="I199" s="7"/>
    </row>
    <row r="200" spans="2:9" ht="31.5">
      <c r="B200" s="110" t="s">
        <v>265</v>
      </c>
      <c r="C200" s="18" t="s">
        <v>460</v>
      </c>
      <c r="D200" s="3"/>
      <c r="E200" s="341">
        <f>SUM(E201:E210)+E212</f>
        <v>491</v>
      </c>
      <c r="F200" s="341"/>
      <c r="G200" s="341"/>
      <c r="H200" s="345">
        <f t="shared" si="7"/>
        <v>491</v>
      </c>
      <c r="I200" s="7"/>
    </row>
    <row r="201" spans="2:9" ht="15.75" hidden="1">
      <c r="B201" s="31"/>
      <c r="C201" s="6"/>
      <c r="D201" s="3"/>
      <c r="E201" s="341"/>
      <c r="F201" s="341"/>
      <c r="G201" s="341"/>
      <c r="H201" s="345">
        <f t="shared" si="7"/>
        <v>0</v>
      </c>
      <c r="I201" s="7"/>
    </row>
    <row r="202" spans="2:9" ht="94.5" hidden="1">
      <c r="B202" s="31" t="s">
        <v>334</v>
      </c>
      <c r="C202" s="22" t="s">
        <v>491</v>
      </c>
      <c r="D202" s="3"/>
      <c r="E202" s="341"/>
      <c r="F202" s="341"/>
      <c r="G202" s="341"/>
      <c r="H202" s="345">
        <f t="shared" si="7"/>
        <v>0</v>
      </c>
      <c r="I202" s="7"/>
    </row>
    <row r="203" spans="2:9" ht="15.75">
      <c r="B203" s="31" t="s">
        <v>408</v>
      </c>
      <c r="C203" s="6" t="s">
        <v>409</v>
      </c>
      <c r="D203" s="3"/>
      <c r="E203" s="341">
        <v>40</v>
      </c>
      <c r="F203" s="341"/>
      <c r="G203" s="341"/>
      <c r="H203" s="345">
        <f t="shared" si="7"/>
        <v>40</v>
      </c>
      <c r="I203" s="7"/>
    </row>
    <row r="204" spans="2:9" ht="31.5" hidden="1">
      <c r="B204" s="31" t="s">
        <v>387</v>
      </c>
      <c r="C204" s="6" t="s">
        <v>307</v>
      </c>
      <c r="D204" s="3"/>
      <c r="E204" s="341"/>
      <c r="F204" s="341"/>
      <c r="G204" s="341"/>
      <c r="H204" s="345">
        <f t="shared" si="7"/>
        <v>0</v>
      </c>
      <c r="I204" s="7"/>
    </row>
    <row r="205" spans="2:9" ht="94.5" hidden="1">
      <c r="B205" s="31" t="s">
        <v>463</v>
      </c>
      <c r="C205" s="6" t="s">
        <v>309</v>
      </c>
      <c r="D205" s="3"/>
      <c r="E205" s="341"/>
      <c r="F205" s="341"/>
      <c r="G205" s="341"/>
      <c r="H205" s="345">
        <f t="shared" si="7"/>
        <v>0</v>
      </c>
      <c r="I205" s="7"/>
    </row>
    <row r="206" spans="2:9" ht="63" hidden="1">
      <c r="B206" s="31" t="s">
        <v>388</v>
      </c>
      <c r="C206" s="6" t="s">
        <v>310</v>
      </c>
      <c r="D206" s="3"/>
      <c r="E206" s="341"/>
      <c r="F206" s="341"/>
      <c r="G206" s="341"/>
      <c r="H206" s="345">
        <f t="shared" si="7"/>
        <v>0</v>
      </c>
      <c r="I206" s="7"/>
    </row>
    <row r="207" spans="2:9" ht="78.75" hidden="1">
      <c r="B207" s="31" t="s">
        <v>449</v>
      </c>
      <c r="C207" s="6" t="s">
        <v>14</v>
      </c>
      <c r="D207" s="3"/>
      <c r="E207" s="341"/>
      <c r="F207" s="341"/>
      <c r="G207" s="341"/>
      <c r="H207" s="345">
        <f t="shared" si="7"/>
        <v>0</v>
      </c>
      <c r="I207" s="7"/>
    </row>
    <row r="208" spans="2:9" ht="31.5">
      <c r="B208" s="31" t="s">
        <v>477</v>
      </c>
      <c r="C208" s="115" t="s">
        <v>478</v>
      </c>
      <c r="D208" s="3"/>
      <c r="E208" s="341">
        <v>5.5</v>
      </c>
      <c r="F208" s="341"/>
      <c r="G208" s="341"/>
      <c r="H208" s="345">
        <f t="shared" si="7"/>
        <v>5.5</v>
      </c>
      <c r="I208" s="7"/>
    </row>
    <row r="209" spans="2:9" ht="15.75">
      <c r="B209" s="31" t="s">
        <v>314</v>
      </c>
      <c r="C209" s="346" t="s">
        <v>455</v>
      </c>
      <c r="D209" s="3"/>
      <c r="E209" s="341">
        <v>270</v>
      </c>
      <c r="F209" s="341"/>
      <c r="G209" s="341"/>
      <c r="H209" s="345">
        <f t="shared" si="7"/>
        <v>270</v>
      </c>
      <c r="I209" s="7"/>
    </row>
    <row r="210" spans="2:9" ht="31.5">
      <c r="B210" s="31" t="s">
        <v>404</v>
      </c>
      <c r="C210" s="6" t="s">
        <v>311</v>
      </c>
      <c r="D210" s="3"/>
      <c r="E210" s="341">
        <v>175.5</v>
      </c>
      <c r="F210" s="341"/>
      <c r="G210" s="341"/>
      <c r="H210" s="345">
        <f t="shared" si="7"/>
        <v>175.5</v>
      </c>
      <c r="I210" s="7"/>
    </row>
    <row r="211" spans="2:9" ht="15.75" hidden="1">
      <c r="B211" s="31"/>
      <c r="C211" s="6"/>
      <c r="D211" s="3"/>
      <c r="E211" s="341"/>
      <c r="F211" s="341"/>
      <c r="G211" s="341"/>
      <c r="H211" s="345">
        <f t="shared" si="7"/>
        <v>0</v>
      </c>
      <c r="I211" s="7"/>
    </row>
    <row r="212" spans="2:9" ht="63" hidden="1">
      <c r="B212" s="31" t="s">
        <v>477</v>
      </c>
      <c r="C212" s="24" t="s">
        <v>321</v>
      </c>
      <c r="D212" s="3"/>
      <c r="E212" s="341"/>
      <c r="F212" s="341"/>
      <c r="G212" s="341"/>
      <c r="H212" s="345">
        <f t="shared" si="7"/>
        <v>0</v>
      </c>
      <c r="I212" s="7"/>
    </row>
    <row r="213" spans="2:9" ht="15.75" hidden="1">
      <c r="B213" s="2"/>
      <c r="C213" s="82"/>
      <c r="D213" s="30"/>
      <c r="E213" s="341"/>
      <c r="F213" s="341"/>
      <c r="G213" s="341"/>
      <c r="H213" s="345">
        <f t="shared" si="7"/>
        <v>0</v>
      </c>
      <c r="I213" s="7"/>
    </row>
    <row r="214" spans="2:9" ht="15.75" hidden="1">
      <c r="B214" s="2"/>
      <c r="C214" s="3"/>
      <c r="D214" s="30"/>
      <c r="E214" s="341"/>
      <c r="F214" s="341"/>
      <c r="G214" s="341"/>
      <c r="H214" s="345">
        <f t="shared" si="7"/>
        <v>0</v>
      </c>
      <c r="I214" s="7"/>
    </row>
    <row r="215" spans="2:9" ht="15.75" hidden="1">
      <c r="B215" s="2"/>
      <c r="C215" s="3"/>
      <c r="D215" s="30"/>
      <c r="E215" s="341"/>
      <c r="F215" s="341"/>
      <c r="G215" s="341"/>
      <c r="H215" s="345">
        <f t="shared" si="7"/>
        <v>0</v>
      </c>
      <c r="I215" s="7"/>
    </row>
    <row r="216" spans="2:9" ht="15.75" hidden="1">
      <c r="B216" s="2"/>
      <c r="C216" s="3"/>
      <c r="D216" s="30"/>
      <c r="E216" s="341"/>
      <c r="F216" s="341"/>
      <c r="G216" s="341"/>
      <c r="H216" s="345">
        <f t="shared" si="7"/>
        <v>0</v>
      </c>
      <c r="I216" s="7"/>
    </row>
    <row r="217" spans="2:9" ht="31.5" hidden="1">
      <c r="B217" s="2" t="s">
        <v>268</v>
      </c>
      <c r="C217" s="3" t="s">
        <v>459</v>
      </c>
      <c r="D217" s="30"/>
      <c r="E217" s="341"/>
      <c r="F217" s="341"/>
      <c r="G217" s="341"/>
      <c r="H217" s="345">
        <f t="shared" si="7"/>
        <v>0</v>
      </c>
      <c r="I217" s="7"/>
    </row>
    <row r="218" spans="2:9" ht="15.75" hidden="1">
      <c r="B218" s="2"/>
      <c r="C218" s="3"/>
      <c r="D218" s="34"/>
      <c r="E218" s="341"/>
      <c r="F218" s="343"/>
      <c r="G218" s="343"/>
      <c r="H218" s="345">
        <f t="shared" si="7"/>
        <v>0</v>
      </c>
      <c r="I218" s="7"/>
    </row>
    <row r="219" spans="2:9" ht="94.5" hidden="1">
      <c r="B219" s="2" t="s">
        <v>375</v>
      </c>
      <c r="C219" s="22" t="s">
        <v>295</v>
      </c>
      <c r="D219" s="3"/>
      <c r="E219" s="344"/>
      <c r="F219" s="341"/>
      <c r="G219" s="341"/>
      <c r="H219" s="345">
        <f t="shared" si="7"/>
        <v>0</v>
      </c>
      <c r="I219" s="7"/>
    </row>
    <row r="220" spans="2:9" ht="15.75" hidden="1">
      <c r="B220" s="2"/>
      <c r="C220" s="3"/>
      <c r="D220" s="3"/>
      <c r="E220" s="344"/>
      <c r="F220" s="341"/>
      <c r="G220" s="341"/>
      <c r="H220" s="345">
        <f t="shared" si="7"/>
        <v>0</v>
      </c>
      <c r="I220" s="7"/>
    </row>
    <row r="221" spans="2:9" ht="15.75" hidden="1">
      <c r="B221" s="2"/>
      <c r="C221" s="22"/>
      <c r="D221" s="30"/>
      <c r="E221" s="344"/>
      <c r="F221" s="341"/>
      <c r="G221" s="341"/>
      <c r="H221" s="345">
        <f t="shared" si="7"/>
        <v>0</v>
      </c>
      <c r="I221" s="7"/>
    </row>
    <row r="222" spans="2:9" ht="15.75" hidden="1">
      <c r="B222" s="35"/>
      <c r="C222" s="22"/>
      <c r="D222" s="41"/>
      <c r="E222" s="344"/>
      <c r="F222" s="341"/>
      <c r="G222" s="341"/>
      <c r="H222" s="345">
        <f t="shared" si="7"/>
        <v>0</v>
      </c>
      <c r="I222" s="7"/>
    </row>
    <row r="223" spans="2:9" ht="15.75" hidden="1">
      <c r="B223" s="35"/>
      <c r="C223" s="22"/>
      <c r="D223" s="41"/>
      <c r="E223" s="344"/>
      <c r="F223" s="341"/>
      <c r="G223" s="341"/>
      <c r="H223" s="345">
        <f t="shared" si="7"/>
        <v>0</v>
      </c>
      <c r="I223" s="7"/>
    </row>
    <row r="224" spans="2:9" ht="15.75" hidden="1">
      <c r="B224" s="35"/>
      <c r="C224" s="22"/>
      <c r="D224" s="41"/>
      <c r="E224" s="344"/>
      <c r="F224" s="341"/>
      <c r="G224" s="341"/>
      <c r="H224" s="345">
        <f t="shared" si="7"/>
        <v>0</v>
      </c>
      <c r="I224" s="7"/>
    </row>
    <row r="225" spans="2:9" ht="15.75">
      <c r="B225" s="455" t="s">
        <v>280</v>
      </c>
      <c r="C225" s="456"/>
      <c r="D225" s="457"/>
      <c r="E225" s="344">
        <f>SUM(E220+E217+E213+E200)+E198</f>
        <v>491</v>
      </c>
      <c r="F225" s="341"/>
      <c r="G225" s="344">
        <f>SUM(G220+G217+G213+G200)+G198</f>
        <v>0</v>
      </c>
      <c r="H225" s="345">
        <f t="shared" si="7"/>
        <v>491</v>
      </c>
      <c r="I225" s="7"/>
    </row>
    <row r="226" spans="2:9" ht="110.25" hidden="1">
      <c r="B226" s="2"/>
      <c r="C226" s="2"/>
      <c r="D226" s="2" t="s">
        <v>316</v>
      </c>
      <c r="E226" s="344"/>
      <c r="F226" s="341"/>
      <c r="G226" s="341"/>
      <c r="H226" s="341"/>
      <c r="I226" s="7"/>
    </row>
    <row r="227" spans="2:9" ht="15.75" hidden="1">
      <c r="B227" s="2" t="s">
        <v>312</v>
      </c>
      <c r="C227" s="3" t="s">
        <v>313</v>
      </c>
      <c r="D227" s="3"/>
      <c r="E227" s="344"/>
      <c r="F227" s="341"/>
      <c r="G227" s="341"/>
      <c r="H227" s="341">
        <f t="shared" si="7"/>
        <v>0</v>
      </c>
      <c r="I227" s="7"/>
    </row>
    <row r="228" spans="2:9" ht="15.75" hidden="1">
      <c r="B228" s="2" t="s">
        <v>314</v>
      </c>
      <c r="C228" s="22" t="s">
        <v>315</v>
      </c>
      <c r="D228" s="30"/>
      <c r="E228" s="344"/>
      <c r="F228" s="341"/>
      <c r="G228" s="341"/>
      <c r="H228" s="341">
        <f t="shared" si="7"/>
        <v>0</v>
      </c>
      <c r="I228" s="7"/>
    </row>
    <row r="229" spans="2:9" ht="15.75" hidden="1">
      <c r="B229" s="35"/>
      <c r="C229" s="22"/>
      <c r="D229" s="41"/>
      <c r="E229" s="344"/>
      <c r="F229" s="345"/>
      <c r="G229" s="345"/>
      <c r="H229" s="341">
        <f t="shared" si="7"/>
        <v>0</v>
      </c>
      <c r="I229" s="7"/>
    </row>
    <row r="230" spans="2:9" ht="15.75" hidden="1">
      <c r="B230" s="35"/>
      <c r="C230" s="22"/>
      <c r="D230" s="41"/>
      <c r="E230" s="344"/>
      <c r="F230" s="345"/>
      <c r="G230" s="345"/>
      <c r="H230" s="341">
        <f t="shared" si="7"/>
        <v>0</v>
      </c>
      <c r="I230" s="7"/>
    </row>
    <row r="231" spans="2:9" ht="15.75" hidden="1">
      <c r="B231" s="35"/>
      <c r="C231" s="22"/>
      <c r="D231" s="41"/>
      <c r="E231" s="344"/>
      <c r="F231" s="345"/>
      <c r="G231" s="345"/>
      <c r="H231" s="341">
        <f t="shared" si="7"/>
        <v>0</v>
      </c>
      <c r="I231" s="7"/>
    </row>
    <row r="232" spans="2:9" ht="15.75" hidden="1">
      <c r="B232" s="455" t="s">
        <v>280</v>
      </c>
      <c r="C232" s="456"/>
      <c r="D232" s="457"/>
      <c r="E232" s="344"/>
      <c r="F232" s="345"/>
      <c r="G232" s="345"/>
      <c r="H232" s="341">
        <f t="shared" si="7"/>
        <v>0</v>
      </c>
      <c r="I232" s="7"/>
    </row>
    <row r="233" spans="2:9" ht="15.75">
      <c r="B233" s="436" t="s">
        <v>370</v>
      </c>
      <c r="C233" s="436"/>
      <c r="D233" s="436"/>
      <c r="E233" s="345">
        <f>SUM(E225+E186+E182+E178+E173+E162+E156+E151+E137+E131+E127+E123+E119+E112+E45+E41+E29)+E37+E33</f>
        <v>2629.2679900000003</v>
      </c>
      <c r="F233" s="345"/>
      <c r="G233" s="345">
        <f>SUM(G225+G186+G182+G178+G173+G162+G156+G151+G137+G131+G127+G123+G119+G112+G45+G41+G29)+G37+G33</f>
        <v>59.596</v>
      </c>
      <c r="H233" s="345">
        <f t="shared" si="7"/>
        <v>2688.8639900000003</v>
      </c>
      <c r="I233" s="345">
        <f>SUM(I225+I186+I182+I178+I173+I162+I156+I151+I137+I131+I127+I123+I119+I112+I45+I41+I29)</f>
        <v>22.62491</v>
      </c>
    </row>
  </sheetData>
  <mergeCells count="51">
    <mergeCell ref="E1:G1"/>
    <mergeCell ref="B6:H6"/>
    <mergeCell ref="D9:E9"/>
    <mergeCell ref="F9:G9"/>
    <mergeCell ref="E4:H4"/>
    <mergeCell ref="F10:F11"/>
    <mergeCell ref="G10:G11"/>
    <mergeCell ref="H10:H11"/>
    <mergeCell ref="B15:D15"/>
    <mergeCell ref="B10:B11"/>
    <mergeCell ref="C10:C11"/>
    <mergeCell ref="D10:D11"/>
    <mergeCell ref="E10:E11"/>
    <mergeCell ref="B18:B19"/>
    <mergeCell ref="B21:D21"/>
    <mergeCell ref="C29:D29"/>
    <mergeCell ref="C41:D41"/>
    <mergeCell ref="C33:D33"/>
    <mergeCell ref="C37:D37"/>
    <mergeCell ref="C45:D45"/>
    <mergeCell ref="C49:D49"/>
    <mergeCell ref="C56:D56"/>
    <mergeCell ref="C61:D61"/>
    <mergeCell ref="C66:D66"/>
    <mergeCell ref="B68:D68"/>
    <mergeCell ref="B72:D72"/>
    <mergeCell ref="B76:D76"/>
    <mergeCell ref="C83:D83"/>
    <mergeCell ref="B89:F89"/>
    <mergeCell ref="B93:D93"/>
    <mergeCell ref="B97:D97"/>
    <mergeCell ref="C101:D101"/>
    <mergeCell ref="C112:D112"/>
    <mergeCell ref="C119:D119"/>
    <mergeCell ref="C123:D123"/>
    <mergeCell ref="C186:D186"/>
    <mergeCell ref="C194:D194"/>
    <mergeCell ref="C137:D137"/>
    <mergeCell ref="C151:D151"/>
    <mergeCell ref="C162:D162"/>
    <mergeCell ref="B166:D166"/>
    <mergeCell ref="I9:I12"/>
    <mergeCell ref="B225:D225"/>
    <mergeCell ref="B232:D232"/>
    <mergeCell ref="B233:D233"/>
    <mergeCell ref="C156:D156"/>
    <mergeCell ref="C178:D178"/>
    <mergeCell ref="C127:D127"/>
    <mergeCell ref="C131:D131"/>
    <mergeCell ref="C173:D173"/>
    <mergeCell ref="C182:D182"/>
  </mergeCells>
  <printOptions/>
  <pageMargins left="0.15748031496062992" right="0.15748031496062992" top="0.15748031496062992" bottom="0.15748031496062992" header="0.5118110236220472" footer="0.5118110236220472"/>
  <pageSetup fitToHeight="4"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VASULIVNA</cp:lastModifiedBy>
  <cp:lastPrinted>2014-03-04T12:23:55Z</cp:lastPrinted>
  <dcterms:created xsi:type="dcterms:W3CDTF">2002-01-04T08:30:01Z</dcterms:created>
  <dcterms:modified xsi:type="dcterms:W3CDTF">2014-03-04T12:28:49Z</dcterms:modified>
  <cp:category/>
  <cp:version/>
  <cp:contentType/>
  <cp:contentStatus/>
</cp:coreProperties>
</file>