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<sst xmlns="http://schemas.openxmlformats.org/spreadsheetml/2006/main" count="147" uniqueCount="135">
  <si>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</si>
  <si>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</si>
  <si>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</si>
  <si>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</si>
  <si>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</si>
  <si>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</si>
  <si>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</si>
  <si>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</si>
  <si>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</si>
  <si>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</si>
  <si>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</si>
  <si>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</si>
  <si>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</si>
  <si>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</si>
  <si>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</si>
  <si>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</si>
  <si>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</si>
  <si>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</si>
  <si>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</si>
  <si>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</si>
  <si>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</si>
  <si>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</si>
  <si>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</si>
  <si>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</si>
  <si>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</si>
  <si>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</si>
  <si>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</si>
  <si>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</si>
  <si>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</si>
  <si>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</si>
  <si>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</si>
  <si>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</si>
  <si>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</si>
  <si>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</si>
  <si>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</si>
  <si>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</si>
  <si>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</si>
  <si>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</si>
  <si>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</si>
  <si>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</si>
  <si>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</si>
  <si>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</si>
  <si>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</si>
  <si>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</si>
  <si>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</si>
  <si>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</si>
  <si>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</si>
  <si>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</si>
  <si>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</si>
  <si>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</si>
  <si>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130000</t>
  </si>
  <si>
    <t>Фізична культура і спорт</t>
  </si>
  <si>
    <t>170000</t>
  </si>
  <si>
    <t>250000</t>
  </si>
  <si>
    <t>Видатки не віднесені до основної групи</t>
  </si>
  <si>
    <t>250404</t>
  </si>
  <si>
    <t>Інші видатки</t>
  </si>
  <si>
    <t>РАЗОМ ВИДАТКІВ</t>
  </si>
  <si>
    <t>250311</t>
  </si>
  <si>
    <t>ВСЬОГО ВИДАТКІВ</t>
  </si>
  <si>
    <t>1</t>
  </si>
  <si>
    <t>тис.грн.</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</si>
  <si>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</si>
  <si>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</si>
  <si>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</si>
  <si>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</si>
  <si>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</si>
  <si>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</si>
  <si>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</si>
  <si>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</si>
  <si>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</si>
  <si>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</si>
  <si>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</si>
  <si>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Допомога на догляд за дитиною вiком до 3 рокiв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</si>
  <si>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</si>
  <si>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</si>
  <si>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</si>
  <si>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</si>
  <si>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090308</t>
  </si>
  <si>
    <t>Допомога при усиновленні дитини</t>
  </si>
  <si>
    <t>090406</t>
  </si>
  <si>
    <t>Запобігання та ліквідація надзвичайних ситуацій та наслідків стихійного лиха</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</si>
  <si>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</si>
  <si>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</si>
  <si>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</si>
  <si>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</si>
  <si>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</si>
  <si>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</si>
  <si>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Соціальні програми і заходи державних органів у справах молоді</t>
  </si>
  <si>
    <t>210105</t>
  </si>
  <si>
    <t>090211</t>
  </si>
  <si>
    <t>090215</t>
  </si>
  <si>
    <t>090216</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</si>
  <si>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</si>
  <si>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</si>
  <si>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</si>
  <si>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</si>
  <si>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</si>
  <si>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</si>
  <si>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</si>
  <si>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Охорона та раціональне використання природних ресурсів</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</si>
  <si>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</si>
  <si>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</si>
  <si>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</si>
  <si>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</si>
  <si>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Програми і заходи центрів соціальних служб для сімї дітей та молоді</t>
  </si>
  <si>
    <t>250324</t>
  </si>
  <si>
    <t>Субвенція іншим бюджетам на виконання інвестиційних об"єктів</t>
  </si>
  <si>
    <t>091205</t>
  </si>
  <si>
    <t>250354</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</si>
  <si>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</si>
  <si>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Уточнений план на 2013 рік </t>
  </si>
  <si>
    <t>160000</t>
  </si>
  <si>
    <t>150000</t>
  </si>
  <si>
    <t>Будівництво</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</si>
  <si>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</si>
  <si>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</si>
  <si>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</si>
  <si>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</si>
  <si>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180000</t>
  </si>
  <si>
    <t>Субвенція іншим бюджетам на виконання інвестиційних проектів</t>
  </si>
  <si>
    <t>Інші послуги, пов"язані з економічною діяльністю</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</si>
  <si>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</si>
  <si>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</si>
  <si>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</si>
  <si>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</si>
  <si>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</si>
  <si>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Сільське і лісове господарство, рибне господарство та мисливство</t>
  </si>
  <si>
    <t>Транспорт, дорожне господарство, зв"язок , телекомунікації та інформатика</t>
  </si>
  <si>
    <t>Виконано за       9 місяців 2013 року</t>
  </si>
  <si>
    <t xml:space="preserve">      Звіт про виконання видаткової частини районного бюджету за 9 місяців 2013 року</t>
  </si>
  <si>
    <t>Дотація вирівнювання, що передається з районного бюджету</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</si>
  <si>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</si>
  <si>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Періодичні видання (газети, журнали)</t>
  </si>
  <si>
    <t xml:space="preserve">План  на 2013  рік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</si>
</sst>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s>
  <fonts count="7">
    <font>
      <sz val="10"/>
      <name val="Arial Cyr"/>
      <family val="0"/>
    </font>
    <font>
      <sz val="10"/>
      <name val="Times New Roman"/>
      <family val="1"/>
    </font>
    <font>
      <sz val="14"/>
      <name val="Times New Roman"/>
      <family val="1"/>
    </font>
    <font>
      <u val="single"/>
      <sz val="10"/>
      <color indexed="12"/>
      <name val="Arial Cyr"/>
      <family val="0"/>
    </font>
    <font>
      <u val="single"/>
      <sz val="10"/>
      <color indexed="36"/>
      <name val="Arial Cyr"/>
      <family val="0"/>
    </font>
    <font>
      <b/>
      <sz val="10"/>
      <name val="Times New Roman"/>
      <family val="1"/>
    </font>
    <font>
      <sz val="11.5"/>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justify" vertical="center" wrapText="1"/>
    </xf>
    <xf numFmtId="173"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173" fontId="5" fillId="0" borderId="0" xfId="0" applyNumberFormat="1" applyFont="1" applyBorder="1" applyAlignment="1">
      <alignment horizontal="right"/>
    </xf>
    <xf numFmtId="0" fontId="1" fillId="0" borderId="2" xfId="0" applyFont="1" applyBorder="1" applyAlignment="1">
      <alignment horizontal="justify" vertical="justify"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2"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wrapText="1"/>
    </xf>
    <xf numFmtId="173" fontId="6" fillId="0" borderId="2" xfId="0" applyNumberFormat="1" applyFont="1" applyBorder="1" applyAlignment="1">
      <alignment horizontal="center" vertical="center" wrapText="1"/>
    </xf>
    <xf numFmtId="172" fontId="6" fillId="0" borderId="2" xfId="0" applyNumberFormat="1" applyFont="1" applyBorder="1" applyAlignment="1">
      <alignment horizontal="center" vertical="center"/>
    </xf>
    <xf numFmtId="173" fontId="6" fillId="0" borderId="2" xfId="0" applyNumberFormat="1" applyFont="1" applyBorder="1" applyAlignment="1">
      <alignment horizontal="center" vertical="center"/>
    </xf>
    <xf numFmtId="2" fontId="6" fillId="0" borderId="17" xfId="0" applyNumberFormat="1"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justify" vertical="center" wrapText="1"/>
    </xf>
    <xf numFmtId="49" fontId="6" fillId="0" borderId="2" xfId="0" applyNumberFormat="1" applyFont="1" applyBorder="1" applyAlignment="1">
      <alignment horizontal="center" vertical="center"/>
    </xf>
    <xf numFmtId="49" fontId="6" fillId="0" borderId="2" xfId="0" applyNumberFormat="1" applyFont="1" applyBorder="1" applyAlignment="1">
      <alignment vertical="center"/>
    </xf>
    <xf numFmtId="0" fontId="6" fillId="0" borderId="2" xfId="0" applyFont="1" applyBorder="1" applyAlignment="1">
      <alignment vertical="center" wrapText="1"/>
    </xf>
    <xf numFmtId="49" fontId="6" fillId="0" borderId="2" xfId="0" applyNumberFormat="1" applyFont="1" applyBorder="1" applyAlignment="1">
      <alignment vertical="center" wrapText="1"/>
    </xf>
    <xf numFmtId="172" fontId="6" fillId="0" borderId="2" xfId="0" applyNumberFormat="1" applyFont="1" applyBorder="1" applyAlignment="1">
      <alignment horizontal="center" vertical="center" wrapText="1"/>
    </xf>
    <xf numFmtId="0" fontId="6" fillId="0" borderId="1" xfId="0" applyFont="1" applyBorder="1" applyAlignment="1">
      <alignment vertical="center" wrapText="1"/>
    </xf>
    <xf numFmtId="49" fontId="6" fillId="0" borderId="20" xfId="0" applyNumberFormat="1" applyFont="1" applyBorder="1" applyAlignment="1">
      <alignment vertical="center" wrapText="1"/>
    </xf>
    <xf numFmtId="0" fontId="6" fillId="0" borderId="17" xfId="0" applyFont="1" applyBorder="1" applyAlignment="1">
      <alignment vertical="center" wrapText="1"/>
    </xf>
    <xf numFmtId="0" fontId="6" fillId="0" borderId="2" xfId="0" applyFont="1" applyBorder="1" applyAlignment="1">
      <alignment vertical="center"/>
    </xf>
    <xf numFmtId="0" fontId="6" fillId="0" borderId="2" xfId="0" applyFont="1" applyBorder="1" applyAlignment="1">
      <alignment horizontal="center" vertical="center" wrapText="1"/>
    </xf>
    <xf numFmtId="173" fontId="6" fillId="0" borderId="2" xfId="0" applyNumberFormat="1" applyFont="1" applyBorder="1" applyAlignment="1">
      <alignment/>
    </xf>
    <xf numFmtId="0" fontId="6" fillId="0" borderId="2" xfId="0" applyFont="1" applyBorder="1" applyAlignment="1">
      <alignment/>
    </xf>
    <xf numFmtId="2" fontId="6" fillId="0" borderId="2" xfId="0" applyNumberFormat="1" applyFont="1" applyBorder="1" applyAlignment="1">
      <alignment/>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xf>
    <xf numFmtId="0" fontId="6" fillId="0" borderId="0" xfId="0" applyFont="1" applyBorder="1" applyAlignment="1">
      <alignment/>
    </xf>
    <xf numFmtId="2" fontId="6" fillId="0" borderId="0" xfId="0" applyNumberFormat="1" applyFont="1" applyBorder="1" applyAlignment="1">
      <alignment/>
    </xf>
    <xf numFmtId="173" fontId="6" fillId="0" borderId="0" xfId="0" applyNumberFormat="1" applyFont="1" applyAlignment="1">
      <alignment/>
    </xf>
    <xf numFmtId="0" fontId="6" fillId="0" borderId="20"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wrapText="1"/>
    </xf>
    <xf numFmtId="2" fontId="6" fillId="0" borderId="2"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5"/>
  <sheetViews>
    <sheetView tabSelected="1" workbookViewId="0" topLeftCell="A1">
      <pane xSplit="2" ySplit="9" topLeftCell="G56" activePane="bottomRight" state="frozen"/>
      <selection pane="topLeft" activeCell="A1" sqref="A1"/>
      <selection pane="topRight" activeCell="C1" sqref="C1"/>
      <selection pane="bottomLeft" activeCell="A10" sqref="A10"/>
      <selection pane="bottomRight" activeCell="K71" sqref="K71"/>
    </sheetView>
  </sheetViews>
  <sheetFormatPr defaultColWidth="9.00390625" defaultRowHeight="12.75"/>
  <cols>
    <col min="1" max="1" width="8.00390625" style="6" customWidth="1"/>
    <col min="2" max="2" width="59.375" style="7" customWidth="1"/>
    <col min="3" max="3" width="11.625" style="7" customWidth="1"/>
    <col min="4" max="4" width="11.75390625" style="7" customWidth="1"/>
    <col min="5" max="5" width="0.2421875" style="7" hidden="1" customWidth="1"/>
    <col min="6" max="6" width="11.00390625" style="7" customWidth="1"/>
    <col min="7" max="7" width="7.875" style="7" customWidth="1"/>
    <col min="8" max="8" width="9.25390625" style="7" customWidth="1"/>
    <col min="9" max="9" width="10.375" style="7" customWidth="1"/>
    <col min="10" max="10" width="2.00390625" style="7" hidden="1" customWidth="1"/>
    <col min="11" max="11" width="10.625" style="7" customWidth="1"/>
    <col min="12" max="12" width="8.625" style="7" customWidth="1"/>
    <col min="13" max="14" width="12.00390625" style="7" customWidth="1"/>
    <col min="15" max="15" width="10.25390625" style="7" hidden="1" customWidth="1"/>
    <col min="16" max="16" width="10.625" style="7" customWidth="1"/>
    <col min="17" max="17" width="4.375" style="7" hidden="1" customWidth="1"/>
    <col min="18" max="18" width="9.25390625" style="7" customWidth="1"/>
    <col min="19" max="19" width="7.375" style="7" customWidth="1"/>
    <col min="20" max="21" width="9.125" style="7" customWidth="1"/>
    <col min="22" max="22" width="10.375" style="7" customWidth="1"/>
    <col min="23" max="16384" width="9.125" style="7" customWidth="1"/>
  </cols>
  <sheetData>
    <row r="1" spans="2:17" ht="12.75" hidden="1">
      <c r="B1" s="44"/>
      <c r="C1" s="44"/>
      <c r="D1" s="44"/>
      <c r="E1" s="44"/>
      <c r="F1" s="44"/>
      <c r="G1" s="26"/>
      <c r="H1" s="26"/>
      <c r="Q1" s="7" t="s">
        <v>0</v>
      </c>
    </row>
    <row r="2" spans="2:14" ht="18.75">
      <c r="B2" s="43" t="s">
        <v>130</v>
      </c>
      <c r="C2" s="43"/>
      <c r="D2" s="43"/>
      <c r="E2" s="43"/>
      <c r="F2" s="43"/>
      <c r="G2" s="43"/>
      <c r="H2" s="43"/>
      <c r="I2" s="43"/>
      <c r="J2" s="43"/>
      <c r="K2" s="43"/>
      <c r="L2" s="43"/>
      <c r="M2" s="43"/>
      <c r="N2" s="43"/>
    </row>
    <row r="3" spans="2:18" ht="13.5" thickBot="1">
      <c r="B3" s="26"/>
      <c r="C3" s="26"/>
      <c r="D3" s="26"/>
      <c r="E3" s="26"/>
      <c r="F3" s="26"/>
      <c r="G3" s="26"/>
      <c r="H3" s="26"/>
      <c r="I3" s="26"/>
      <c r="J3" s="26"/>
      <c r="K3" s="26"/>
      <c r="L3" s="26"/>
      <c r="M3" s="26"/>
      <c r="N3" s="26"/>
      <c r="R3" s="7" t="s">
        <v>61</v>
      </c>
    </row>
    <row r="4" spans="1:22" ht="15.75" customHeight="1">
      <c r="A4" s="36" t="s">
        <v>1</v>
      </c>
      <c r="B4" s="39" t="s">
        <v>63</v>
      </c>
      <c r="C4" s="40" t="s">
        <v>2</v>
      </c>
      <c r="D4" s="41"/>
      <c r="E4" s="41"/>
      <c r="F4" s="41"/>
      <c r="G4" s="42"/>
      <c r="H4" s="40" t="s">
        <v>3</v>
      </c>
      <c r="I4" s="41"/>
      <c r="J4" s="41"/>
      <c r="K4" s="41"/>
      <c r="L4" s="41"/>
      <c r="M4" s="45" t="s">
        <v>4</v>
      </c>
      <c r="N4" s="45"/>
      <c r="O4" s="45"/>
      <c r="P4" s="45"/>
      <c r="Q4" s="45"/>
      <c r="R4" s="45"/>
      <c r="S4" s="8"/>
      <c r="T4" s="8"/>
      <c r="U4" s="8"/>
      <c r="V4" s="8"/>
    </row>
    <row r="5" spans="1:22" ht="12.75" customHeight="1">
      <c r="A5" s="37"/>
      <c r="B5" s="34"/>
      <c r="C5" s="30" t="s">
        <v>134</v>
      </c>
      <c r="D5" s="34" t="s">
        <v>111</v>
      </c>
      <c r="E5" s="34" t="s">
        <v>5</v>
      </c>
      <c r="F5" s="34" t="s">
        <v>129</v>
      </c>
      <c r="G5" s="30" t="s">
        <v>62</v>
      </c>
      <c r="H5" s="30" t="s">
        <v>134</v>
      </c>
      <c r="I5" s="34" t="s">
        <v>111</v>
      </c>
      <c r="J5" s="34" t="s">
        <v>5</v>
      </c>
      <c r="K5" s="34" t="s">
        <v>129</v>
      </c>
      <c r="L5" s="32" t="s">
        <v>62</v>
      </c>
      <c r="M5" s="30" t="s">
        <v>134</v>
      </c>
      <c r="N5" s="34" t="s">
        <v>111</v>
      </c>
      <c r="O5" s="34" t="s">
        <v>5</v>
      </c>
      <c r="P5" s="34" t="s">
        <v>129</v>
      </c>
      <c r="Q5" s="35" t="s">
        <v>62</v>
      </c>
      <c r="R5" s="35" t="s">
        <v>62</v>
      </c>
      <c r="S5" s="8"/>
      <c r="T5" s="8"/>
      <c r="U5" s="8"/>
      <c r="V5" s="8"/>
    </row>
    <row r="6" spans="1:22" ht="54" customHeight="1" thickBot="1">
      <c r="A6" s="38"/>
      <c r="B6" s="31"/>
      <c r="C6" s="31"/>
      <c r="D6" s="31"/>
      <c r="E6" s="31"/>
      <c r="F6" s="31"/>
      <c r="G6" s="31"/>
      <c r="H6" s="31"/>
      <c r="I6" s="31"/>
      <c r="J6" s="31"/>
      <c r="K6" s="31"/>
      <c r="L6" s="33"/>
      <c r="M6" s="31"/>
      <c r="N6" s="31"/>
      <c r="O6" s="31"/>
      <c r="P6" s="31"/>
      <c r="Q6" s="35"/>
      <c r="R6" s="35"/>
      <c r="S6" s="8"/>
      <c r="T6" s="8"/>
      <c r="U6" s="8"/>
      <c r="V6" s="8"/>
    </row>
    <row r="7" spans="1:22" ht="30" customHeight="1" hidden="1" thickBot="1">
      <c r="A7" s="9"/>
      <c r="B7" s="10"/>
      <c r="C7" s="10"/>
      <c r="D7" s="11"/>
      <c r="E7" s="11"/>
      <c r="F7" s="12"/>
      <c r="G7" s="12"/>
      <c r="H7" s="12"/>
      <c r="I7" s="12"/>
      <c r="J7" s="13"/>
      <c r="K7" s="14"/>
      <c r="L7" s="8"/>
      <c r="M7" s="8"/>
      <c r="N7" s="15"/>
      <c r="O7" s="12"/>
      <c r="P7" s="16"/>
      <c r="Q7" s="17"/>
      <c r="R7" s="18"/>
      <c r="S7" s="8"/>
      <c r="T7" s="8"/>
      <c r="U7" s="8"/>
      <c r="V7" s="8"/>
    </row>
    <row r="8" spans="1:22" ht="30" customHeight="1" hidden="1">
      <c r="A8" s="9"/>
      <c r="B8" s="10"/>
      <c r="C8" s="10"/>
      <c r="D8" s="11"/>
      <c r="E8" s="11"/>
      <c r="F8" s="12"/>
      <c r="G8" s="19"/>
      <c r="H8" s="19"/>
      <c r="I8" s="19"/>
      <c r="J8" s="20"/>
      <c r="K8" s="8"/>
      <c r="L8" s="8"/>
      <c r="M8" s="8"/>
      <c r="N8" s="21"/>
      <c r="O8" s="12"/>
      <c r="P8" s="16"/>
      <c r="Q8" s="17"/>
      <c r="R8" s="18"/>
      <c r="S8" s="8"/>
      <c r="T8" s="8"/>
      <c r="U8" s="8"/>
      <c r="V8" s="8"/>
    </row>
    <row r="9" spans="1:22" ht="30" customHeight="1" hidden="1">
      <c r="A9" s="1" t="s">
        <v>60</v>
      </c>
      <c r="B9" s="1">
        <v>2</v>
      </c>
      <c r="C9" s="1">
        <v>3</v>
      </c>
      <c r="D9" s="2">
        <v>4</v>
      </c>
      <c r="E9" s="2"/>
      <c r="F9" s="2">
        <v>5</v>
      </c>
      <c r="G9" s="2">
        <v>6</v>
      </c>
      <c r="H9" s="2">
        <v>7</v>
      </c>
      <c r="I9" s="3">
        <v>8</v>
      </c>
      <c r="J9" s="3"/>
      <c r="K9" s="3">
        <v>9</v>
      </c>
      <c r="L9" s="3">
        <v>10</v>
      </c>
      <c r="M9" s="3">
        <v>11</v>
      </c>
      <c r="N9" s="3">
        <v>12</v>
      </c>
      <c r="O9" s="2"/>
      <c r="P9" s="1">
        <v>13</v>
      </c>
      <c r="Q9" s="4"/>
      <c r="R9" s="5">
        <v>14</v>
      </c>
      <c r="S9" s="8"/>
      <c r="T9" s="8"/>
      <c r="U9" s="8"/>
      <c r="V9" s="8"/>
    </row>
    <row r="10" spans="1:22" ht="16.5" customHeight="1">
      <c r="A10" s="46" t="s">
        <v>6</v>
      </c>
      <c r="B10" s="47" t="s">
        <v>7</v>
      </c>
      <c r="C10" s="48">
        <f>C11</f>
        <v>882.2</v>
      </c>
      <c r="D10" s="48">
        <f>D11</f>
        <v>938.729</v>
      </c>
      <c r="E10" s="48">
        <f>E11</f>
        <v>0</v>
      </c>
      <c r="F10" s="48">
        <f>F11</f>
        <v>660.208</v>
      </c>
      <c r="G10" s="49">
        <f>F10/D10*100</f>
        <v>70.32998874009432</v>
      </c>
      <c r="H10" s="50"/>
      <c r="I10" s="50">
        <v>4.5</v>
      </c>
      <c r="J10" s="50"/>
      <c r="K10" s="50">
        <v>0</v>
      </c>
      <c r="L10" s="49">
        <v>0</v>
      </c>
      <c r="M10" s="50">
        <f aca="true" t="shared" si="0" ref="M10:N25">C10+H10</f>
        <v>882.2</v>
      </c>
      <c r="N10" s="50">
        <f t="shared" si="0"/>
        <v>943.229</v>
      </c>
      <c r="O10" s="50" t="e">
        <f aca="true" t="shared" si="1" ref="O10:O15">O11</f>
        <v>#REF!</v>
      </c>
      <c r="P10" s="50">
        <f aca="true" t="shared" si="2" ref="P10:P64">K10+F10</f>
        <v>660.208</v>
      </c>
      <c r="Q10" s="51">
        <f>Q11</f>
        <v>0</v>
      </c>
      <c r="R10" s="49">
        <f aca="true" t="shared" si="3" ref="R10:R74">P10/N10*100</f>
        <v>69.99445521713177</v>
      </c>
      <c r="S10" s="27"/>
      <c r="T10" s="27"/>
      <c r="U10" s="8"/>
      <c r="V10" s="8"/>
    </row>
    <row r="11" spans="1:22" ht="20.25" customHeight="1" hidden="1">
      <c r="A11" s="46" t="s">
        <v>8</v>
      </c>
      <c r="B11" s="47" t="s">
        <v>9</v>
      </c>
      <c r="C11" s="50">
        <v>882.2</v>
      </c>
      <c r="D11" s="48">
        <v>938.729</v>
      </c>
      <c r="E11" s="50"/>
      <c r="F11" s="50">
        <v>660.208</v>
      </c>
      <c r="G11" s="49">
        <f aca="true" t="shared" si="4" ref="G11:G73">F11/D11*100</f>
        <v>70.32998874009432</v>
      </c>
      <c r="H11" s="50"/>
      <c r="I11" s="50">
        <v>4.5</v>
      </c>
      <c r="J11" s="50"/>
      <c r="K11" s="50">
        <v>0</v>
      </c>
      <c r="L11" s="49">
        <v>0</v>
      </c>
      <c r="M11" s="50">
        <f t="shared" si="0"/>
        <v>882.2</v>
      </c>
      <c r="N11" s="50">
        <f t="shared" si="0"/>
        <v>943.229</v>
      </c>
      <c r="O11" s="50" t="e">
        <f t="shared" si="1"/>
        <v>#REF!</v>
      </c>
      <c r="P11" s="50">
        <f t="shared" si="2"/>
        <v>660.208</v>
      </c>
      <c r="Q11" s="52"/>
      <c r="R11" s="49">
        <f t="shared" si="3"/>
        <v>69.99445521713177</v>
      </c>
      <c r="S11" s="8"/>
      <c r="T11" s="8"/>
      <c r="U11" s="8"/>
      <c r="V11" s="8"/>
    </row>
    <row r="12" spans="1:22" ht="24" customHeight="1">
      <c r="A12" s="46" t="s">
        <v>10</v>
      </c>
      <c r="B12" s="53" t="s">
        <v>11</v>
      </c>
      <c r="C12" s="48">
        <f>C13</f>
        <v>177</v>
      </c>
      <c r="D12" s="48">
        <f>D13</f>
        <v>177.033</v>
      </c>
      <c r="E12" s="48">
        <f>E13</f>
        <v>0</v>
      </c>
      <c r="F12" s="48">
        <f>F13</f>
        <v>109.769</v>
      </c>
      <c r="G12" s="49">
        <f t="shared" si="4"/>
        <v>62.00482395937481</v>
      </c>
      <c r="H12" s="48">
        <v>3</v>
      </c>
      <c r="I12" s="50">
        <v>3</v>
      </c>
      <c r="J12" s="50"/>
      <c r="K12" s="50">
        <v>0</v>
      </c>
      <c r="L12" s="49">
        <f>K12/I12*100</f>
        <v>0</v>
      </c>
      <c r="M12" s="50">
        <f t="shared" si="0"/>
        <v>180</v>
      </c>
      <c r="N12" s="50">
        <f t="shared" si="0"/>
        <v>180.033</v>
      </c>
      <c r="O12" s="50" t="e">
        <f t="shared" si="1"/>
        <v>#REF!</v>
      </c>
      <c r="P12" s="50">
        <f t="shared" si="2"/>
        <v>109.769</v>
      </c>
      <c r="Q12" s="52"/>
      <c r="R12" s="49">
        <f t="shared" si="3"/>
        <v>60.97159965117507</v>
      </c>
      <c r="S12" s="8"/>
      <c r="T12" s="8"/>
      <c r="U12" s="8"/>
      <c r="V12" s="8"/>
    </row>
    <row r="13" spans="1:22" ht="12" customHeight="1" hidden="1">
      <c r="A13" s="46" t="s">
        <v>12</v>
      </c>
      <c r="B13" s="47" t="s">
        <v>77</v>
      </c>
      <c r="C13" s="48">
        <v>177</v>
      </c>
      <c r="D13" s="48">
        <v>177.033</v>
      </c>
      <c r="E13" s="50"/>
      <c r="F13" s="50">
        <v>109.769</v>
      </c>
      <c r="G13" s="49">
        <f t="shared" si="4"/>
        <v>62.00482395937481</v>
      </c>
      <c r="H13" s="48">
        <v>3</v>
      </c>
      <c r="I13" s="50">
        <v>3</v>
      </c>
      <c r="J13" s="50"/>
      <c r="K13" s="50">
        <v>0</v>
      </c>
      <c r="L13" s="49">
        <f>K13/I13*100</f>
        <v>0</v>
      </c>
      <c r="M13" s="50">
        <f t="shared" si="0"/>
        <v>180</v>
      </c>
      <c r="N13" s="50">
        <f t="shared" si="0"/>
        <v>180.033</v>
      </c>
      <c r="O13" s="50" t="e">
        <f t="shared" si="1"/>
        <v>#REF!</v>
      </c>
      <c r="P13" s="50">
        <f t="shared" si="2"/>
        <v>109.769</v>
      </c>
      <c r="Q13" s="52"/>
      <c r="R13" s="49">
        <f t="shared" si="3"/>
        <v>60.97159965117507</v>
      </c>
      <c r="S13" s="8"/>
      <c r="T13" s="8"/>
      <c r="U13" s="8"/>
      <c r="V13" s="8"/>
    </row>
    <row r="14" spans="1:22" ht="15">
      <c r="A14" s="46" t="s">
        <v>13</v>
      </c>
      <c r="B14" s="47" t="s">
        <v>14</v>
      </c>
      <c r="C14" s="48">
        <v>34321.3</v>
      </c>
      <c r="D14" s="48">
        <v>36792.272</v>
      </c>
      <c r="E14" s="50"/>
      <c r="F14" s="50">
        <v>27841.081</v>
      </c>
      <c r="G14" s="49">
        <f t="shared" si="4"/>
        <v>75.67100232353143</v>
      </c>
      <c r="H14" s="50">
        <v>729.8</v>
      </c>
      <c r="I14" s="50">
        <v>1897.075</v>
      </c>
      <c r="J14" s="50"/>
      <c r="K14" s="50">
        <v>1435.855</v>
      </c>
      <c r="L14" s="49">
        <f>K14/I14*100</f>
        <v>75.68783522000975</v>
      </c>
      <c r="M14" s="50">
        <f t="shared" si="0"/>
        <v>35051.100000000006</v>
      </c>
      <c r="N14" s="50">
        <f t="shared" si="0"/>
        <v>38689.346999999994</v>
      </c>
      <c r="O14" s="50" t="e">
        <f t="shared" si="1"/>
        <v>#REF!</v>
      </c>
      <c r="P14" s="50">
        <f t="shared" si="2"/>
        <v>29276.935999999998</v>
      </c>
      <c r="Q14" s="52"/>
      <c r="R14" s="49">
        <f t="shared" si="3"/>
        <v>75.67182769975416</v>
      </c>
      <c r="S14" s="8"/>
      <c r="T14" s="8"/>
      <c r="U14" s="8"/>
      <c r="V14" s="8"/>
    </row>
    <row r="15" spans="1:22" ht="15">
      <c r="A15" s="46" t="s">
        <v>15</v>
      </c>
      <c r="B15" s="47" t="s">
        <v>16</v>
      </c>
      <c r="C15" s="48">
        <v>16223.7</v>
      </c>
      <c r="D15" s="48">
        <v>16188.196</v>
      </c>
      <c r="E15" s="50"/>
      <c r="F15" s="50">
        <v>12744.486</v>
      </c>
      <c r="G15" s="49">
        <f t="shared" si="4"/>
        <v>78.72703048566993</v>
      </c>
      <c r="H15" s="50">
        <v>390.3</v>
      </c>
      <c r="I15" s="50">
        <v>1222.06</v>
      </c>
      <c r="J15" s="50"/>
      <c r="K15" s="50">
        <v>909.331</v>
      </c>
      <c r="L15" s="49">
        <f>K15/I15*100</f>
        <v>74.40968528550154</v>
      </c>
      <c r="M15" s="50">
        <f t="shared" si="0"/>
        <v>16614</v>
      </c>
      <c r="N15" s="50">
        <f t="shared" si="0"/>
        <v>17410.256</v>
      </c>
      <c r="O15" s="50" t="e">
        <f t="shared" si="1"/>
        <v>#REF!</v>
      </c>
      <c r="P15" s="50">
        <f t="shared" si="2"/>
        <v>13653.817000000001</v>
      </c>
      <c r="Q15" s="52"/>
      <c r="R15" s="49">
        <f t="shared" si="3"/>
        <v>78.42398756227364</v>
      </c>
      <c r="S15" s="8"/>
      <c r="T15" s="8"/>
      <c r="U15" s="8"/>
      <c r="V15" s="8"/>
    </row>
    <row r="16" spans="1:22" ht="15">
      <c r="A16" s="46" t="s">
        <v>17</v>
      </c>
      <c r="B16" s="47" t="s">
        <v>18</v>
      </c>
      <c r="C16" s="50">
        <f>C17+C18+C19+C20+C21+C23+C24+C25+C27+C28+C29+C30+C31+C32+C33+C34+C35+C36+C37+C38+C39+C40+C41+C42+C43+C44+C45+C46+C47+C48+C49+C50+C51</f>
        <v>42570.799999999996</v>
      </c>
      <c r="D16" s="50">
        <f>D17+D18+D19+D20+D21+D23+D24+D25+D27+D28+D29+D30+D31+D32+D33+D34+D35+D36+D37+D38+D39+D40+D41+D42+D43+D44+D45+D46+D47+D48+D49+D50+D51</f>
        <v>42666.349</v>
      </c>
      <c r="E16" s="50">
        <f>E17+E18+E19+E20+E21+E23+E24+E25+E27+E28+E29+E30+E31+E32+E33+E34+E35+E36+E37+E38+E39+E40+E41+E42+E43+E44+E45+E46+E47+E48+E49+E50+E51</f>
        <v>0</v>
      </c>
      <c r="F16" s="50">
        <f>F17+F18+F19+F20+F21+F23+F24+F25+F27+F28+F29+F30+F31+F32+F33+F34+F35+F36+F37+F38+F39+F40+F41+F42+F43+F44+F45+F46+F47+F48+F49+F50+F51</f>
        <v>31157.529</v>
      </c>
      <c r="G16" s="49">
        <f t="shared" si="4"/>
        <v>73.02600229515771</v>
      </c>
      <c r="H16" s="50">
        <f aca="true" t="shared" si="5" ref="H16:M16">H17+H18+H19+H20+H21+H23+H24+H25+H27+H28+H29+H30+H31+H32+H33+H34+H35+H36+H37+H38+H39+H40+H41+H42+H43+H44+H45+H46+H47+H48+H49+H50+H51</f>
        <v>184</v>
      </c>
      <c r="I16" s="50">
        <f t="shared" si="5"/>
        <v>123.458</v>
      </c>
      <c r="J16" s="50">
        <f t="shared" si="5"/>
        <v>0</v>
      </c>
      <c r="K16" s="50">
        <f t="shared" si="5"/>
        <v>78.986</v>
      </c>
      <c r="L16" s="49">
        <f t="shared" si="5"/>
        <v>104.05596652379695</v>
      </c>
      <c r="M16" s="50">
        <f t="shared" si="5"/>
        <v>42754.799999999996</v>
      </c>
      <c r="N16" s="50">
        <f t="shared" si="0"/>
        <v>42789.807</v>
      </c>
      <c r="O16" s="50" t="e">
        <f>O17+O18+O19+O20+O21+O23+O24+O25+O27+O28+O29+O30+O31+O32+O33+O34+O35+O36+O37+O38+O39+O40+O41+O42+O43+O44+O46+O47+O48+O50+O51</f>
        <v>#REF!</v>
      </c>
      <c r="P16" s="50">
        <f t="shared" si="2"/>
        <v>31236.515</v>
      </c>
      <c r="Q16" s="52"/>
      <c r="R16" s="49">
        <f t="shared" si="3"/>
        <v>72.99989691470213</v>
      </c>
      <c r="S16" s="8"/>
      <c r="T16" s="8"/>
      <c r="U16" s="8"/>
      <c r="V16" s="8"/>
    </row>
    <row r="17" spans="1:22" ht="140.25">
      <c r="A17" s="46" t="s">
        <v>19</v>
      </c>
      <c r="B17" s="24" t="s">
        <v>124</v>
      </c>
      <c r="C17" s="48">
        <v>2115.6</v>
      </c>
      <c r="D17" s="48">
        <v>2115.6</v>
      </c>
      <c r="E17" s="50"/>
      <c r="F17" s="48">
        <v>1208.515</v>
      </c>
      <c r="G17" s="49">
        <f t="shared" si="4"/>
        <v>57.1239837398374</v>
      </c>
      <c r="H17" s="50"/>
      <c r="I17" s="50"/>
      <c r="J17" s="50"/>
      <c r="K17" s="50"/>
      <c r="L17" s="49"/>
      <c r="M17" s="50">
        <f aca="true" t="shared" si="6" ref="M17:N66">C17+H17</f>
        <v>2115.6</v>
      </c>
      <c r="N17" s="50">
        <f t="shared" si="0"/>
        <v>2115.6</v>
      </c>
      <c r="O17" s="50" t="e">
        <f>O18</f>
        <v>#REF!</v>
      </c>
      <c r="P17" s="50">
        <f t="shared" si="2"/>
        <v>1208.515</v>
      </c>
      <c r="Q17" s="52"/>
      <c r="R17" s="49">
        <f t="shared" si="3"/>
        <v>57.1239837398374</v>
      </c>
      <c r="S17" s="8"/>
      <c r="T17" s="8"/>
      <c r="U17" s="8"/>
      <c r="V17" s="8"/>
    </row>
    <row r="18" spans="1:22" ht="114.75">
      <c r="A18" s="46" t="s">
        <v>20</v>
      </c>
      <c r="B18" s="24" t="s">
        <v>125</v>
      </c>
      <c r="C18" s="48">
        <v>410.9</v>
      </c>
      <c r="D18" s="48">
        <v>378.05</v>
      </c>
      <c r="E18" s="50"/>
      <c r="F18" s="50">
        <v>339.391</v>
      </c>
      <c r="G18" s="49">
        <f t="shared" si="4"/>
        <v>89.77410395450337</v>
      </c>
      <c r="H18" s="50"/>
      <c r="I18" s="50"/>
      <c r="J18" s="50"/>
      <c r="K18" s="50"/>
      <c r="L18" s="49"/>
      <c r="M18" s="50">
        <f t="shared" si="6"/>
        <v>410.9</v>
      </c>
      <c r="N18" s="50">
        <f t="shared" si="0"/>
        <v>378.05</v>
      </c>
      <c r="O18" s="50" t="e">
        <f>O20</f>
        <v>#REF!</v>
      </c>
      <c r="P18" s="50">
        <f t="shared" si="2"/>
        <v>339.391</v>
      </c>
      <c r="Q18" s="52"/>
      <c r="R18" s="49">
        <f t="shared" si="3"/>
        <v>89.77410395450337</v>
      </c>
      <c r="S18" s="8"/>
      <c r="T18" s="8"/>
      <c r="U18" s="8"/>
      <c r="V18" s="8"/>
    </row>
    <row r="19" spans="1:22" ht="132" customHeight="1">
      <c r="A19" s="46" t="s">
        <v>101</v>
      </c>
      <c r="B19" s="75" t="s">
        <v>102</v>
      </c>
      <c r="C19" s="48">
        <v>70.1</v>
      </c>
      <c r="D19" s="48">
        <v>45.1</v>
      </c>
      <c r="E19" s="50"/>
      <c r="F19" s="50">
        <v>4.999</v>
      </c>
      <c r="G19" s="49">
        <f t="shared" si="4"/>
        <v>11.084257206208424</v>
      </c>
      <c r="H19" s="50">
        <v>0</v>
      </c>
      <c r="I19" s="50">
        <v>25</v>
      </c>
      <c r="J19" s="50"/>
      <c r="K19" s="50">
        <v>7.986</v>
      </c>
      <c r="L19" s="49">
        <f>K19/I19*100</f>
        <v>31.944</v>
      </c>
      <c r="M19" s="50">
        <f t="shared" si="6"/>
        <v>70.1</v>
      </c>
      <c r="N19" s="50">
        <f t="shared" si="0"/>
        <v>70.1</v>
      </c>
      <c r="O19" s="50"/>
      <c r="P19" s="50">
        <f t="shared" si="2"/>
        <v>12.985</v>
      </c>
      <c r="Q19" s="52"/>
      <c r="R19" s="49">
        <f t="shared" si="3"/>
        <v>18.523537803138375</v>
      </c>
      <c r="S19" s="8"/>
      <c r="T19" s="8"/>
      <c r="U19" s="8"/>
      <c r="V19" s="8"/>
    </row>
    <row r="20" spans="1:22" ht="409.5" customHeight="1">
      <c r="A20" s="46" t="s">
        <v>21</v>
      </c>
      <c r="B20" s="29" t="s">
        <v>126</v>
      </c>
      <c r="C20" s="48">
        <v>487.1</v>
      </c>
      <c r="D20" s="48">
        <v>487.1</v>
      </c>
      <c r="E20" s="50"/>
      <c r="F20" s="48">
        <v>296.365</v>
      </c>
      <c r="G20" s="49">
        <f t="shared" si="4"/>
        <v>60.842742763292954</v>
      </c>
      <c r="H20" s="50"/>
      <c r="I20" s="50"/>
      <c r="J20" s="50"/>
      <c r="K20" s="50"/>
      <c r="L20" s="49"/>
      <c r="M20" s="50">
        <f t="shared" si="6"/>
        <v>487.1</v>
      </c>
      <c r="N20" s="50">
        <f t="shared" si="0"/>
        <v>487.1</v>
      </c>
      <c r="O20" s="50" t="e">
        <f aca="true" t="shared" si="7" ref="O20:O43">O21</f>
        <v>#REF!</v>
      </c>
      <c r="P20" s="50">
        <f t="shared" si="2"/>
        <v>296.365</v>
      </c>
      <c r="Q20" s="52"/>
      <c r="R20" s="49">
        <f t="shared" si="3"/>
        <v>60.842742763292954</v>
      </c>
      <c r="S20" s="8"/>
      <c r="T20" s="8"/>
      <c r="U20" s="8"/>
      <c r="V20" s="8"/>
    </row>
    <row r="21" spans="1:22" ht="248.25" customHeight="1">
      <c r="A21" s="46" t="s">
        <v>22</v>
      </c>
      <c r="B21" s="24" t="s">
        <v>122</v>
      </c>
      <c r="C21" s="48">
        <v>10.1</v>
      </c>
      <c r="D21" s="48">
        <v>11.395</v>
      </c>
      <c r="E21" s="50"/>
      <c r="F21" s="50">
        <v>10.085</v>
      </c>
      <c r="G21" s="49">
        <f t="shared" si="4"/>
        <v>88.50372970601143</v>
      </c>
      <c r="H21" s="50"/>
      <c r="I21" s="50"/>
      <c r="J21" s="50"/>
      <c r="K21" s="50"/>
      <c r="L21" s="49"/>
      <c r="M21" s="50">
        <f t="shared" si="6"/>
        <v>10.1</v>
      </c>
      <c r="N21" s="50">
        <f t="shared" si="0"/>
        <v>11.395</v>
      </c>
      <c r="O21" s="50" t="e">
        <f t="shared" si="7"/>
        <v>#REF!</v>
      </c>
      <c r="P21" s="50">
        <f t="shared" si="2"/>
        <v>10.085</v>
      </c>
      <c r="Q21" s="52"/>
      <c r="R21" s="49">
        <f t="shared" si="3"/>
        <v>88.50372970601143</v>
      </c>
      <c r="S21" s="8"/>
      <c r="T21" s="8"/>
      <c r="U21" s="8"/>
      <c r="V21" s="8"/>
    </row>
    <row r="22" spans="1:22" ht="127.5" hidden="1">
      <c r="A22" s="46" t="s">
        <v>23</v>
      </c>
      <c r="B22" s="24" t="s">
        <v>72</v>
      </c>
      <c r="C22" s="48"/>
      <c r="D22" s="48"/>
      <c r="E22" s="50"/>
      <c r="F22" s="50"/>
      <c r="G22" s="49" t="e">
        <f t="shared" si="4"/>
        <v>#DIV/0!</v>
      </c>
      <c r="H22" s="50"/>
      <c r="I22" s="50"/>
      <c r="J22" s="50"/>
      <c r="K22" s="50"/>
      <c r="L22" s="49" t="e">
        <f>K22/I22*100</f>
        <v>#DIV/0!</v>
      </c>
      <c r="M22" s="50">
        <f t="shared" si="6"/>
        <v>0</v>
      </c>
      <c r="N22" s="50">
        <f t="shared" si="0"/>
        <v>0</v>
      </c>
      <c r="O22" s="50" t="e">
        <f t="shared" si="7"/>
        <v>#REF!</v>
      </c>
      <c r="P22" s="50">
        <f t="shared" si="2"/>
        <v>0</v>
      </c>
      <c r="Q22" s="52"/>
      <c r="R22" s="49"/>
      <c r="S22" s="8"/>
      <c r="T22" s="8"/>
      <c r="U22" s="8"/>
      <c r="V22" s="8"/>
    </row>
    <row r="23" spans="1:22" ht="51">
      <c r="A23" s="46" t="s">
        <v>24</v>
      </c>
      <c r="B23" s="24" t="s">
        <v>74</v>
      </c>
      <c r="C23" s="48">
        <v>418</v>
      </c>
      <c r="D23" s="48">
        <v>418</v>
      </c>
      <c r="E23" s="50"/>
      <c r="F23" s="48">
        <v>244.381</v>
      </c>
      <c r="G23" s="49">
        <f t="shared" si="4"/>
        <v>58.46435406698565</v>
      </c>
      <c r="H23" s="50"/>
      <c r="I23" s="50"/>
      <c r="J23" s="50"/>
      <c r="K23" s="50"/>
      <c r="L23" s="49"/>
      <c r="M23" s="50">
        <f t="shared" si="6"/>
        <v>418</v>
      </c>
      <c r="N23" s="50">
        <f t="shared" si="0"/>
        <v>418</v>
      </c>
      <c r="O23" s="50" t="e">
        <f t="shared" si="7"/>
        <v>#REF!</v>
      </c>
      <c r="P23" s="50">
        <f t="shared" si="2"/>
        <v>244.381</v>
      </c>
      <c r="Q23" s="52"/>
      <c r="R23" s="49">
        <f t="shared" si="3"/>
        <v>58.46435406698565</v>
      </c>
      <c r="S23" s="8"/>
      <c r="T23" s="8"/>
      <c r="U23" s="8"/>
      <c r="V23" s="8"/>
    </row>
    <row r="24" spans="1:22" ht="51">
      <c r="A24" s="46" t="s">
        <v>25</v>
      </c>
      <c r="B24" s="24" t="s">
        <v>75</v>
      </c>
      <c r="C24" s="48">
        <v>32.4</v>
      </c>
      <c r="D24" s="48">
        <v>35.631</v>
      </c>
      <c r="E24" s="50"/>
      <c r="F24" s="50">
        <v>29.761</v>
      </c>
      <c r="G24" s="49">
        <f t="shared" si="4"/>
        <v>83.52558165642277</v>
      </c>
      <c r="H24" s="50"/>
      <c r="I24" s="50"/>
      <c r="J24" s="50"/>
      <c r="K24" s="50"/>
      <c r="L24" s="49"/>
      <c r="M24" s="50">
        <f t="shared" si="6"/>
        <v>32.4</v>
      </c>
      <c r="N24" s="50">
        <f t="shared" si="0"/>
        <v>35.631</v>
      </c>
      <c r="O24" s="50" t="e">
        <f t="shared" si="7"/>
        <v>#REF!</v>
      </c>
      <c r="P24" s="50">
        <f t="shared" si="2"/>
        <v>29.761</v>
      </c>
      <c r="Q24" s="52"/>
      <c r="R24" s="49">
        <f t="shared" si="3"/>
        <v>83.52558165642277</v>
      </c>
      <c r="S24" s="8"/>
      <c r="T24" s="8"/>
      <c r="U24" s="8"/>
      <c r="V24" s="8"/>
    </row>
    <row r="25" spans="1:22" ht="51">
      <c r="A25" s="46" t="s">
        <v>26</v>
      </c>
      <c r="B25" s="24" t="s">
        <v>76</v>
      </c>
      <c r="C25" s="50">
        <v>7</v>
      </c>
      <c r="D25" s="48">
        <v>7</v>
      </c>
      <c r="E25" s="50"/>
      <c r="F25" s="50">
        <v>0.672</v>
      </c>
      <c r="G25" s="49">
        <f t="shared" si="4"/>
        <v>9.6</v>
      </c>
      <c r="H25" s="50"/>
      <c r="I25" s="50"/>
      <c r="J25" s="50"/>
      <c r="K25" s="50"/>
      <c r="L25" s="49"/>
      <c r="M25" s="50">
        <f t="shared" si="6"/>
        <v>7</v>
      </c>
      <c r="N25" s="50">
        <f t="shared" si="0"/>
        <v>7</v>
      </c>
      <c r="O25" s="50" t="e">
        <f t="shared" si="7"/>
        <v>#REF!</v>
      </c>
      <c r="P25" s="50">
        <f t="shared" si="2"/>
        <v>0.672</v>
      </c>
      <c r="Q25" s="52"/>
      <c r="R25" s="49">
        <f t="shared" si="3"/>
        <v>9.6</v>
      </c>
      <c r="S25" s="8"/>
      <c r="T25" s="8"/>
      <c r="U25" s="8"/>
      <c r="V25" s="8"/>
    </row>
    <row r="26" spans="1:22" ht="25.5" hidden="1">
      <c r="A26" s="55" t="s">
        <v>28</v>
      </c>
      <c r="B26" s="24" t="s">
        <v>27</v>
      </c>
      <c r="C26" s="48"/>
      <c r="D26" s="48"/>
      <c r="E26" s="50"/>
      <c r="F26" s="50"/>
      <c r="G26" s="49" t="e">
        <f t="shared" si="4"/>
        <v>#DIV/0!</v>
      </c>
      <c r="H26" s="50"/>
      <c r="I26" s="50"/>
      <c r="J26" s="50"/>
      <c r="K26" s="50"/>
      <c r="L26" s="49" t="e">
        <f>K26/I26*100</f>
        <v>#DIV/0!</v>
      </c>
      <c r="M26" s="50">
        <f t="shared" si="6"/>
        <v>0</v>
      </c>
      <c r="N26" s="50">
        <f t="shared" si="6"/>
        <v>0</v>
      </c>
      <c r="O26" s="50" t="e">
        <f t="shared" si="7"/>
        <v>#REF!</v>
      </c>
      <c r="P26" s="50">
        <f t="shared" si="2"/>
        <v>0</v>
      </c>
      <c r="Q26" s="52"/>
      <c r="R26" s="49" t="e">
        <f t="shared" si="3"/>
        <v>#DIV/0!</v>
      </c>
      <c r="S26" s="8"/>
      <c r="T26" s="8"/>
      <c r="U26" s="8"/>
      <c r="V26" s="8"/>
    </row>
    <row r="27" spans="1:22" ht="114.75">
      <c r="A27" s="55" t="s">
        <v>64</v>
      </c>
      <c r="B27" s="75" t="s">
        <v>115</v>
      </c>
      <c r="C27" s="48">
        <v>1208.7</v>
      </c>
      <c r="D27" s="48">
        <v>1208.7</v>
      </c>
      <c r="E27" s="50"/>
      <c r="F27" s="48">
        <v>699.531</v>
      </c>
      <c r="G27" s="49">
        <f t="shared" si="4"/>
        <v>57.87465872424919</v>
      </c>
      <c r="H27" s="50"/>
      <c r="I27" s="50"/>
      <c r="J27" s="50"/>
      <c r="K27" s="50"/>
      <c r="L27" s="49"/>
      <c r="M27" s="50">
        <f t="shared" si="6"/>
        <v>1208.7</v>
      </c>
      <c r="N27" s="50">
        <f t="shared" si="6"/>
        <v>1208.7</v>
      </c>
      <c r="O27" s="50" t="e">
        <f t="shared" si="7"/>
        <v>#REF!</v>
      </c>
      <c r="P27" s="50">
        <f t="shared" si="2"/>
        <v>699.531</v>
      </c>
      <c r="Q27" s="52"/>
      <c r="R27" s="49">
        <f t="shared" si="3"/>
        <v>57.87465872424919</v>
      </c>
      <c r="S27" s="8"/>
      <c r="T27" s="8"/>
      <c r="U27" s="8"/>
      <c r="V27" s="8"/>
    </row>
    <row r="28" spans="1:22" ht="111.75" customHeight="1">
      <c r="A28" s="55" t="s">
        <v>90</v>
      </c>
      <c r="B28" s="76" t="s">
        <v>116</v>
      </c>
      <c r="C28" s="48">
        <v>181.4</v>
      </c>
      <c r="D28" s="48">
        <v>209.723</v>
      </c>
      <c r="E28" s="50"/>
      <c r="F28" s="48">
        <v>145.773</v>
      </c>
      <c r="G28" s="49">
        <f t="shared" si="4"/>
        <v>69.50739785335894</v>
      </c>
      <c r="H28" s="50"/>
      <c r="I28" s="50"/>
      <c r="J28" s="50"/>
      <c r="K28" s="50"/>
      <c r="L28" s="49"/>
      <c r="M28" s="50">
        <f t="shared" si="6"/>
        <v>181.4</v>
      </c>
      <c r="N28" s="50">
        <f t="shared" si="6"/>
        <v>209.723</v>
      </c>
      <c r="O28" s="50" t="e">
        <f t="shared" si="7"/>
        <v>#REF!</v>
      </c>
      <c r="P28" s="50">
        <f t="shared" si="2"/>
        <v>145.773</v>
      </c>
      <c r="Q28" s="52"/>
      <c r="R28" s="49">
        <f t="shared" si="3"/>
        <v>69.50739785335894</v>
      </c>
      <c r="S28" s="8"/>
      <c r="T28" s="8"/>
      <c r="U28" s="8"/>
      <c r="V28" s="8"/>
    </row>
    <row r="29" spans="1:22" ht="22.5" customHeight="1">
      <c r="A29" s="55" t="s">
        <v>69</v>
      </c>
      <c r="B29" s="75" t="s">
        <v>70</v>
      </c>
      <c r="C29" s="50">
        <v>180.6</v>
      </c>
      <c r="D29" s="48">
        <v>180.6</v>
      </c>
      <c r="E29" s="50"/>
      <c r="F29" s="50">
        <v>77.013</v>
      </c>
      <c r="G29" s="49">
        <f t="shared" si="4"/>
        <v>42.642857142857146</v>
      </c>
      <c r="H29" s="50"/>
      <c r="I29" s="50"/>
      <c r="J29" s="50"/>
      <c r="K29" s="50"/>
      <c r="L29" s="49"/>
      <c r="M29" s="50">
        <f t="shared" si="6"/>
        <v>180.6</v>
      </c>
      <c r="N29" s="50">
        <f t="shared" si="6"/>
        <v>180.6</v>
      </c>
      <c r="O29" s="50" t="e">
        <f t="shared" si="7"/>
        <v>#REF!</v>
      </c>
      <c r="P29" s="50">
        <f t="shared" si="2"/>
        <v>77.013</v>
      </c>
      <c r="Q29" s="52"/>
      <c r="R29" s="49">
        <f t="shared" si="3"/>
        <v>42.642857142857146</v>
      </c>
      <c r="S29" s="8"/>
      <c r="T29" s="8"/>
      <c r="U29" s="8"/>
      <c r="V29" s="8"/>
    </row>
    <row r="30" spans="1:22" ht="76.5">
      <c r="A30" s="55" t="s">
        <v>91</v>
      </c>
      <c r="B30" s="75" t="s">
        <v>117</v>
      </c>
      <c r="C30" s="48">
        <v>122.4</v>
      </c>
      <c r="D30" s="48">
        <v>122.4</v>
      </c>
      <c r="E30" s="50"/>
      <c r="F30" s="48">
        <v>83.942</v>
      </c>
      <c r="G30" s="49">
        <f t="shared" si="4"/>
        <v>68.58006535947712</v>
      </c>
      <c r="H30" s="50"/>
      <c r="I30" s="50"/>
      <c r="J30" s="50"/>
      <c r="K30" s="50"/>
      <c r="L30" s="49"/>
      <c r="M30" s="50">
        <f t="shared" si="6"/>
        <v>122.4</v>
      </c>
      <c r="N30" s="50">
        <f t="shared" si="6"/>
        <v>122.4</v>
      </c>
      <c r="O30" s="50" t="e">
        <f t="shared" si="7"/>
        <v>#REF!</v>
      </c>
      <c r="P30" s="50">
        <f t="shared" si="2"/>
        <v>83.942</v>
      </c>
      <c r="Q30" s="52"/>
      <c r="R30" s="49">
        <f t="shared" si="3"/>
        <v>68.58006535947712</v>
      </c>
      <c r="S30" s="8"/>
      <c r="T30" s="8"/>
      <c r="U30" s="8"/>
      <c r="V30" s="8"/>
    </row>
    <row r="31" spans="1:22" ht="76.5">
      <c r="A31" s="55" t="s">
        <v>92</v>
      </c>
      <c r="B31" s="75" t="s">
        <v>118</v>
      </c>
      <c r="C31" s="48">
        <v>117.9</v>
      </c>
      <c r="D31" s="48">
        <v>117.9</v>
      </c>
      <c r="E31" s="50"/>
      <c r="F31" s="50">
        <v>69.41</v>
      </c>
      <c r="G31" s="49">
        <f t="shared" si="4"/>
        <v>58.871925360474975</v>
      </c>
      <c r="H31" s="50"/>
      <c r="I31" s="50"/>
      <c r="J31" s="50"/>
      <c r="K31" s="50"/>
      <c r="L31" s="49"/>
      <c r="M31" s="50">
        <f t="shared" si="6"/>
        <v>117.9</v>
      </c>
      <c r="N31" s="50">
        <f t="shared" si="6"/>
        <v>117.9</v>
      </c>
      <c r="O31" s="50" t="e">
        <f t="shared" si="7"/>
        <v>#REF!</v>
      </c>
      <c r="P31" s="50">
        <f t="shared" si="2"/>
        <v>69.41</v>
      </c>
      <c r="Q31" s="52"/>
      <c r="R31" s="49">
        <f t="shared" si="3"/>
        <v>58.871925360474975</v>
      </c>
      <c r="S31" s="8"/>
      <c r="T31" s="8"/>
      <c r="U31" s="8"/>
      <c r="V31" s="8"/>
    </row>
    <row r="32" spans="1:22" ht="15">
      <c r="A32" s="56" t="s">
        <v>29</v>
      </c>
      <c r="B32" s="57" t="s">
        <v>30</v>
      </c>
      <c r="C32" s="48">
        <v>321.5</v>
      </c>
      <c r="D32" s="48">
        <v>321.5</v>
      </c>
      <c r="E32" s="50"/>
      <c r="F32" s="48">
        <v>212.222</v>
      </c>
      <c r="G32" s="49">
        <f t="shared" si="4"/>
        <v>66.0099533437014</v>
      </c>
      <c r="H32" s="50"/>
      <c r="I32" s="50"/>
      <c r="J32" s="50"/>
      <c r="K32" s="50"/>
      <c r="L32" s="49"/>
      <c r="M32" s="50">
        <f t="shared" si="6"/>
        <v>321.5</v>
      </c>
      <c r="N32" s="50">
        <f t="shared" si="6"/>
        <v>321.5</v>
      </c>
      <c r="O32" s="50" t="e">
        <f t="shared" si="7"/>
        <v>#REF!</v>
      </c>
      <c r="P32" s="50">
        <f t="shared" si="2"/>
        <v>212.222</v>
      </c>
      <c r="Q32" s="52"/>
      <c r="R32" s="49">
        <f t="shared" si="3"/>
        <v>66.0099533437014</v>
      </c>
      <c r="S32" s="8"/>
      <c r="T32" s="8"/>
      <c r="U32" s="8"/>
      <c r="V32" s="8"/>
    </row>
    <row r="33" spans="1:22" ht="15">
      <c r="A33" s="56" t="s">
        <v>31</v>
      </c>
      <c r="B33" s="57" t="s">
        <v>73</v>
      </c>
      <c r="C33" s="48">
        <v>5488.8</v>
      </c>
      <c r="D33" s="48">
        <v>5488.8</v>
      </c>
      <c r="E33" s="50"/>
      <c r="F33" s="48">
        <v>3677.92</v>
      </c>
      <c r="G33" s="49">
        <f t="shared" si="4"/>
        <v>67.0077248214546</v>
      </c>
      <c r="H33" s="50"/>
      <c r="I33" s="50"/>
      <c r="J33" s="50"/>
      <c r="K33" s="50"/>
      <c r="L33" s="49"/>
      <c r="M33" s="50">
        <f t="shared" si="6"/>
        <v>5488.8</v>
      </c>
      <c r="N33" s="50">
        <f t="shared" si="6"/>
        <v>5488.8</v>
      </c>
      <c r="O33" s="50" t="e">
        <f t="shared" si="7"/>
        <v>#REF!</v>
      </c>
      <c r="P33" s="50">
        <f t="shared" si="2"/>
        <v>3677.92</v>
      </c>
      <c r="Q33" s="52"/>
      <c r="R33" s="49">
        <f t="shared" si="3"/>
        <v>67.0077248214546</v>
      </c>
      <c r="S33" s="8"/>
      <c r="T33" s="8"/>
      <c r="U33" s="8"/>
      <c r="V33" s="8"/>
    </row>
    <row r="34" spans="1:22" ht="15">
      <c r="A34" s="56" t="s">
        <v>32</v>
      </c>
      <c r="B34" s="57" t="s">
        <v>103</v>
      </c>
      <c r="C34" s="48">
        <v>12879.3</v>
      </c>
      <c r="D34" s="48">
        <v>11469.3</v>
      </c>
      <c r="E34" s="50"/>
      <c r="F34" s="48">
        <v>8395.502</v>
      </c>
      <c r="G34" s="49">
        <f t="shared" si="4"/>
        <v>73.19977679544523</v>
      </c>
      <c r="H34" s="50"/>
      <c r="I34" s="50"/>
      <c r="J34" s="50"/>
      <c r="K34" s="50"/>
      <c r="L34" s="49"/>
      <c r="M34" s="50">
        <f t="shared" si="6"/>
        <v>12879.3</v>
      </c>
      <c r="N34" s="50">
        <f t="shared" si="6"/>
        <v>11469.3</v>
      </c>
      <c r="O34" s="50" t="e">
        <f t="shared" si="7"/>
        <v>#REF!</v>
      </c>
      <c r="P34" s="50">
        <f t="shared" si="2"/>
        <v>8395.502</v>
      </c>
      <c r="Q34" s="52"/>
      <c r="R34" s="49">
        <f t="shared" si="3"/>
        <v>73.19977679544523</v>
      </c>
      <c r="S34" s="8"/>
      <c r="T34" s="8"/>
      <c r="U34" s="8"/>
      <c r="V34" s="8"/>
    </row>
    <row r="35" spans="1:22" ht="15">
      <c r="A35" s="56" t="s">
        <v>33</v>
      </c>
      <c r="B35" s="57" t="s">
        <v>82</v>
      </c>
      <c r="C35" s="48">
        <v>1380.3</v>
      </c>
      <c r="D35" s="48">
        <v>1380.3</v>
      </c>
      <c r="E35" s="50"/>
      <c r="F35" s="48">
        <v>1132.93</v>
      </c>
      <c r="G35" s="49">
        <f t="shared" si="4"/>
        <v>82.07853365210462</v>
      </c>
      <c r="H35" s="50"/>
      <c r="I35" s="50"/>
      <c r="J35" s="50"/>
      <c r="K35" s="50"/>
      <c r="L35" s="49"/>
      <c r="M35" s="50">
        <f t="shared" si="6"/>
        <v>1380.3</v>
      </c>
      <c r="N35" s="50">
        <f t="shared" si="6"/>
        <v>1380.3</v>
      </c>
      <c r="O35" s="50" t="e">
        <f t="shared" si="7"/>
        <v>#REF!</v>
      </c>
      <c r="P35" s="50">
        <f t="shared" si="2"/>
        <v>1132.93</v>
      </c>
      <c r="Q35" s="52"/>
      <c r="R35" s="49">
        <f t="shared" si="3"/>
        <v>82.07853365210462</v>
      </c>
      <c r="S35" s="8"/>
      <c r="T35" s="8"/>
      <c r="U35" s="8"/>
      <c r="V35" s="8"/>
    </row>
    <row r="36" spans="1:22" ht="15">
      <c r="A36" s="56" t="s">
        <v>34</v>
      </c>
      <c r="B36" s="57" t="s">
        <v>66</v>
      </c>
      <c r="C36" s="48">
        <v>3164.8</v>
      </c>
      <c r="D36" s="48">
        <v>3164.8</v>
      </c>
      <c r="E36" s="50"/>
      <c r="F36" s="48">
        <v>2622.245</v>
      </c>
      <c r="G36" s="49">
        <f t="shared" si="4"/>
        <v>82.85657861476238</v>
      </c>
      <c r="H36" s="50"/>
      <c r="I36" s="50"/>
      <c r="J36" s="50"/>
      <c r="K36" s="50"/>
      <c r="L36" s="49"/>
      <c r="M36" s="50">
        <f t="shared" si="6"/>
        <v>3164.8</v>
      </c>
      <c r="N36" s="50">
        <f t="shared" si="6"/>
        <v>3164.8</v>
      </c>
      <c r="O36" s="50" t="e">
        <f t="shared" si="7"/>
        <v>#REF!</v>
      </c>
      <c r="P36" s="50">
        <f t="shared" si="2"/>
        <v>2622.245</v>
      </c>
      <c r="Q36" s="52"/>
      <c r="R36" s="49">
        <f t="shared" si="3"/>
        <v>82.85657861476238</v>
      </c>
      <c r="S36" s="8"/>
      <c r="T36" s="8"/>
      <c r="U36" s="8"/>
      <c r="V36" s="8"/>
    </row>
    <row r="37" spans="1:22" ht="15">
      <c r="A37" s="56" t="s">
        <v>65</v>
      </c>
      <c r="B37" s="57" t="s">
        <v>67</v>
      </c>
      <c r="C37" s="48">
        <v>794.3</v>
      </c>
      <c r="D37" s="48">
        <v>794.3</v>
      </c>
      <c r="E37" s="50"/>
      <c r="F37" s="48">
        <v>597.654</v>
      </c>
      <c r="G37" s="49">
        <f t="shared" si="4"/>
        <v>75.24285534432835</v>
      </c>
      <c r="H37" s="50"/>
      <c r="I37" s="50"/>
      <c r="J37" s="50"/>
      <c r="K37" s="50"/>
      <c r="L37" s="49"/>
      <c r="M37" s="50">
        <f t="shared" si="6"/>
        <v>794.3</v>
      </c>
      <c r="N37" s="50">
        <f t="shared" si="6"/>
        <v>794.3</v>
      </c>
      <c r="O37" s="50" t="e">
        <f t="shared" si="7"/>
        <v>#REF!</v>
      </c>
      <c r="P37" s="50">
        <f t="shared" si="2"/>
        <v>597.654</v>
      </c>
      <c r="Q37" s="52"/>
      <c r="R37" s="49">
        <f t="shared" si="3"/>
        <v>75.24285534432835</v>
      </c>
      <c r="S37" s="8"/>
      <c r="T37" s="8"/>
      <c r="U37" s="8"/>
      <c r="V37" s="8"/>
    </row>
    <row r="38" spans="1:22" ht="15">
      <c r="A38" s="56" t="s">
        <v>78</v>
      </c>
      <c r="B38" s="57" t="s">
        <v>79</v>
      </c>
      <c r="C38" s="48">
        <v>50.9</v>
      </c>
      <c r="D38" s="48">
        <v>110.9</v>
      </c>
      <c r="E38" s="50"/>
      <c r="F38" s="48">
        <v>67.352</v>
      </c>
      <c r="G38" s="49">
        <f t="shared" si="4"/>
        <v>60.7321911632101</v>
      </c>
      <c r="H38" s="50"/>
      <c r="I38" s="50"/>
      <c r="J38" s="50"/>
      <c r="K38" s="50"/>
      <c r="L38" s="49"/>
      <c r="M38" s="50">
        <f t="shared" si="6"/>
        <v>50.9</v>
      </c>
      <c r="N38" s="50">
        <f t="shared" si="6"/>
        <v>110.9</v>
      </c>
      <c r="O38" s="50" t="e">
        <f t="shared" si="7"/>
        <v>#REF!</v>
      </c>
      <c r="P38" s="50">
        <f t="shared" si="2"/>
        <v>67.352</v>
      </c>
      <c r="Q38" s="52"/>
      <c r="R38" s="49">
        <f t="shared" si="3"/>
        <v>60.7321911632101</v>
      </c>
      <c r="S38" s="8"/>
      <c r="T38" s="8"/>
      <c r="U38" s="8"/>
      <c r="V38" s="8"/>
    </row>
    <row r="39" spans="1:22" ht="15">
      <c r="A39" s="56" t="s">
        <v>35</v>
      </c>
      <c r="B39" s="57" t="s">
        <v>68</v>
      </c>
      <c r="C39" s="48">
        <v>3084.6</v>
      </c>
      <c r="D39" s="48">
        <v>4434.6</v>
      </c>
      <c r="E39" s="50"/>
      <c r="F39" s="48">
        <v>3912.199</v>
      </c>
      <c r="G39" s="49">
        <f t="shared" si="4"/>
        <v>88.21988454426555</v>
      </c>
      <c r="H39" s="50"/>
      <c r="I39" s="50"/>
      <c r="J39" s="50"/>
      <c r="K39" s="50"/>
      <c r="L39" s="49"/>
      <c r="M39" s="50">
        <f t="shared" si="6"/>
        <v>3084.6</v>
      </c>
      <c r="N39" s="50">
        <f t="shared" si="6"/>
        <v>4434.6</v>
      </c>
      <c r="O39" s="50" t="e">
        <f t="shared" si="7"/>
        <v>#REF!</v>
      </c>
      <c r="P39" s="50">
        <f t="shared" si="2"/>
        <v>3912.199</v>
      </c>
      <c r="Q39" s="52"/>
      <c r="R39" s="49">
        <f t="shared" si="3"/>
        <v>88.21988454426555</v>
      </c>
      <c r="S39" s="8"/>
      <c r="T39" s="8"/>
      <c r="U39" s="8"/>
      <c r="V39" s="8"/>
    </row>
    <row r="40" spans="1:22" ht="30">
      <c r="A40" s="56" t="s">
        <v>36</v>
      </c>
      <c r="B40" s="57" t="s">
        <v>83</v>
      </c>
      <c r="C40" s="48">
        <v>1730.5</v>
      </c>
      <c r="D40" s="48">
        <v>1730.5</v>
      </c>
      <c r="E40" s="50"/>
      <c r="F40" s="48">
        <v>942.457</v>
      </c>
      <c r="G40" s="49">
        <f t="shared" si="4"/>
        <v>54.461542906674374</v>
      </c>
      <c r="H40" s="50"/>
      <c r="I40" s="50"/>
      <c r="J40" s="50"/>
      <c r="K40" s="50"/>
      <c r="L40" s="49"/>
      <c r="M40" s="50">
        <f t="shared" si="6"/>
        <v>1730.5</v>
      </c>
      <c r="N40" s="50">
        <f t="shared" si="6"/>
        <v>1730.5</v>
      </c>
      <c r="O40" s="50" t="e">
        <f t="shared" si="7"/>
        <v>#REF!</v>
      </c>
      <c r="P40" s="50">
        <f t="shared" si="2"/>
        <v>942.457</v>
      </c>
      <c r="Q40" s="52"/>
      <c r="R40" s="49">
        <f t="shared" si="3"/>
        <v>54.461542906674374</v>
      </c>
      <c r="S40" s="8"/>
      <c r="T40" s="8"/>
      <c r="U40" s="8"/>
      <c r="V40" s="8"/>
    </row>
    <row r="41" spans="1:22" ht="40.5" customHeight="1">
      <c r="A41" s="56" t="s">
        <v>80</v>
      </c>
      <c r="B41" s="57" t="s">
        <v>84</v>
      </c>
      <c r="C41" s="48">
        <v>852.6</v>
      </c>
      <c r="D41" s="48">
        <v>852.6</v>
      </c>
      <c r="E41" s="50"/>
      <c r="F41" s="50">
        <v>597.542</v>
      </c>
      <c r="G41" s="49">
        <f t="shared" si="4"/>
        <v>70.08468214872155</v>
      </c>
      <c r="H41" s="50"/>
      <c r="I41" s="50"/>
      <c r="J41" s="50"/>
      <c r="K41" s="50"/>
      <c r="L41" s="49"/>
      <c r="M41" s="50">
        <f t="shared" si="6"/>
        <v>852.6</v>
      </c>
      <c r="N41" s="50">
        <f t="shared" si="6"/>
        <v>852.6</v>
      </c>
      <c r="O41" s="50" t="e">
        <f t="shared" si="7"/>
        <v>#REF!</v>
      </c>
      <c r="P41" s="50">
        <f t="shared" si="2"/>
        <v>597.542</v>
      </c>
      <c r="Q41" s="52"/>
      <c r="R41" s="49">
        <f t="shared" si="3"/>
        <v>70.08468214872155</v>
      </c>
      <c r="S41" s="8"/>
      <c r="T41" s="8"/>
      <c r="U41" s="8"/>
      <c r="V41" s="8"/>
    </row>
    <row r="42" spans="1:22" ht="15">
      <c r="A42" s="58" t="s">
        <v>93</v>
      </c>
      <c r="B42" s="57" t="s">
        <v>94</v>
      </c>
      <c r="C42" s="48">
        <v>137.4</v>
      </c>
      <c r="D42" s="48">
        <v>152.4</v>
      </c>
      <c r="E42" s="50"/>
      <c r="F42" s="50">
        <v>90.245</v>
      </c>
      <c r="G42" s="49">
        <f t="shared" si="4"/>
        <v>59.215879265091864</v>
      </c>
      <c r="H42" s="50"/>
      <c r="I42" s="50"/>
      <c r="J42" s="50"/>
      <c r="K42" s="50"/>
      <c r="L42" s="49"/>
      <c r="M42" s="50">
        <f t="shared" si="6"/>
        <v>137.4</v>
      </c>
      <c r="N42" s="50">
        <f t="shared" si="6"/>
        <v>152.4</v>
      </c>
      <c r="O42" s="50" t="e">
        <f t="shared" si="7"/>
        <v>#REF!</v>
      </c>
      <c r="P42" s="50">
        <f t="shared" si="2"/>
        <v>90.245</v>
      </c>
      <c r="Q42" s="52"/>
      <c r="R42" s="49">
        <f t="shared" si="3"/>
        <v>59.215879265091864</v>
      </c>
      <c r="S42" s="8"/>
      <c r="T42" s="8"/>
      <c r="U42" s="8"/>
      <c r="V42" s="8"/>
    </row>
    <row r="43" spans="1:22" ht="15">
      <c r="A43" s="58" t="s">
        <v>95</v>
      </c>
      <c r="B43" s="57" t="s">
        <v>96</v>
      </c>
      <c r="C43" s="48">
        <v>13.4</v>
      </c>
      <c r="D43" s="48">
        <v>13.4</v>
      </c>
      <c r="E43" s="50"/>
      <c r="F43" s="50">
        <v>4.372</v>
      </c>
      <c r="G43" s="49">
        <f t="shared" si="4"/>
        <v>32.626865671641795</v>
      </c>
      <c r="H43" s="50"/>
      <c r="I43" s="50"/>
      <c r="J43" s="50"/>
      <c r="K43" s="50"/>
      <c r="L43" s="49"/>
      <c r="M43" s="50">
        <f t="shared" si="6"/>
        <v>13.4</v>
      </c>
      <c r="N43" s="50">
        <f t="shared" si="6"/>
        <v>13.4</v>
      </c>
      <c r="O43" s="50" t="e">
        <f t="shared" si="7"/>
        <v>#REF!</v>
      </c>
      <c r="P43" s="50">
        <f t="shared" si="2"/>
        <v>4.372</v>
      </c>
      <c r="Q43" s="52"/>
      <c r="R43" s="49">
        <f t="shared" si="3"/>
        <v>32.626865671641795</v>
      </c>
      <c r="S43" s="8"/>
      <c r="T43" s="8"/>
      <c r="U43" s="8"/>
      <c r="V43" s="8"/>
    </row>
    <row r="44" spans="1:22" ht="32.25" customHeight="1">
      <c r="A44" s="56" t="s">
        <v>37</v>
      </c>
      <c r="B44" s="57" t="s">
        <v>85</v>
      </c>
      <c r="C44" s="50">
        <v>475.1</v>
      </c>
      <c r="D44" s="48">
        <v>478.316</v>
      </c>
      <c r="E44" s="50"/>
      <c r="F44" s="50">
        <v>341.794</v>
      </c>
      <c r="G44" s="49">
        <f t="shared" si="4"/>
        <v>71.45778104851186</v>
      </c>
      <c r="H44" s="50"/>
      <c r="I44" s="50"/>
      <c r="J44" s="50"/>
      <c r="K44" s="50"/>
      <c r="L44" s="49"/>
      <c r="M44" s="50">
        <f t="shared" si="6"/>
        <v>475.1</v>
      </c>
      <c r="N44" s="50">
        <f t="shared" si="6"/>
        <v>478.316</v>
      </c>
      <c r="O44" s="50" t="e">
        <f>#REF!</f>
        <v>#REF!</v>
      </c>
      <c r="P44" s="50">
        <f t="shared" si="2"/>
        <v>341.794</v>
      </c>
      <c r="Q44" s="52"/>
      <c r="R44" s="49">
        <f t="shared" si="3"/>
        <v>71.45778104851186</v>
      </c>
      <c r="S44" s="8"/>
      <c r="T44" s="8"/>
      <c r="U44" s="8"/>
      <c r="V44" s="8"/>
    </row>
    <row r="45" spans="1:22" ht="32.25" customHeight="1">
      <c r="A45" s="56" t="s">
        <v>104</v>
      </c>
      <c r="B45" s="57" t="s">
        <v>105</v>
      </c>
      <c r="C45" s="50">
        <v>3</v>
      </c>
      <c r="D45" s="48">
        <v>3</v>
      </c>
      <c r="E45" s="50"/>
      <c r="F45" s="50">
        <v>0</v>
      </c>
      <c r="G45" s="49">
        <f t="shared" si="4"/>
        <v>0</v>
      </c>
      <c r="H45" s="50"/>
      <c r="I45" s="50"/>
      <c r="J45" s="50"/>
      <c r="K45" s="50"/>
      <c r="L45" s="49"/>
      <c r="M45" s="50">
        <f t="shared" si="6"/>
        <v>3</v>
      </c>
      <c r="N45" s="50">
        <f t="shared" si="6"/>
        <v>3</v>
      </c>
      <c r="O45" s="50"/>
      <c r="P45" s="50">
        <f t="shared" si="2"/>
        <v>0</v>
      </c>
      <c r="Q45" s="52"/>
      <c r="R45" s="49">
        <f t="shared" si="3"/>
        <v>0</v>
      </c>
      <c r="S45" s="8"/>
      <c r="T45" s="8"/>
      <c r="U45" s="8"/>
      <c r="V45" s="8"/>
    </row>
    <row r="46" spans="1:22" ht="27" customHeight="1">
      <c r="A46" s="56" t="s">
        <v>38</v>
      </c>
      <c r="B46" s="57" t="s">
        <v>88</v>
      </c>
      <c r="C46" s="50">
        <v>17.5</v>
      </c>
      <c r="D46" s="48">
        <v>17.5</v>
      </c>
      <c r="E46" s="50"/>
      <c r="F46" s="50">
        <v>6.024</v>
      </c>
      <c r="G46" s="49">
        <f t="shared" si="4"/>
        <v>34.42285714285715</v>
      </c>
      <c r="H46" s="50"/>
      <c r="I46" s="50"/>
      <c r="J46" s="50"/>
      <c r="K46" s="50"/>
      <c r="L46" s="49"/>
      <c r="M46" s="50">
        <f t="shared" si="6"/>
        <v>17.5</v>
      </c>
      <c r="N46" s="50">
        <f t="shared" si="6"/>
        <v>17.5</v>
      </c>
      <c r="O46" s="50">
        <f aca="true" t="shared" si="8" ref="O46:O55">O47</f>
        <v>0</v>
      </c>
      <c r="P46" s="50">
        <f t="shared" si="2"/>
        <v>6.024</v>
      </c>
      <c r="Q46" s="52"/>
      <c r="R46" s="49">
        <f t="shared" si="3"/>
        <v>34.42285714285715</v>
      </c>
      <c r="S46" s="8"/>
      <c r="T46" s="8"/>
      <c r="U46" s="8"/>
      <c r="V46" s="8"/>
    </row>
    <row r="47" spans="1:22" ht="59.25" customHeight="1">
      <c r="A47" s="56" t="s">
        <v>71</v>
      </c>
      <c r="B47" s="57" t="s">
        <v>86</v>
      </c>
      <c r="C47" s="48">
        <v>50</v>
      </c>
      <c r="D47" s="48">
        <v>108.234</v>
      </c>
      <c r="E47" s="50"/>
      <c r="F47" s="50">
        <v>108.234</v>
      </c>
      <c r="G47" s="49">
        <f t="shared" si="4"/>
        <v>100</v>
      </c>
      <c r="H47" s="50"/>
      <c r="I47" s="50"/>
      <c r="J47" s="50"/>
      <c r="K47" s="50"/>
      <c r="L47" s="49"/>
      <c r="M47" s="50">
        <f t="shared" si="6"/>
        <v>50</v>
      </c>
      <c r="N47" s="50">
        <f t="shared" si="6"/>
        <v>108.234</v>
      </c>
      <c r="O47" s="50">
        <f t="shared" si="8"/>
        <v>0</v>
      </c>
      <c r="P47" s="50">
        <f t="shared" si="2"/>
        <v>108.234</v>
      </c>
      <c r="Q47" s="52"/>
      <c r="R47" s="49">
        <f t="shared" si="3"/>
        <v>100</v>
      </c>
      <c r="S47" s="8"/>
      <c r="T47" s="8"/>
      <c r="U47" s="8"/>
      <c r="V47" s="8"/>
    </row>
    <row r="48" spans="1:22" ht="29.25" customHeight="1">
      <c r="A48" s="58" t="s">
        <v>40</v>
      </c>
      <c r="B48" s="57" t="s">
        <v>123</v>
      </c>
      <c r="C48" s="50">
        <v>2699.7</v>
      </c>
      <c r="D48" s="48">
        <v>2700.8</v>
      </c>
      <c r="E48" s="50"/>
      <c r="F48" s="50">
        <v>1997.085</v>
      </c>
      <c r="G48" s="49">
        <f t="shared" si="4"/>
        <v>73.94420171800947</v>
      </c>
      <c r="H48" s="50">
        <v>184</v>
      </c>
      <c r="I48" s="50">
        <v>98.458</v>
      </c>
      <c r="J48" s="50"/>
      <c r="K48" s="50">
        <v>71</v>
      </c>
      <c r="L48" s="49">
        <f>K48/I48*100</f>
        <v>72.11196652379695</v>
      </c>
      <c r="M48" s="50">
        <f t="shared" si="6"/>
        <v>2883.7</v>
      </c>
      <c r="N48" s="50">
        <f t="shared" si="6"/>
        <v>2799.2580000000003</v>
      </c>
      <c r="O48" s="50">
        <f>O50</f>
        <v>0</v>
      </c>
      <c r="P48" s="50">
        <f t="shared" si="2"/>
        <v>2068.085</v>
      </c>
      <c r="Q48" s="52"/>
      <c r="R48" s="49">
        <f t="shared" si="3"/>
        <v>73.87975670695592</v>
      </c>
      <c r="S48" s="8"/>
      <c r="T48" s="8"/>
      <c r="U48" s="8"/>
      <c r="V48" s="8"/>
    </row>
    <row r="49" spans="1:22" ht="61.5" customHeight="1">
      <c r="A49" s="58" t="s">
        <v>108</v>
      </c>
      <c r="B49" s="57" t="s">
        <v>110</v>
      </c>
      <c r="C49" s="50">
        <v>70.1</v>
      </c>
      <c r="D49" s="48">
        <v>70.1</v>
      </c>
      <c r="E49" s="50"/>
      <c r="F49" s="50">
        <v>60.303</v>
      </c>
      <c r="G49" s="49">
        <f t="shared" si="4"/>
        <v>86.02425106990015</v>
      </c>
      <c r="H49" s="50"/>
      <c r="I49" s="50"/>
      <c r="J49" s="50"/>
      <c r="K49" s="50"/>
      <c r="L49" s="49"/>
      <c r="M49" s="50">
        <f t="shared" si="6"/>
        <v>70.1</v>
      </c>
      <c r="N49" s="50">
        <f>D49+I49</f>
        <v>70.1</v>
      </c>
      <c r="O49" s="50">
        <f>O51</f>
        <v>0</v>
      </c>
      <c r="P49" s="50">
        <f>K49+F49</f>
        <v>60.303</v>
      </c>
      <c r="Q49" s="52"/>
      <c r="R49" s="49">
        <f>P49/N49*100</f>
        <v>86.02425106990015</v>
      </c>
      <c r="S49" s="8"/>
      <c r="T49" s="8"/>
      <c r="U49" s="8"/>
      <c r="V49" s="8"/>
    </row>
    <row r="50" spans="1:22" ht="25.5" customHeight="1">
      <c r="A50" s="58" t="s">
        <v>39</v>
      </c>
      <c r="B50" s="57" t="s">
        <v>87</v>
      </c>
      <c r="C50" s="50">
        <v>40</v>
      </c>
      <c r="D50" s="48">
        <v>83</v>
      </c>
      <c r="E50" s="50"/>
      <c r="F50" s="50">
        <v>64.38</v>
      </c>
      <c r="G50" s="49">
        <f t="shared" si="4"/>
        <v>77.56626506024095</v>
      </c>
      <c r="H50" s="50"/>
      <c r="I50" s="50"/>
      <c r="J50" s="50"/>
      <c r="K50" s="50"/>
      <c r="L50" s="49"/>
      <c r="M50" s="50">
        <f t="shared" si="6"/>
        <v>40</v>
      </c>
      <c r="N50" s="50">
        <f t="shared" si="6"/>
        <v>83</v>
      </c>
      <c r="O50" s="50">
        <f t="shared" si="8"/>
        <v>0</v>
      </c>
      <c r="P50" s="50">
        <f t="shared" si="2"/>
        <v>64.38</v>
      </c>
      <c r="Q50" s="52"/>
      <c r="R50" s="49">
        <f t="shared" si="3"/>
        <v>77.56626506024095</v>
      </c>
      <c r="S50" s="8"/>
      <c r="T50" s="8"/>
      <c r="U50" s="8"/>
      <c r="V50" s="8"/>
    </row>
    <row r="51" spans="1:22" ht="36.75" customHeight="1">
      <c r="A51" s="58" t="s">
        <v>41</v>
      </c>
      <c r="B51" s="57" t="s">
        <v>42</v>
      </c>
      <c r="C51" s="48">
        <v>3954.8</v>
      </c>
      <c r="D51" s="48">
        <v>3954.8</v>
      </c>
      <c r="E51" s="50"/>
      <c r="F51" s="48">
        <v>3117.231</v>
      </c>
      <c r="G51" s="49">
        <f t="shared" si="4"/>
        <v>78.82145746940427</v>
      </c>
      <c r="H51" s="50"/>
      <c r="I51" s="50"/>
      <c r="J51" s="50"/>
      <c r="K51" s="50"/>
      <c r="L51" s="49"/>
      <c r="M51" s="50">
        <f t="shared" si="6"/>
        <v>3954.8</v>
      </c>
      <c r="N51" s="50">
        <f t="shared" si="6"/>
        <v>3954.8</v>
      </c>
      <c r="O51" s="50">
        <f t="shared" si="8"/>
        <v>0</v>
      </c>
      <c r="P51" s="50">
        <f t="shared" si="2"/>
        <v>3117.231</v>
      </c>
      <c r="Q51" s="52"/>
      <c r="R51" s="49">
        <f t="shared" si="3"/>
        <v>78.82145746940427</v>
      </c>
      <c r="S51" s="8"/>
      <c r="T51" s="8"/>
      <c r="U51" s="8"/>
      <c r="V51" s="8"/>
    </row>
    <row r="52" spans="1:22" ht="15" customHeight="1" hidden="1">
      <c r="A52" s="58" t="s">
        <v>43</v>
      </c>
      <c r="B52" s="57" t="s">
        <v>44</v>
      </c>
      <c r="C52" s="48"/>
      <c r="D52" s="48"/>
      <c r="E52" s="50"/>
      <c r="F52" s="50"/>
      <c r="G52" s="49"/>
      <c r="H52" s="50"/>
      <c r="I52" s="50"/>
      <c r="J52" s="50"/>
      <c r="K52" s="50"/>
      <c r="L52" s="49"/>
      <c r="M52" s="50">
        <f t="shared" si="6"/>
        <v>0</v>
      </c>
      <c r="N52" s="50">
        <f t="shared" si="6"/>
        <v>0</v>
      </c>
      <c r="O52" s="50">
        <f t="shared" si="8"/>
        <v>0</v>
      </c>
      <c r="P52" s="50">
        <f t="shared" si="2"/>
        <v>0</v>
      </c>
      <c r="Q52" s="52"/>
      <c r="R52" s="49" t="e">
        <f t="shared" si="3"/>
        <v>#DIV/0!</v>
      </c>
      <c r="S52" s="8"/>
      <c r="T52" s="8"/>
      <c r="U52" s="8"/>
      <c r="V52" s="8"/>
    </row>
    <row r="53" spans="1:22" ht="15">
      <c r="A53" s="58" t="s">
        <v>45</v>
      </c>
      <c r="B53" s="57" t="s">
        <v>46</v>
      </c>
      <c r="C53" s="48">
        <v>2800</v>
      </c>
      <c r="D53" s="48">
        <v>2828.524</v>
      </c>
      <c r="E53" s="50"/>
      <c r="F53" s="50">
        <v>1922.857</v>
      </c>
      <c r="G53" s="49">
        <f t="shared" si="4"/>
        <v>67.98093281160068</v>
      </c>
      <c r="H53" s="50">
        <v>247.5</v>
      </c>
      <c r="I53" s="50">
        <v>368.115</v>
      </c>
      <c r="J53" s="50"/>
      <c r="K53" s="50">
        <v>180.084</v>
      </c>
      <c r="L53" s="49">
        <f>K53/I53*100</f>
        <v>48.92058188337883</v>
      </c>
      <c r="M53" s="50">
        <f t="shared" si="6"/>
        <v>3047.5</v>
      </c>
      <c r="N53" s="50">
        <f t="shared" si="6"/>
        <v>3196.639</v>
      </c>
      <c r="O53" s="50">
        <f t="shared" si="8"/>
        <v>0</v>
      </c>
      <c r="P53" s="50">
        <f t="shared" si="2"/>
        <v>2102.941</v>
      </c>
      <c r="Q53" s="52"/>
      <c r="R53" s="49">
        <f t="shared" si="3"/>
        <v>65.78600211034151</v>
      </c>
      <c r="S53" s="8"/>
      <c r="T53" s="8"/>
      <c r="U53" s="8"/>
      <c r="V53" s="8"/>
    </row>
    <row r="54" spans="1:22" ht="15">
      <c r="A54" s="58" t="s">
        <v>47</v>
      </c>
      <c r="B54" s="57" t="s">
        <v>48</v>
      </c>
      <c r="C54" s="48">
        <f>C55</f>
        <v>39.6</v>
      </c>
      <c r="D54" s="48">
        <v>39.6</v>
      </c>
      <c r="E54" s="48">
        <f>E55</f>
        <v>0</v>
      </c>
      <c r="F54" s="48">
        <v>9.435</v>
      </c>
      <c r="G54" s="59">
        <f>G55</f>
        <v>23.825757575757574</v>
      </c>
      <c r="H54" s="48"/>
      <c r="I54" s="48"/>
      <c r="J54" s="48"/>
      <c r="K54" s="48"/>
      <c r="L54" s="59"/>
      <c r="M54" s="48">
        <f>M55</f>
        <v>39.6</v>
      </c>
      <c r="N54" s="50">
        <f t="shared" si="6"/>
        <v>39.6</v>
      </c>
      <c r="O54" s="48">
        <f t="shared" si="8"/>
        <v>0</v>
      </c>
      <c r="P54" s="50">
        <f t="shared" si="2"/>
        <v>9.435</v>
      </c>
      <c r="Q54" s="48">
        <f>Q55</f>
        <v>0</v>
      </c>
      <c r="R54" s="59">
        <f>R55</f>
        <v>23.825757575757574</v>
      </c>
      <c r="S54" s="8"/>
      <c r="T54" s="8"/>
      <c r="U54" s="8"/>
      <c r="V54" s="8"/>
    </row>
    <row r="55" spans="1:22" ht="15" hidden="1">
      <c r="A55" s="58" t="s">
        <v>49</v>
      </c>
      <c r="B55" s="60" t="s">
        <v>133</v>
      </c>
      <c r="C55" s="48">
        <v>39.6</v>
      </c>
      <c r="D55" s="48">
        <v>39.6</v>
      </c>
      <c r="E55" s="48">
        <f>E56</f>
        <v>0</v>
      </c>
      <c r="F55" s="48">
        <v>9.435</v>
      </c>
      <c r="G55" s="49">
        <f t="shared" si="4"/>
        <v>23.825757575757574</v>
      </c>
      <c r="H55" s="50"/>
      <c r="I55" s="50"/>
      <c r="J55" s="50"/>
      <c r="K55" s="50"/>
      <c r="L55" s="49"/>
      <c r="M55" s="50">
        <f t="shared" si="6"/>
        <v>39.6</v>
      </c>
      <c r="N55" s="50">
        <f t="shared" si="6"/>
        <v>39.6</v>
      </c>
      <c r="O55" s="50">
        <f t="shared" si="8"/>
        <v>0</v>
      </c>
      <c r="P55" s="50">
        <f t="shared" si="2"/>
        <v>9.435</v>
      </c>
      <c r="Q55" s="52"/>
      <c r="R55" s="49">
        <f t="shared" si="3"/>
        <v>23.825757575757574</v>
      </c>
      <c r="S55" s="8"/>
      <c r="T55" s="8"/>
      <c r="U55" s="8"/>
      <c r="V55" s="8"/>
    </row>
    <row r="56" spans="1:22" ht="21" customHeight="1">
      <c r="A56" s="58" t="s">
        <v>50</v>
      </c>
      <c r="B56" s="57" t="s">
        <v>51</v>
      </c>
      <c r="C56" s="48">
        <v>934.2</v>
      </c>
      <c r="D56" s="48">
        <v>1074.345</v>
      </c>
      <c r="E56" s="50"/>
      <c r="F56" s="50">
        <v>823.088</v>
      </c>
      <c r="G56" s="49">
        <f t="shared" si="4"/>
        <v>76.61300606416002</v>
      </c>
      <c r="H56" s="50">
        <v>0</v>
      </c>
      <c r="I56" s="50">
        <v>656.765</v>
      </c>
      <c r="J56" s="50"/>
      <c r="K56" s="50">
        <v>5.61</v>
      </c>
      <c r="L56" s="49">
        <f>K56/I56*100</f>
        <v>0.854186809589427</v>
      </c>
      <c r="M56" s="50">
        <f t="shared" si="6"/>
        <v>934.2</v>
      </c>
      <c r="N56" s="50">
        <f t="shared" si="6"/>
        <v>1731.1100000000001</v>
      </c>
      <c r="O56" s="50">
        <f>O59</f>
        <v>0</v>
      </c>
      <c r="P56" s="50">
        <f t="shared" si="2"/>
        <v>828.698</v>
      </c>
      <c r="Q56" s="52"/>
      <c r="R56" s="49">
        <f t="shared" si="3"/>
        <v>47.870903639861126</v>
      </c>
      <c r="S56" s="8"/>
      <c r="T56" s="8"/>
      <c r="U56" s="8"/>
      <c r="V56" s="8"/>
    </row>
    <row r="57" spans="1:22" ht="19.5" customHeight="1">
      <c r="A57" s="58" t="s">
        <v>113</v>
      </c>
      <c r="B57" s="57" t="s">
        <v>114</v>
      </c>
      <c r="C57" s="48"/>
      <c r="D57" s="48"/>
      <c r="E57" s="50"/>
      <c r="F57" s="50"/>
      <c r="G57" s="49"/>
      <c r="H57" s="50">
        <v>0</v>
      </c>
      <c r="I57" s="50">
        <v>305.5</v>
      </c>
      <c r="J57" s="50"/>
      <c r="K57" s="50">
        <v>305.5</v>
      </c>
      <c r="L57" s="49">
        <f>K57/I57*100</f>
        <v>100</v>
      </c>
      <c r="M57" s="50">
        <f>C57+H57</f>
        <v>0</v>
      </c>
      <c r="N57" s="50">
        <f>D57+I57</f>
        <v>305.5</v>
      </c>
      <c r="O57" s="50">
        <f>O60</f>
        <v>0</v>
      </c>
      <c r="P57" s="50">
        <f>K57+F57</f>
        <v>305.5</v>
      </c>
      <c r="Q57" s="52"/>
      <c r="R57" s="49">
        <f>P57/N57*100</f>
        <v>100</v>
      </c>
      <c r="S57" s="8"/>
      <c r="T57" s="8"/>
      <c r="U57" s="8"/>
      <c r="V57" s="8"/>
    </row>
    <row r="58" spans="1:22" ht="33" customHeight="1">
      <c r="A58" s="58" t="s">
        <v>112</v>
      </c>
      <c r="B58" s="57" t="s">
        <v>127</v>
      </c>
      <c r="C58" s="48">
        <v>4</v>
      </c>
      <c r="D58" s="48">
        <v>4</v>
      </c>
      <c r="E58" s="50"/>
      <c r="F58" s="50">
        <v>0</v>
      </c>
      <c r="G58" s="49">
        <f t="shared" si="4"/>
        <v>0</v>
      </c>
      <c r="H58" s="50">
        <v>0</v>
      </c>
      <c r="I58" s="50">
        <v>40</v>
      </c>
      <c r="J58" s="50"/>
      <c r="K58" s="50">
        <v>0</v>
      </c>
      <c r="L58" s="49">
        <f>K58/I58*100</f>
        <v>0</v>
      </c>
      <c r="M58" s="50">
        <f>C58+H58</f>
        <v>4</v>
      </c>
      <c r="N58" s="50">
        <f t="shared" si="6"/>
        <v>44</v>
      </c>
      <c r="O58" s="50">
        <f>O59</f>
        <v>0</v>
      </c>
      <c r="P58" s="50">
        <f t="shared" si="2"/>
        <v>0</v>
      </c>
      <c r="Q58" s="52"/>
      <c r="R58" s="49">
        <f>P58/N58*100</f>
        <v>0</v>
      </c>
      <c r="S58" s="8"/>
      <c r="T58" s="8"/>
      <c r="U58" s="8"/>
      <c r="V58" s="8"/>
    </row>
    <row r="59" spans="1:22" ht="28.5" customHeight="1">
      <c r="A59" s="58" t="s">
        <v>52</v>
      </c>
      <c r="B59" s="57" t="s">
        <v>128</v>
      </c>
      <c r="C59" s="48">
        <v>846</v>
      </c>
      <c r="D59" s="48">
        <v>846</v>
      </c>
      <c r="E59" s="50"/>
      <c r="F59" s="50">
        <v>532.373</v>
      </c>
      <c r="G59" s="49">
        <f t="shared" si="4"/>
        <v>62.92825059101656</v>
      </c>
      <c r="H59" s="50"/>
      <c r="I59" s="50"/>
      <c r="J59" s="50"/>
      <c r="K59" s="50"/>
      <c r="L59" s="49"/>
      <c r="M59" s="50">
        <f t="shared" si="6"/>
        <v>846</v>
      </c>
      <c r="N59" s="50">
        <f t="shared" si="6"/>
        <v>846</v>
      </c>
      <c r="O59" s="50">
        <f aca="true" t="shared" si="9" ref="O59:O65">O60</f>
        <v>0</v>
      </c>
      <c r="P59" s="50">
        <f t="shared" si="2"/>
        <v>532.373</v>
      </c>
      <c r="Q59" s="52"/>
      <c r="R59" s="49">
        <f t="shared" si="3"/>
        <v>62.92825059101656</v>
      </c>
      <c r="S59" s="8"/>
      <c r="T59" s="8"/>
      <c r="U59" s="8"/>
      <c r="V59" s="8"/>
    </row>
    <row r="60" spans="1:22" ht="24" customHeight="1">
      <c r="A60" s="58" t="s">
        <v>119</v>
      </c>
      <c r="B60" s="57" t="s">
        <v>121</v>
      </c>
      <c r="C60" s="48">
        <v>0</v>
      </c>
      <c r="D60" s="48">
        <v>0.945</v>
      </c>
      <c r="E60" s="50"/>
      <c r="F60" s="50">
        <v>0.945</v>
      </c>
      <c r="G60" s="49">
        <f t="shared" si="4"/>
        <v>100</v>
      </c>
      <c r="H60" s="50"/>
      <c r="I60" s="50"/>
      <c r="J60" s="50"/>
      <c r="K60" s="50"/>
      <c r="L60" s="49"/>
      <c r="M60" s="50">
        <f t="shared" si="6"/>
        <v>0</v>
      </c>
      <c r="N60" s="50">
        <f t="shared" si="6"/>
        <v>0.945</v>
      </c>
      <c r="O60" s="50"/>
      <c r="P60" s="50">
        <f t="shared" si="2"/>
        <v>0.945</v>
      </c>
      <c r="Q60" s="52"/>
      <c r="R60" s="49">
        <f t="shared" si="3"/>
        <v>100</v>
      </c>
      <c r="S60" s="8"/>
      <c r="T60" s="8"/>
      <c r="U60" s="8"/>
      <c r="V60" s="8"/>
    </row>
    <row r="61" spans="1:22" ht="36.75" customHeight="1">
      <c r="A61" s="58" t="s">
        <v>89</v>
      </c>
      <c r="B61" s="57" t="s">
        <v>81</v>
      </c>
      <c r="C61" s="48">
        <v>0</v>
      </c>
      <c r="D61" s="48">
        <v>10</v>
      </c>
      <c r="E61" s="50"/>
      <c r="F61" s="50">
        <v>9.927</v>
      </c>
      <c r="G61" s="49">
        <f t="shared" si="4"/>
        <v>99.27</v>
      </c>
      <c r="H61" s="50"/>
      <c r="I61" s="50"/>
      <c r="J61" s="50"/>
      <c r="K61" s="50"/>
      <c r="L61" s="49"/>
      <c r="M61" s="50">
        <f t="shared" si="6"/>
        <v>0</v>
      </c>
      <c r="N61" s="50">
        <f t="shared" si="6"/>
        <v>10</v>
      </c>
      <c r="O61" s="50" t="e">
        <f t="shared" si="9"/>
        <v>#REF!</v>
      </c>
      <c r="P61" s="50">
        <f t="shared" si="2"/>
        <v>9.927</v>
      </c>
      <c r="Q61" s="52"/>
      <c r="R61" s="49">
        <f t="shared" si="3"/>
        <v>99.27</v>
      </c>
      <c r="S61" s="8"/>
      <c r="T61" s="8"/>
      <c r="U61" s="8"/>
      <c r="V61" s="8"/>
    </row>
    <row r="62" spans="1:22" ht="16.5" customHeight="1" hidden="1">
      <c r="A62" s="57">
        <v>240601</v>
      </c>
      <c r="B62" s="57" t="s">
        <v>100</v>
      </c>
      <c r="C62" s="48"/>
      <c r="D62" s="48"/>
      <c r="E62" s="50"/>
      <c r="F62" s="50"/>
      <c r="G62" s="49"/>
      <c r="H62" s="50"/>
      <c r="I62" s="50"/>
      <c r="J62" s="50"/>
      <c r="K62" s="50"/>
      <c r="L62" s="49"/>
      <c r="M62" s="50">
        <f t="shared" si="6"/>
        <v>0</v>
      </c>
      <c r="N62" s="50">
        <f t="shared" si="6"/>
        <v>0</v>
      </c>
      <c r="O62" s="50" t="e">
        <f t="shared" si="9"/>
        <v>#REF!</v>
      </c>
      <c r="P62" s="50">
        <f t="shared" si="2"/>
        <v>0</v>
      </c>
      <c r="Q62" s="52"/>
      <c r="R62" s="49" t="e">
        <f t="shared" si="3"/>
        <v>#DIV/0!</v>
      </c>
      <c r="S62" s="8"/>
      <c r="T62" s="8"/>
      <c r="U62" s="8"/>
      <c r="V62" s="8"/>
    </row>
    <row r="63" spans="1:22" ht="20.25" customHeight="1">
      <c r="A63" s="58" t="s">
        <v>53</v>
      </c>
      <c r="B63" s="57" t="s">
        <v>54</v>
      </c>
      <c r="C63" s="50">
        <f>C64+C65</f>
        <v>202</v>
      </c>
      <c r="D63" s="50">
        <f>D64+D65</f>
        <v>518.2</v>
      </c>
      <c r="E63" s="50">
        <f>E64+E65</f>
        <v>0</v>
      </c>
      <c r="F63" s="50">
        <f>F64+F65</f>
        <v>360.737</v>
      </c>
      <c r="G63" s="49">
        <f t="shared" si="4"/>
        <v>69.61346970281744</v>
      </c>
      <c r="H63" s="50"/>
      <c r="I63" s="50"/>
      <c r="J63" s="50"/>
      <c r="K63" s="50"/>
      <c r="L63" s="49"/>
      <c r="M63" s="50">
        <f t="shared" si="6"/>
        <v>202</v>
      </c>
      <c r="N63" s="50">
        <f t="shared" si="6"/>
        <v>518.2</v>
      </c>
      <c r="O63" s="50" t="e">
        <f t="shared" si="9"/>
        <v>#REF!</v>
      </c>
      <c r="P63" s="50">
        <f t="shared" si="2"/>
        <v>360.737</v>
      </c>
      <c r="Q63" s="52" t="e">
        <f>#REF!+#REF!+#REF!</f>
        <v>#REF!</v>
      </c>
      <c r="R63" s="49">
        <f t="shared" si="3"/>
        <v>69.61346970281744</v>
      </c>
      <c r="S63" s="8"/>
      <c r="T63" s="8"/>
      <c r="U63" s="8"/>
      <c r="V63" s="8"/>
    </row>
    <row r="64" spans="1:22" ht="18.75" customHeight="1">
      <c r="A64" s="58" t="s">
        <v>97</v>
      </c>
      <c r="B64" s="57" t="s">
        <v>98</v>
      </c>
      <c r="C64" s="48">
        <v>30</v>
      </c>
      <c r="D64" s="48">
        <v>20</v>
      </c>
      <c r="E64" s="50"/>
      <c r="F64" s="50">
        <v>0</v>
      </c>
      <c r="G64" s="49">
        <v>0</v>
      </c>
      <c r="H64" s="50"/>
      <c r="I64" s="50"/>
      <c r="J64" s="50"/>
      <c r="K64" s="50"/>
      <c r="L64" s="49"/>
      <c r="M64" s="50">
        <f t="shared" si="6"/>
        <v>30</v>
      </c>
      <c r="N64" s="50">
        <f t="shared" si="6"/>
        <v>20</v>
      </c>
      <c r="O64" s="50" t="e">
        <f t="shared" si="9"/>
        <v>#REF!</v>
      </c>
      <c r="P64" s="50">
        <f t="shared" si="2"/>
        <v>0</v>
      </c>
      <c r="Q64" s="52"/>
      <c r="R64" s="49">
        <f t="shared" si="3"/>
        <v>0</v>
      </c>
      <c r="S64" s="8"/>
      <c r="T64" s="8"/>
      <c r="U64" s="8"/>
      <c r="V64" s="8"/>
    </row>
    <row r="65" spans="1:22" ht="15" customHeight="1">
      <c r="A65" s="58" t="s">
        <v>55</v>
      </c>
      <c r="B65" s="57" t="s">
        <v>56</v>
      </c>
      <c r="C65" s="48">
        <v>172</v>
      </c>
      <c r="D65" s="48">
        <v>498.2</v>
      </c>
      <c r="E65" s="50"/>
      <c r="F65" s="50">
        <v>360.737</v>
      </c>
      <c r="G65" s="49">
        <f t="shared" si="4"/>
        <v>72.40806904857487</v>
      </c>
      <c r="H65" s="50"/>
      <c r="I65" s="50"/>
      <c r="J65" s="50"/>
      <c r="K65" s="50"/>
      <c r="L65" s="49"/>
      <c r="M65" s="50">
        <f t="shared" si="6"/>
        <v>172</v>
      </c>
      <c r="N65" s="50">
        <f>D65+I65</f>
        <v>498.2</v>
      </c>
      <c r="O65" s="50" t="e">
        <f t="shared" si="9"/>
        <v>#REF!</v>
      </c>
      <c r="P65" s="50">
        <f>K65+F65</f>
        <v>360.737</v>
      </c>
      <c r="Q65" s="52"/>
      <c r="R65" s="49">
        <f t="shared" si="3"/>
        <v>72.40806904857487</v>
      </c>
      <c r="S65" s="8"/>
      <c r="T65" s="8"/>
      <c r="U65" s="8"/>
      <c r="V65" s="8"/>
    </row>
    <row r="66" spans="1:22" ht="15" hidden="1">
      <c r="A66" s="58"/>
      <c r="B66" s="57"/>
      <c r="C66" s="48"/>
      <c r="D66" s="48"/>
      <c r="E66" s="50"/>
      <c r="F66" s="50"/>
      <c r="G66" s="49" t="e">
        <f t="shared" si="4"/>
        <v>#DIV/0!</v>
      </c>
      <c r="H66" s="50"/>
      <c r="I66" s="50"/>
      <c r="J66" s="50"/>
      <c r="K66" s="50"/>
      <c r="L66" s="49" t="e">
        <f>K66/I66*100</f>
        <v>#DIV/0!</v>
      </c>
      <c r="M66" s="50">
        <f t="shared" si="6"/>
        <v>0</v>
      </c>
      <c r="N66" s="50">
        <f>D66+I66</f>
        <v>0</v>
      </c>
      <c r="O66" s="50" t="e">
        <f>#REF!</f>
        <v>#REF!</v>
      </c>
      <c r="P66" s="50">
        <f>K66+F66</f>
        <v>0</v>
      </c>
      <c r="Q66" s="52"/>
      <c r="R66" s="49" t="e">
        <f t="shared" si="3"/>
        <v>#DIV/0!</v>
      </c>
      <c r="S66" s="8"/>
      <c r="T66" s="8"/>
      <c r="U66" s="8"/>
      <c r="V66" s="8"/>
    </row>
    <row r="67" spans="1:22" ht="25.5" customHeight="1">
      <c r="A67" s="58"/>
      <c r="B67" s="57" t="s">
        <v>57</v>
      </c>
      <c r="C67" s="50">
        <f>C10+C12+C14+C15+C16+C53+C54+C56+C57+C58+C59+C60+C61+C63+C62</f>
        <v>99000.8</v>
      </c>
      <c r="D67" s="50">
        <f>D10+D12+D14+D15+D16+D53+D54+D56+D57+D58+D59+D60+D61+D63+D62</f>
        <v>102084.19300000001</v>
      </c>
      <c r="E67" s="50">
        <f>E10+E12+E14+E15+E16+E53+E54+E56+E57+E58+E59+E60+E61+E63+E62</f>
        <v>0</v>
      </c>
      <c r="F67" s="50">
        <f>F10+F12+F14+F15+F16+F53+F54+F56+F57+F58+F59+F60+F61+F63+F62</f>
        <v>76172.435</v>
      </c>
      <c r="G67" s="49">
        <f t="shared" si="4"/>
        <v>74.61726714144665</v>
      </c>
      <c r="H67" s="50">
        <f>H10+H12+H14+H15+H16+H53+H54+H56+H57+H58+H59+H60+H61+H63+H62</f>
        <v>1554.6</v>
      </c>
      <c r="I67" s="50">
        <f>I10+I12+I14+I15+I16+I53+I54+I56+I57+I58+I59+I60+I61+I63+I62</f>
        <v>4620.473000000001</v>
      </c>
      <c r="J67" s="50">
        <f>J10+J12+J14+J15+J16+J53+J54+J56+J57+J58+J59+J60+J61+J63+J62</f>
        <v>0</v>
      </c>
      <c r="K67" s="50">
        <f>K10+K12+K14+K15+K16+K53+K54+K56+K57+K58+K59+K60+K61+K63+K62</f>
        <v>2915.366</v>
      </c>
      <c r="L67" s="49">
        <f>K67/I67*100</f>
        <v>63.096700272894125</v>
      </c>
      <c r="M67" s="50">
        <f>M10+M12+M14+M15+M16+M53+M54+M56+M57+M58+M59+M60+M61+M63+M62</f>
        <v>100555.40000000001</v>
      </c>
      <c r="N67" s="50">
        <f>N10+N12+N14+N15+N16+N53+N54+N56+N57+N58+N59+N60+N61+N63+N62</f>
        <v>106704.666</v>
      </c>
      <c r="O67" s="50" t="e">
        <f>O10+O12+O14+O15+O16+O53+O54+O56+O57+O58+O59+O60+O61+O63+O62</f>
        <v>#REF!</v>
      </c>
      <c r="P67" s="50">
        <f>P10+P12+P14+P15+P16+P53+P54+P56+P57+P58+P59+P60+P61+P63+P62</f>
        <v>79087.801</v>
      </c>
      <c r="Q67" s="50" t="e">
        <f>Q10+Q12+Q14+Q15+Q16+Q53+Q54+Q56+Q59+Q60+Q61+Q63+Q58+Q62</f>
        <v>#REF!</v>
      </c>
      <c r="R67" s="49">
        <f t="shared" si="3"/>
        <v>74.11840921745635</v>
      </c>
      <c r="S67" s="28"/>
      <c r="T67" s="8"/>
      <c r="U67" s="8"/>
      <c r="V67" s="8"/>
    </row>
    <row r="68" spans="1:22" ht="28.5" customHeight="1">
      <c r="A68" s="58" t="s">
        <v>58</v>
      </c>
      <c r="B68" s="57" t="s">
        <v>131</v>
      </c>
      <c r="C68" s="48">
        <v>2895</v>
      </c>
      <c r="D68" s="48">
        <v>2895</v>
      </c>
      <c r="E68" s="50"/>
      <c r="F68" s="48">
        <v>2182.331</v>
      </c>
      <c r="G68" s="49">
        <f t="shared" si="4"/>
        <v>75.38276338514682</v>
      </c>
      <c r="H68" s="50"/>
      <c r="I68" s="50"/>
      <c r="J68" s="50"/>
      <c r="K68" s="50"/>
      <c r="L68" s="49"/>
      <c r="M68" s="50">
        <f aca="true" t="shared" si="10" ref="M68:N73">C68+H68</f>
        <v>2895</v>
      </c>
      <c r="N68" s="50">
        <f t="shared" si="10"/>
        <v>2895</v>
      </c>
      <c r="O68" s="50">
        <f>O73</f>
        <v>269.57</v>
      </c>
      <c r="P68" s="50">
        <f aca="true" t="shared" si="11" ref="P68:P73">K68+F68</f>
        <v>2182.331</v>
      </c>
      <c r="Q68" s="52"/>
      <c r="R68" s="49">
        <f t="shared" si="3"/>
        <v>75.38276338514682</v>
      </c>
      <c r="S68" s="8"/>
      <c r="T68" s="8"/>
      <c r="U68" s="8"/>
      <c r="V68" s="8"/>
    </row>
    <row r="69" spans="1:22" ht="11.25" customHeight="1" hidden="1">
      <c r="A69" s="61"/>
      <c r="B69" s="57"/>
      <c r="C69" s="48"/>
      <c r="D69" s="48"/>
      <c r="E69" s="50"/>
      <c r="F69" s="48"/>
      <c r="G69" s="49"/>
      <c r="H69" s="50"/>
      <c r="I69" s="50"/>
      <c r="J69" s="50"/>
      <c r="K69" s="50"/>
      <c r="L69" s="49"/>
      <c r="M69" s="50">
        <f t="shared" si="10"/>
        <v>0</v>
      </c>
      <c r="N69" s="50">
        <f t="shared" si="10"/>
        <v>0</v>
      </c>
      <c r="O69" s="50"/>
      <c r="P69" s="50">
        <f t="shared" si="11"/>
        <v>0</v>
      </c>
      <c r="Q69" s="52"/>
      <c r="R69" s="49" t="e">
        <f t="shared" si="3"/>
        <v>#DIV/0!</v>
      </c>
      <c r="S69" s="8"/>
      <c r="T69" s="8"/>
      <c r="U69" s="8"/>
      <c r="V69" s="8"/>
    </row>
    <row r="70" spans="1:22" ht="21" customHeight="1" hidden="1">
      <c r="A70" s="61" t="s">
        <v>106</v>
      </c>
      <c r="B70" s="57" t="s">
        <v>107</v>
      </c>
      <c r="C70" s="48"/>
      <c r="D70" s="48"/>
      <c r="E70" s="50"/>
      <c r="F70" s="48"/>
      <c r="G70" s="49"/>
      <c r="H70" s="50"/>
      <c r="I70" s="50"/>
      <c r="J70" s="50"/>
      <c r="K70" s="50"/>
      <c r="L70" s="49"/>
      <c r="M70" s="50">
        <f>C70+H70</f>
        <v>0</v>
      </c>
      <c r="N70" s="50">
        <f>D70+I70</f>
        <v>0</v>
      </c>
      <c r="O70" s="50"/>
      <c r="P70" s="50">
        <f t="shared" si="11"/>
        <v>0</v>
      </c>
      <c r="Q70" s="52"/>
      <c r="R70" s="49" t="e">
        <f>P70/N70*100</f>
        <v>#DIV/0!</v>
      </c>
      <c r="S70" s="8"/>
      <c r="T70" s="8"/>
      <c r="U70" s="8"/>
      <c r="V70" s="8"/>
    </row>
    <row r="71" spans="1:22" ht="25.5" customHeight="1">
      <c r="A71" s="61" t="s">
        <v>106</v>
      </c>
      <c r="B71" s="57" t="s">
        <v>120</v>
      </c>
      <c r="C71" s="48"/>
      <c r="D71" s="48"/>
      <c r="E71" s="50"/>
      <c r="F71" s="48"/>
      <c r="G71" s="49"/>
      <c r="H71" s="50">
        <v>0</v>
      </c>
      <c r="I71" s="50">
        <v>40</v>
      </c>
      <c r="J71" s="50"/>
      <c r="K71" s="50">
        <v>20</v>
      </c>
      <c r="L71" s="49">
        <f>K71/I71*100</f>
        <v>50</v>
      </c>
      <c r="M71" s="50">
        <f>C71+H71</f>
        <v>0</v>
      </c>
      <c r="N71" s="50">
        <f>D71+I71</f>
        <v>40</v>
      </c>
      <c r="O71" s="50">
        <f>O76</f>
        <v>0</v>
      </c>
      <c r="P71" s="50">
        <f t="shared" si="11"/>
        <v>20</v>
      </c>
      <c r="Q71" s="52"/>
      <c r="R71" s="49">
        <f>P71/N71*100</f>
        <v>50</v>
      </c>
      <c r="S71" s="8"/>
      <c r="T71" s="8"/>
      <c r="U71" s="8"/>
      <c r="V71" s="8"/>
    </row>
    <row r="72" spans="1:22" ht="48" customHeight="1">
      <c r="A72" s="61" t="s">
        <v>109</v>
      </c>
      <c r="B72" s="62" t="s">
        <v>132</v>
      </c>
      <c r="C72" s="48"/>
      <c r="D72" s="48"/>
      <c r="E72" s="50"/>
      <c r="F72" s="48"/>
      <c r="G72" s="49"/>
      <c r="H72" s="50">
        <v>557.9</v>
      </c>
      <c r="I72" s="50">
        <v>557.9</v>
      </c>
      <c r="J72" s="50"/>
      <c r="K72" s="50">
        <v>300.373</v>
      </c>
      <c r="L72" s="49">
        <f>K72/I72*100</f>
        <v>53.83993547230686</v>
      </c>
      <c r="M72" s="50">
        <f t="shared" si="10"/>
        <v>557.9</v>
      </c>
      <c r="N72" s="50">
        <f t="shared" si="10"/>
        <v>557.9</v>
      </c>
      <c r="O72" s="50"/>
      <c r="P72" s="50">
        <f t="shared" si="11"/>
        <v>300.373</v>
      </c>
      <c r="Q72" s="52"/>
      <c r="R72" s="49">
        <f t="shared" si="3"/>
        <v>53.83993547230686</v>
      </c>
      <c r="S72" s="8"/>
      <c r="T72" s="8"/>
      <c r="U72" s="8"/>
      <c r="V72" s="8"/>
    </row>
    <row r="73" spans="1:22" ht="22.5" customHeight="1">
      <c r="A73" s="74">
        <v>250380</v>
      </c>
      <c r="B73" s="63" t="s">
        <v>99</v>
      </c>
      <c r="C73" s="48">
        <v>0</v>
      </c>
      <c r="D73" s="48">
        <v>273</v>
      </c>
      <c r="E73" s="50"/>
      <c r="F73" s="48">
        <v>231</v>
      </c>
      <c r="G73" s="49">
        <f t="shared" si="4"/>
        <v>84.61538461538461</v>
      </c>
      <c r="H73" s="50">
        <v>0</v>
      </c>
      <c r="I73" s="50">
        <v>75.532</v>
      </c>
      <c r="J73" s="50"/>
      <c r="K73" s="50">
        <v>75.532</v>
      </c>
      <c r="L73" s="49">
        <f>K73/I73*100</f>
        <v>100</v>
      </c>
      <c r="M73" s="50">
        <f t="shared" si="10"/>
        <v>0</v>
      </c>
      <c r="N73" s="50">
        <f t="shared" si="10"/>
        <v>348.532</v>
      </c>
      <c r="O73" s="50">
        <f>O74</f>
        <v>269.57</v>
      </c>
      <c r="P73" s="50">
        <f t="shared" si="11"/>
        <v>306.532</v>
      </c>
      <c r="Q73" s="52"/>
      <c r="R73" s="49">
        <f t="shared" si="3"/>
        <v>87.94945657787521</v>
      </c>
      <c r="S73" s="8"/>
      <c r="T73" s="8"/>
      <c r="U73" s="8"/>
      <c r="V73" s="8"/>
    </row>
    <row r="74" spans="1:22" ht="21.75" customHeight="1">
      <c r="A74" s="58"/>
      <c r="B74" s="57" t="s">
        <v>59</v>
      </c>
      <c r="C74" s="48">
        <f>C67+C68+C71+C72+C73</f>
        <v>101895.8</v>
      </c>
      <c r="D74" s="48">
        <f>D67+D68+D71+D72+D73</f>
        <v>105252.19300000001</v>
      </c>
      <c r="E74" s="48">
        <f>E67+E68+E71+E72+E73</f>
        <v>0</v>
      </c>
      <c r="F74" s="48">
        <f>F67+F68+F71+F72+F73</f>
        <v>78585.766</v>
      </c>
      <c r="G74" s="49">
        <f>F74/D74*100</f>
        <v>74.66425521414077</v>
      </c>
      <c r="H74" s="48">
        <f>H67+H68+H71+H72+H73</f>
        <v>2112.5</v>
      </c>
      <c r="I74" s="48">
        <f>I67+I68+I71+I72+I73</f>
        <v>5293.905000000001</v>
      </c>
      <c r="J74" s="48">
        <f>J67+J68+J71+J72+J73</f>
        <v>0</v>
      </c>
      <c r="K74" s="48">
        <f>K67+K68+K71+K72+K73</f>
        <v>3311.271</v>
      </c>
      <c r="L74" s="49">
        <f>K74/I74*100</f>
        <v>62.548742374485364</v>
      </c>
      <c r="M74" s="48">
        <f>M67+M68+M71+M72+M73</f>
        <v>104008.3</v>
      </c>
      <c r="N74" s="48">
        <f>N67+N68+N71+N72+N73</f>
        <v>110546.098</v>
      </c>
      <c r="O74" s="48">
        <f>O67+O68+O71+O72+O73</f>
        <v>2112.5</v>
      </c>
      <c r="P74" s="48">
        <f>P67+P68+P71+P72+P73</f>
        <v>81897.03700000003</v>
      </c>
      <c r="Q74" s="77" t="e">
        <f>SUM(Q67:Q68)</f>
        <v>#REF!</v>
      </c>
      <c r="R74" s="49">
        <f t="shared" si="3"/>
        <v>74.0840594843972</v>
      </c>
      <c r="S74" s="8"/>
      <c r="T74" s="8"/>
      <c r="U74" s="8"/>
      <c r="V74" s="8"/>
    </row>
    <row r="75" spans="1:19" ht="15" hidden="1">
      <c r="A75" s="46"/>
      <c r="B75" s="54"/>
      <c r="C75" s="64"/>
      <c r="D75" s="65"/>
      <c r="E75" s="66"/>
      <c r="F75" s="66"/>
      <c r="G75" s="66"/>
      <c r="H75" s="66"/>
      <c r="I75" s="66"/>
      <c r="J75" s="66"/>
      <c r="K75" s="66"/>
      <c r="L75" s="67"/>
      <c r="M75" s="66"/>
      <c r="N75" s="66"/>
      <c r="O75" s="66"/>
      <c r="P75" s="66"/>
      <c r="Q75" s="66"/>
      <c r="R75" s="66"/>
      <c r="S75" s="8"/>
    </row>
    <row r="76" spans="1:19" ht="15" hidden="1">
      <c r="A76" s="46"/>
      <c r="B76" s="64"/>
      <c r="C76" s="64"/>
      <c r="D76" s="65"/>
      <c r="E76" s="66"/>
      <c r="F76" s="66"/>
      <c r="G76" s="66"/>
      <c r="H76" s="66"/>
      <c r="I76" s="66"/>
      <c r="J76" s="66"/>
      <c r="K76" s="66"/>
      <c r="L76" s="67"/>
      <c r="M76" s="66"/>
      <c r="N76" s="66"/>
      <c r="O76" s="66"/>
      <c r="P76" s="66"/>
      <c r="Q76" s="66"/>
      <c r="R76" s="66"/>
      <c r="S76" s="8"/>
    </row>
    <row r="77" spans="1:19" ht="15">
      <c r="A77" s="68"/>
      <c r="B77" s="69"/>
      <c r="C77" s="69"/>
      <c r="D77" s="70"/>
      <c r="E77" s="70"/>
      <c r="F77" s="70"/>
      <c r="G77" s="70"/>
      <c r="H77" s="70"/>
      <c r="I77" s="70"/>
      <c r="J77" s="70"/>
      <c r="K77" s="71"/>
      <c r="L77" s="72"/>
      <c r="M77" s="70"/>
      <c r="N77" s="73"/>
      <c r="O77" s="70"/>
      <c r="P77" s="73"/>
      <c r="Q77" s="70"/>
      <c r="R77" s="71"/>
      <c r="S77" s="8"/>
    </row>
    <row r="78" spans="1:19" ht="12.75">
      <c r="A78" s="22"/>
      <c r="B78" s="23"/>
      <c r="C78" s="23"/>
      <c r="D78" s="25"/>
      <c r="K78" s="8"/>
      <c r="L78" s="27"/>
      <c r="M78" s="25"/>
      <c r="R78" s="8"/>
      <c r="S78" s="8"/>
    </row>
    <row r="79" spans="1:19" ht="12.75">
      <c r="A79" s="22"/>
      <c r="B79" s="23"/>
      <c r="C79" s="23"/>
      <c r="F79" s="25"/>
      <c r="K79" s="8"/>
      <c r="L79" s="8"/>
      <c r="M79" s="25"/>
      <c r="R79" s="8"/>
      <c r="S79" s="8"/>
    </row>
    <row r="80" spans="1:19" ht="12.75">
      <c r="A80" s="22"/>
      <c r="B80" s="23"/>
      <c r="C80" s="23"/>
      <c r="D80" s="25"/>
      <c r="K80" s="8"/>
      <c r="L80" s="8"/>
      <c r="M80" s="25"/>
      <c r="R80" s="8"/>
      <c r="S80" s="8"/>
    </row>
    <row r="81" spans="1:19" ht="12.75">
      <c r="A81" s="22"/>
      <c r="B81" s="23"/>
      <c r="C81" s="23"/>
      <c r="D81" s="25"/>
      <c r="I81" s="25"/>
      <c r="R81" s="8"/>
      <c r="S81" s="8"/>
    </row>
    <row r="82" spans="1:19" ht="12.75">
      <c r="A82" s="22"/>
      <c r="B82" s="23"/>
      <c r="C82" s="23"/>
      <c r="R82" s="8"/>
      <c r="S82" s="8"/>
    </row>
    <row r="83" spans="1:6" ht="12.75">
      <c r="A83" s="22"/>
      <c r="B83" s="23"/>
      <c r="C83" s="23"/>
      <c r="F83" s="25"/>
    </row>
    <row r="84" spans="3:4" ht="12.75">
      <c r="C84" s="25"/>
      <c r="D84" s="25"/>
    </row>
    <row r="85" ht="12.75">
      <c r="D85" s="25"/>
    </row>
  </sheetData>
  <mergeCells count="23">
    <mergeCell ref="H4:L4"/>
    <mergeCell ref="B2:N2"/>
    <mergeCell ref="B1:F1"/>
    <mergeCell ref="D5:D6"/>
    <mergeCell ref="E5:E6"/>
    <mergeCell ref="F5:F6"/>
    <mergeCell ref="J5:J6"/>
    <mergeCell ref="M4:R4"/>
    <mergeCell ref="M5:M6"/>
    <mergeCell ref="N5:N6"/>
    <mergeCell ref="A4:A6"/>
    <mergeCell ref="B4:B6"/>
    <mergeCell ref="C5:C6"/>
    <mergeCell ref="G5:G6"/>
    <mergeCell ref="C4:G4"/>
    <mergeCell ref="O5:O6"/>
    <mergeCell ref="P5:P6"/>
    <mergeCell ref="Q5:Q6"/>
    <mergeCell ref="R5:R6"/>
    <mergeCell ref="H5:H6"/>
    <mergeCell ref="L5:L6"/>
    <mergeCell ref="I5:I6"/>
    <mergeCell ref="K5:K6"/>
  </mergeCells>
  <printOptions/>
  <pageMargins left="0.17" right="0.2" top="0.74" bottom="0.03" header="0.74" footer="0.2"/>
  <pageSetup fitToHeight="3"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VASULIVNA</cp:lastModifiedBy>
  <cp:lastPrinted>2013-10-17T07:05:58Z</cp:lastPrinted>
  <dcterms:created xsi:type="dcterms:W3CDTF">2003-07-29T11:52:02Z</dcterms:created>
  <dcterms:modified xsi:type="dcterms:W3CDTF">2013-10-17T07:07:05Z</dcterms:modified>
  <cp:category/>
  <cp:version/>
  <cp:contentType/>
  <cp:contentStatus/>
</cp:coreProperties>
</file>