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>
    <definedName name="_xlnm.Print_Titles" localSheetId="0">'2014'!$4:$8</definedName>
  </definedNames>
  <calcPr fullCalcOnLoad="1"/>
</workbook>
</file>

<file path=xl/sharedStrings.xml><?xml version="1.0" encoding="utf-8"?>
<sst xmlns="http://schemas.openxmlformats.org/spreadsheetml/2006/main" count="92" uniqueCount="80">
  <si>
    <t>Загальний фонд</t>
  </si>
  <si>
    <t>Спеціальний фонд</t>
  </si>
  <si>
    <t>Разом</t>
  </si>
  <si>
    <t>Найменування доходів</t>
  </si>
  <si>
    <t>Затверджено  з урахуванням змін на 2004 рік</t>
  </si>
  <si>
    <t>Уточнений план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</si>
  <si>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</si>
  <si>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</si>
  <si>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Податки на власність </t>
  </si>
  <si>
    <t>Неподаткові надходження</t>
  </si>
  <si>
    <t>Адміністративні збори та платежі , доходи від некомерційного та побічного продажу</t>
  </si>
  <si>
    <t>Надходження від штафів та фінансових санкцій</t>
  </si>
  <si>
    <t>Надходження коштів від відшкодування втрат сільськогосподарського та лісогосподарського виробництва</t>
  </si>
  <si>
    <t>Надходження сум відсотків  за користування тимчасово вільними  коштами відповідних бюджетів</t>
  </si>
  <si>
    <t>Надходження дивідендів від участі відповідної ради у статутних фондах суб''єктів підприємницької діяльності</t>
  </si>
  <si>
    <t>Надходження від місцевих грошово-речових лотерей</t>
  </si>
  <si>
    <t>Надходження коштів від приватизації майна, що знаходиться у комунальній власності, в тому числі від продажу земельних ділянок несільськогосподарського призначення комунальної власності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</si>
  <si>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</si>
  <si>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комплексів, що знаходяться у власності відповідної ради</t>
  </si>
  <si>
    <t>Адмінштрафи та санкції</t>
  </si>
  <si>
    <t>Інші неподаткові надходження</t>
  </si>
  <si>
    <t xml:space="preserve">Інші надходження </t>
  </si>
  <si>
    <t>Інші надходження</t>
  </si>
  <si>
    <t>Власні надходження бюджетних установ</t>
  </si>
  <si>
    <t>Надходження від продажу основного капіталу</t>
  </si>
  <si>
    <t xml:space="preserve">Плата за послуги, що надаються бюджетними установами </t>
  </si>
  <si>
    <t>Плата за оренду майна бюджетних установ</t>
  </si>
  <si>
    <t>Кошти, що отримуються бюджетними установами від реалізації майна</t>
  </si>
  <si>
    <t>Інші джерела власних надходжень бюджетних установ</t>
  </si>
  <si>
    <t xml:space="preserve">Благодійні внески, гранти та дарунки, отримані бюджетними установами </t>
  </si>
  <si>
    <t>Офіційні трансферти</t>
  </si>
  <si>
    <t>Від органів державного управління</t>
  </si>
  <si>
    <t xml:space="preserve">Дотації </t>
  </si>
  <si>
    <t>Дотації вирівнювання, що одержуються з державного бюджету</t>
  </si>
  <si>
    <t>Субвенції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</si>
  <si>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</si>
  <si>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Кошти одержані із загального фонду до бюджету розвитку(спец.фонд).</t>
  </si>
  <si>
    <t>Кошти, одержані із загального фонду бюджету до бюджету розвитку (спеціального фонду)</t>
  </si>
  <si>
    <t>Всього доходів</t>
  </si>
  <si>
    <t>Усього доходів</t>
  </si>
  <si>
    <t>Доходи відвласності та підприємницької діяльності</t>
  </si>
  <si>
    <t>Частина чистого прибутку (доходу) комунальних унітарних підприємств та їх об"єднань, що вилучаються до бюджету</t>
  </si>
  <si>
    <t>Виконано  за І квартал  2011 рік</t>
  </si>
  <si>
    <t>Податок на доходи фізичних осіб</t>
  </si>
  <si>
    <t>Податок на доходи фізичних осіб - суб`єктів підприємницької діяльності і незалежної професійної діяльності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</si>
  <si>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</si>
  <si>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</si>
  <si>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Кошти від продажу земель і нематеріальних актів</t>
  </si>
  <si>
    <t>Кошти від продажу земель</t>
  </si>
  <si>
    <t>Субвенція з інших бюджетів на виконання інвестиційних проектів</t>
  </si>
  <si>
    <t>Інші субвенції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</si>
  <si>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</si>
  <si>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Код бюджетної класифікації</t>
  </si>
  <si>
    <t>Додаткова дотація з державного бюджету на вирівнювання фінансової забезпеченості місцевих бюджетів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</si>
  <si>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</si>
  <si>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</si>
  <si>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збільшенням ставок акцизного податку з пального для фізичних осіб ( крім пільг на одержання ліків, зубопротезування , оплату електроенергії, природного і скрапленого газу на побутові потреби, твердого та рідкого пічного побутового палива,послуг тепло-,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</si>
  <si>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зв`язку із закінченням строку повноважень</t>
  </si>
  <si>
    <t>Субвенція з державного бюджету місцевим бюджетам на виплату державної соціальної допомоги на дітей - 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</si>
  <si>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Кошти, що надходять до районних та міських бюджетів (міст Києва і Севастополя, міст республіканськог і обласного значення) бюджеті з міських ( міст районного значення), селищних, сільських та районних у містах бюджетів</t>
  </si>
  <si>
    <t>Податок на доходи фізичних осіб, що сплачується фізичними особами за результатами річного декларування</t>
  </si>
  <si>
    <t>Плата за послуги, що надаються бюджетними установами згідно з їх основною діяльністю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</si>
  <si>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</si>
  <si>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 , що сплачуються податковими агентами, із доходів платника податків у вигляді заробітної плати</t>
  </si>
  <si>
    <t>Податок на доходи фізичних осіб , що сплачуються податковими агентами, із доходів платника податку  інших ніж  заробітна плата</t>
  </si>
  <si>
    <t>Субвенція з державного бюджету місцевим бюджетам на придбання медикаментів для забезпечення швидкої медичної допомоги</t>
  </si>
  <si>
    <t>Разом доходів</t>
  </si>
  <si>
    <t>тис.грн.</t>
  </si>
  <si>
    <t>Субвенція на проведення видатків місцевих бюджетів , що враховуються при визначенні обсягу міжбюджетних трансфертів</t>
  </si>
  <si>
    <t>інші додаткові дотації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</si>
  <si>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</t>
  </si>
  <si>
    <t>Надходження коштів від відшкодування втрат сільськогосподарського і лісогосподарського виробництва</t>
  </si>
  <si>
    <t>План на  2014 рік</t>
  </si>
  <si>
    <t>Уточнений план на  2014 рік</t>
  </si>
  <si>
    <t xml:space="preserve">% виконан. до уточн. плану на 2014 рік 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</si>
  <si>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</si>
  <si>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пункту 164.2.19 пункту 164.2 статті 164 Податкового кодексу</t>
  </si>
  <si>
    <t>Субвенція на проведення видатків місцевих бюджетів, що враховуються при визначенні обсягу міжбюджетних трансфертів</t>
  </si>
  <si>
    <t xml:space="preserve">  Звіт про виконання доходної частини  районного бюджету  Олександрівського району  за 9 місяців 2014 року</t>
  </si>
  <si>
    <t>Виконано   за 9 місяців  2014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</si>
</sst>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5">
    <font>
      <sz val="10"/>
      <name val="Arial"/>
      <family val="0"/>
    </font>
    <font>
      <sz val="10"/>
      <name val="Arial Cyr"/>
      <family val="0"/>
    </font>
    <font>
      <sz val="11.5"/>
      <name val="Times New Roman"/>
      <family val="1"/>
    </font>
    <font>
      <i/>
      <sz val="11.5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89" fontId="2" fillId="0" borderId="2" xfId="0" applyNumberFormat="1" applyFont="1" applyFill="1" applyBorder="1" applyAlignment="1">
      <alignment horizontal="center" vertical="center"/>
    </xf>
    <xf numFmtId="188" fontId="2" fillId="0" borderId="2" xfId="0" applyNumberFormat="1" applyFont="1" applyFill="1" applyBorder="1" applyAlignment="1">
      <alignment horizontal="center" vertical="center"/>
    </xf>
    <xf numFmtId="0" fontId="2" fillId="0" borderId="2" xfId="17" applyFont="1" applyBorder="1" applyAlignment="1">
      <alignment wrapText="1"/>
      <protection/>
    </xf>
    <xf numFmtId="0" fontId="2" fillId="0" borderId="2" xfId="17" applyFont="1" applyBorder="1" applyAlignment="1">
      <alignment vertical="distributed" wrapText="1"/>
      <protection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distributed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189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8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І квартал 201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workbookViewId="0" topLeftCell="A1">
      <pane xSplit="3" ySplit="11" topLeftCell="H3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K36" sqref="K36"/>
    </sheetView>
  </sheetViews>
  <sheetFormatPr defaultColWidth="9.140625" defaultRowHeight="12.75"/>
  <cols>
    <col min="1" max="1" width="11.28125" style="1" customWidth="1"/>
    <col min="2" max="2" width="57.7109375" style="1" customWidth="1"/>
    <col min="3" max="3" width="4.7109375" style="1" hidden="1" customWidth="1"/>
    <col min="4" max="4" width="11.00390625" style="1" customWidth="1"/>
    <col min="5" max="5" width="11.7109375" style="1" customWidth="1"/>
    <col min="6" max="6" width="11.140625" style="1" customWidth="1"/>
    <col min="7" max="7" width="10.140625" style="1" customWidth="1"/>
    <col min="8" max="8" width="9.140625" style="1" customWidth="1"/>
    <col min="9" max="9" width="10.8515625" style="1" customWidth="1"/>
    <col min="10" max="10" width="7.140625" style="1" hidden="1" customWidth="1"/>
    <col min="11" max="11" width="9.7109375" style="1" customWidth="1"/>
    <col min="12" max="12" width="9.28125" style="1" customWidth="1"/>
    <col min="13" max="13" width="10.7109375" style="1" customWidth="1"/>
    <col min="14" max="14" width="11.57421875" style="1" customWidth="1"/>
    <col min="15" max="15" width="11.00390625" style="1" hidden="1" customWidth="1"/>
    <col min="16" max="16" width="11.7109375" style="1" customWidth="1"/>
    <col min="17" max="17" width="9.00390625" style="1" customWidth="1"/>
    <col min="18" max="18" width="10.7109375" style="1" bestFit="1" customWidth="1"/>
    <col min="19" max="16384" width="9.140625" style="1" customWidth="1"/>
  </cols>
  <sheetData>
    <row r="1" spans="1:17" ht="15.75" customHeight="1">
      <c r="A1" s="45" t="s">
        <v>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8" ht="15" hidden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2"/>
      <c r="R2" s="2"/>
    </row>
    <row r="3" spans="1:18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1" t="s">
        <v>67</v>
      </c>
      <c r="O3" s="2"/>
      <c r="P3" s="2"/>
      <c r="Q3" s="2"/>
      <c r="R3" s="2"/>
    </row>
    <row r="4" spans="1:17" ht="15.75" thickBot="1">
      <c r="A4" s="30"/>
      <c r="B4" s="31"/>
      <c r="C4" s="42" t="s">
        <v>0</v>
      </c>
      <c r="D4" s="42"/>
      <c r="E4" s="42"/>
      <c r="F4" s="42"/>
      <c r="G4" s="43"/>
      <c r="H4" s="44" t="s">
        <v>1</v>
      </c>
      <c r="I4" s="42"/>
      <c r="J4" s="42"/>
      <c r="K4" s="42"/>
      <c r="L4" s="43"/>
      <c r="M4" s="44" t="s">
        <v>2</v>
      </c>
      <c r="N4" s="42"/>
      <c r="O4" s="42"/>
      <c r="P4" s="42"/>
      <c r="Q4" s="43"/>
    </row>
    <row r="5" spans="1:18" ht="12.75" customHeight="1">
      <c r="A5" s="35" t="s">
        <v>52</v>
      </c>
      <c r="B5" s="37" t="s">
        <v>3</v>
      </c>
      <c r="C5" s="39" t="s">
        <v>4</v>
      </c>
      <c r="D5" s="32" t="s">
        <v>72</v>
      </c>
      <c r="E5" s="33" t="s">
        <v>73</v>
      </c>
      <c r="F5" s="32" t="s">
        <v>79</v>
      </c>
      <c r="G5" s="32" t="s">
        <v>74</v>
      </c>
      <c r="H5" s="32" t="s">
        <v>72</v>
      </c>
      <c r="I5" s="33" t="s">
        <v>73</v>
      </c>
      <c r="J5" s="33" t="s">
        <v>42</v>
      </c>
      <c r="K5" s="32" t="s">
        <v>79</v>
      </c>
      <c r="L5" s="32" t="s">
        <v>74</v>
      </c>
      <c r="M5" s="32" t="s">
        <v>72</v>
      </c>
      <c r="N5" s="33" t="s">
        <v>73</v>
      </c>
      <c r="O5" s="33" t="s">
        <v>5</v>
      </c>
      <c r="P5" s="33" t="s">
        <v>79</v>
      </c>
      <c r="Q5" s="32" t="s">
        <v>74</v>
      </c>
      <c r="R5" s="26"/>
    </row>
    <row r="6" spans="1:18" ht="12.75" customHeight="1">
      <c r="A6" s="35"/>
      <c r="B6" s="37"/>
      <c r="C6" s="39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26"/>
    </row>
    <row r="7" spans="1:18" ht="65.25" customHeight="1">
      <c r="A7" s="35"/>
      <c r="B7" s="37"/>
      <c r="C7" s="39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26"/>
    </row>
    <row r="8" spans="1:18" ht="0.75" customHeight="1" hidden="1">
      <c r="A8" s="36"/>
      <c r="B8" s="38"/>
      <c r="C8" s="40"/>
      <c r="D8" s="4"/>
      <c r="E8" s="34"/>
      <c r="F8" s="4"/>
      <c r="G8" s="4"/>
      <c r="H8" s="4"/>
      <c r="I8" s="34"/>
      <c r="J8" s="34"/>
      <c r="K8" s="4"/>
      <c r="L8" s="4"/>
      <c r="M8" s="4"/>
      <c r="N8" s="34"/>
      <c r="O8" s="34"/>
      <c r="P8" s="34"/>
      <c r="Q8" s="4"/>
      <c r="R8" s="26"/>
    </row>
    <row r="9" spans="1:18" ht="0.75" customHeight="1">
      <c r="A9" s="5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4"/>
      <c r="R9" s="26"/>
    </row>
    <row r="10" spans="1:18" ht="15" customHeight="1" hidden="1">
      <c r="A10" s="5">
        <v>1</v>
      </c>
      <c r="B10" s="3">
        <v>2</v>
      </c>
      <c r="C10" s="3"/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/>
      <c r="K10" s="4">
        <v>9</v>
      </c>
      <c r="L10" s="4">
        <v>10</v>
      </c>
      <c r="M10" s="4">
        <v>11</v>
      </c>
      <c r="N10" s="4">
        <v>12</v>
      </c>
      <c r="O10" s="4"/>
      <c r="P10" s="6">
        <v>13</v>
      </c>
      <c r="Q10" s="7">
        <v>14</v>
      </c>
      <c r="R10" s="26"/>
    </row>
    <row r="11" spans="1:18" ht="0.75" customHeight="1">
      <c r="A11" s="5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/>
      <c r="Q11" s="7" t="e">
        <f aca="true" t="shared" si="0" ref="Q11:Q20">P11/N11*100</f>
        <v>#DIV/0!</v>
      </c>
      <c r="R11" s="26"/>
    </row>
    <row r="12" spans="1:18" ht="22.5" customHeight="1">
      <c r="A12" s="27">
        <v>10000000</v>
      </c>
      <c r="B12" s="5" t="s">
        <v>6</v>
      </c>
      <c r="C12" s="9" t="e">
        <f>C13+#REF!+#REF!</f>
        <v>#REF!</v>
      </c>
      <c r="D12" s="10">
        <v>17387.3</v>
      </c>
      <c r="E12" s="10">
        <v>16186.2</v>
      </c>
      <c r="F12" s="10">
        <v>11481.257</v>
      </c>
      <c r="G12" s="11">
        <f aca="true" t="shared" si="1" ref="G12:G22">F12/E12*100</f>
        <v>70.9323806699534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f aca="true" t="shared" si="2" ref="M12:M36">H12+D12</f>
        <v>17387.3</v>
      </c>
      <c r="N12" s="10">
        <f aca="true" t="shared" si="3" ref="N12:N36">I12+E12</f>
        <v>16186.2</v>
      </c>
      <c r="O12" s="10">
        <f aca="true" t="shared" si="4" ref="O12:O21">J12+E12</f>
        <v>16186.2</v>
      </c>
      <c r="P12" s="28">
        <f aca="true" t="shared" si="5" ref="P12:P21">K12+F12</f>
        <v>11481.257</v>
      </c>
      <c r="Q12" s="11">
        <f t="shared" si="0"/>
        <v>70.9323806699534</v>
      </c>
      <c r="R12" s="14"/>
    </row>
    <row r="13" spans="1:18" ht="28.5" customHeight="1">
      <c r="A13" s="8">
        <v>11000000</v>
      </c>
      <c r="B13" s="5" t="s">
        <v>7</v>
      </c>
      <c r="C13" s="9" t="e">
        <f>C14+#REF!+#REF!</f>
        <v>#REF!</v>
      </c>
      <c r="D13" s="10">
        <v>17387.3</v>
      </c>
      <c r="E13" s="10">
        <v>16186.2</v>
      </c>
      <c r="F13" s="10">
        <v>11481.257</v>
      </c>
      <c r="G13" s="11">
        <f>F13/E13*100</f>
        <v>70.9323806699534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f t="shared" si="2"/>
        <v>17387.3</v>
      </c>
      <c r="N13" s="10">
        <f t="shared" si="3"/>
        <v>16186.2</v>
      </c>
      <c r="O13" s="10">
        <f t="shared" si="4"/>
        <v>16186.2</v>
      </c>
      <c r="P13" s="28">
        <f t="shared" si="5"/>
        <v>11481.257</v>
      </c>
      <c r="Q13" s="11">
        <f t="shared" si="0"/>
        <v>70.9323806699534</v>
      </c>
      <c r="R13" s="14"/>
    </row>
    <row r="14" spans="1:18" ht="24.75" customHeight="1">
      <c r="A14" s="8">
        <v>11010000</v>
      </c>
      <c r="B14" s="12" t="s">
        <v>43</v>
      </c>
      <c r="C14" s="9">
        <v>1748.8</v>
      </c>
      <c r="D14" s="10">
        <v>17387.3</v>
      </c>
      <c r="E14" s="10">
        <v>16186.2</v>
      </c>
      <c r="F14" s="10">
        <v>11481.257</v>
      </c>
      <c r="G14" s="11">
        <f>F14/E14*100</f>
        <v>70.9323806699534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f t="shared" si="2"/>
        <v>17387.3</v>
      </c>
      <c r="N14" s="10">
        <f t="shared" si="3"/>
        <v>16186.2</v>
      </c>
      <c r="O14" s="10">
        <f t="shared" si="4"/>
        <v>16186.2</v>
      </c>
      <c r="P14" s="28">
        <f t="shared" si="5"/>
        <v>11481.257</v>
      </c>
      <c r="Q14" s="11">
        <f t="shared" si="0"/>
        <v>70.9323806699534</v>
      </c>
      <c r="R14" s="14"/>
    </row>
    <row r="15" spans="1:18" ht="0.75" customHeight="1" hidden="1">
      <c r="A15" s="8">
        <v>12000000</v>
      </c>
      <c r="B15" s="5" t="s">
        <v>8</v>
      </c>
      <c r="C15" s="9"/>
      <c r="D15" s="10">
        <v>0</v>
      </c>
      <c r="E15" s="10">
        <v>0</v>
      </c>
      <c r="F15" s="10"/>
      <c r="G15" s="11" t="e">
        <f t="shared" si="1"/>
        <v>#DIV/0!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f t="shared" si="2"/>
        <v>0</v>
      </c>
      <c r="N15" s="10">
        <f t="shared" si="3"/>
        <v>0</v>
      </c>
      <c r="O15" s="10">
        <f t="shared" si="4"/>
        <v>0</v>
      </c>
      <c r="P15" s="28">
        <f t="shared" si="5"/>
        <v>0</v>
      </c>
      <c r="Q15" s="11" t="e">
        <f t="shared" si="0"/>
        <v>#DIV/0!</v>
      </c>
      <c r="R15" s="14"/>
    </row>
    <row r="16" spans="1:18" ht="35.25" customHeight="1" hidden="1">
      <c r="A16" s="8"/>
      <c r="B16" s="12"/>
      <c r="C16" s="9"/>
      <c r="D16" s="10"/>
      <c r="E16" s="10"/>
      <c r="F16" s="10"/>
      <c r="G16" s="11"/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f t="shared" si="2"/>
        <v>0</v>
      </c>
      <c r="N16" s="10">
        <f t="shared" si="3"/>
        <v>0</v>
      </c>
      <c r="O16" s="10">
        <f t="shared" si="4"/>
        <v>0</v>
      </c>
      <c r="P16" s="28">
        <f t="shared" si="5"/>
        <v>0</v>
      </c>
      <c r="Q16" s="11" t="e">
        <f t="shared" si="0"/>
        <v>#DIV/0!</v>
      </c>
      <c r="R16" s="14"/>
    </row>
    <row r="17" spans="1:18" ht="27" customHeight="1">
      <c r="A17" s="8">
        <v>11010100</v>
      </c>
      <c r="B17" s="12" t="s">
        <v>63</v>
      </c>
      <c r="C17" s="9"/>
      <c r="D17" s="10">
        <v>13575.9</v>
      </c>
      <c r="E17" s="10">
        <v>12374.8</v>
      </c>
      <c r="F17" s="10">
        <v>9167.157</v>
      </c>
      <c r="G17" s="11">
        <f>F17/E17*100</f>
        <v>74.0792336037754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f>H17+D17</f>
        <v>13575.9</v>
      </c>
      <c r="N17" s="10">
        <f>I17+E17</f>
        <v>12374.8</v>
      </c>
      <c r="O17" s="10">
        <f>J17+E17</f>
        <v>12374.8</v>
      </c>
      <c r="P17" s="28">
        <f>K17+F17</f>
        <v>9167.157</v>
      </c>
      <c r="Q17" s="11">
        <f>P17/N17*100</f>
        <v>74.0792336037754</v>
      </c>
      <c r="R17" s="14"/>
    </row>
    <row r="18" spans="1:18" ht="30" customHeight="1">
      <c r="A18" s="8">
        <v>11010200</v>
      </c>
      <c r="B18" s="13" t="s">
        <v>44</v>
      </c>
      <c r="C18" s="9"/>
      <c r="D18" s="10">
        <v>571.1</v>
      </c>
      <c r="E18" s="10">
        <v>571.1</v>
      </c>
      <c r="F18" s="10">
        <v>551.197</v>
      </c>
      <c r="G18" s="11">
        <f t="shared" si="1"/>
        <v>96.51497110838731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f>H18+D18</f>
        <v>571.1</v>
      </c>
      <c r="N18" s="10">
        <f t="shared" si="3"/>
        <v>571.1</v>
      </c>
      <c r="O18" s="10">
        <f t="shared" si="4"/>
        <v>571.1</v>
      </c>
      <c r="P18" s="28">
        <f t="shared" si="5"/>
        <v>551.197</v>
      </c>
      <c r="Q18" s="11">
        <f t="shared" si="0"/>
        <v>96.51497110838731</v>
      </c>
      <c r="R18" s="14"/>
    </row>
    <row r="19" spans="1:18" ht="47.25" customHeight="1">
      <c r="A19" s="8">
        <v>11010400</v>
      </c>
      <c r="B19" s="12" t="s">
        <v>64</v>
      </c>
      <c r="C19" s="9"/>
      <c r="D19" s="10">
        <v>2860</v>
      </c>
      <c r="E19" s="10">
        <v>2860</v>
      </c>
      <c r="F19" s="10">
        <v>1418.956</v>
      </c>
      <c r="G19" s="11">
        <f t="shared" si="1"/>
        <v>49.613846153846154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f>H19+D19</f>
        <v>2860</v>
      </c>
      <c r="N19" s="10">
        <f t="shared" si="3"/>
        <v>2860</v>
      </c>
      <c r="O19" s="10">
        <f t="shared" si="4"/>
        <v>2860</v>
      </c>
      <c r="P19" s="28">
        <f t="shared" si="5"/>
        <v>1418.956</v>
      </c>
      <c r="Q19" s="11">
        <f>P19/N19*100</f>
        <v>49.613846153846154</v>
      </c>
      <c r="R19" s="14"/>
    </row>
    <row r="20" spans="1:18" ht="29.25" customHeight="1">
      <c r="A20" s="8">
        <v>11010500</v>
      </c>
      <c r="B20" s="13" t="s">
        <v>60</v>
      </c>
      <c r="C20" s="9"/>
      <c r="D20" s="10">
        <v>380.3</v>
      </c>
      <c r="E20" s="10">
        <v>380.3</v>
      </c>
      <c r="F20" s="10">
        <v>342.306</v>
      </c>
      <c r="G20" s="11">
        <f t="shared" si="1"/>
        <v>90.00946621088613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f>H20+D20</f>
        <v>380.3</v>
      </c>
      <c r="N20" s="10">
        <f t="shared" si="3"/>
        <v>380.3</v>
      </c>
      <c r="O20" s="10">
        <f t="shared" si="4"/>
        <v>380.3</v>
      </c>
      <c r="P20" s="28">
        <f t="shared" si="5"/>
        <v>342.306</v>
      </c>
      <c r="Q20" s="11">
        <f t="shared" si="0"/>
        <v>90.00946621088613</v>
      </c>
      <c r="R20" s="14"/>
    </row>
    <row r="21" spans="1:18" ht="60" customHeight="1">
      <c r="A21" s="8">
        <v>11010900</v>
      </c>
      <c r="B21" s="13" t="s">
        <v>76</v>
      </c>
      <c r="C21" s="9"/>
      <c r="D21" s="10">
        <v>0</v>
      </c>
      <c r="E21" s="10">
        <v>0</v>
      </c>
      <c r="F21" s="10">
        <v>1.641</v>
      </c>
      <c r="G21" s="11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f>H21+D21</f>
        <v>0</v>
      </c>
      <c r="N21" s="10">
        <f t="shared" si="3"/>
        <v>0</v>
      </c>
      <c r="O21" s="10">
        <f t="shared" si="4"/>
        <v>0</v>
      </c>
      <c r="P21" s="28">
        <f t="shared" si="5"/>
        <v>1.641</v>
      </c>
      <c r="Q21" s="10">
        <v>0</v>
      </c>
      <c r="R21" s="14"/>
    </row>
    <row r="22" spans="1:18" ht="15.75" customHeight="1">
      <c r="A22" s="15">
        <v>20000000</v>
      </c>
      <c r="B22" s="5" t="s">
        <v>9</v>
      </c>
      <c r="C22" s="9">
        <f>C25+C32+C33</f>
        <v>1</v>
      </c>
      <c r="D22" s="10">
        <f>D34+D37+D40</f>
        <v>80</v>
      </c>
      <c r="E22" s="10">
        <f>E34+E37+E40</f>
        <v>80</v>
      </c>
      <c r="F22" s="10">
        <f>F34+F37+F40</f>
        <v>42.924</v>
      </c>
      <c r="G22" s="11">
        <f t="shared" si="1"/>
        <v>53.654999999999994</v>
      </c>
      <c r="H22" s="10">
        <v>1353</v>
      </c>
      <c r="I22" s="10">
        <v>1821.854</v>
      </c>
      <c r="J22" s="10"/>
      <c r="K22" s="10">
        <v>1223.59</v>
      </c>
      <c r="L22" s="7">
        <f>K22/I22*100</f>
        <v>67.16180330586315</v>
      </c>
      <c r="M22" s="10">
        <f t="shared" si="2"/>
        <v>1433</v>
      </c>
      <c r="N22" s="10">
        <f t="shared" si="3"/>
        <v>1901.854</v>
      </c>
      <c r="O22" s="10">
        <f aca="true" t="shared" si="6" ref="O22:O39">J22+E22</f>
        <v>80</v>
      </c>
      <c r="P22" s="28">
        <f aca="true" t="shared" si="7" ref="P22:P52">K22+F22</f>
        <v>1266.514</v>
      </c>
      <c r="Q22" s="11">
        <f aca="true" t="shared" si="8" ref="Q22:Q39">P22/N22*100</f>
        <v>66.59365019607183</v>
      </c>
      <c r="R22" s="14"/>
    </row>
    <row r="23" spans="1:18" ht="33.75" customHeight="1" hidden="1">
      <c r="A23" s="15">
        <v>22000000</v>
      </c>
      <c r="B23" s="5" t="s">
        <v>10</v>
      </c>
      <c r="C23" s="9"/>
      <c r="D23" s="10"/>
      <c r="E23" s="10"/>
      <c r="F23" s="10">
        <v>0</v>
      </c>
      <c r="G23" s="11" t="e">
        <f aca="true" t="shared" si="9" ref="G23:G33">F23/E23*100</f>
        <v>#DIV/0!</v>
      </c>
      <c r="H23" s="7"/>
      <c r="I23" s="7"/>
      <c r="J23" s="7"/>
      <c r="K23" s="10"/>
      <c r="L23" s="7"/>
      <c r="M23" s="10">
        <f t="shared" si="2"/>
        <v>0</v>
      </c>
      <c r="N23" s="10">
        <f t="shared" si="3"/>
        <v>0</v>
      </c>
      <c r="O23" s="10">
        <f t="shared" si="6"/>
        <v>0</v>
      </c>
      <c r="P23" s="28">
        <f t="shared" si="7"/>
        <v>0</v>
      </c>
      <c r="Q23" s="11" t="e">
        <f t="shared" si="8"/>
        <v>#DIV/0!</v>
      </c>
      <c r="R23" s="14"/>
    </row>
    <row r="24" spans="1:18" ht="27" customHeight="1" hidden="1">
      <c r="A24" s="15">
        <v>23000000</v>
      </c>
      <c r="B24" s="5" t="s">
        <v>11</v>
      </c>
      <c r="C24" s="9"/>
      <c r="D24" s="10"/>
      <c r="E24" s="10"/>
      <c r="F24" s="10">
        <v>0</v>
      </c>
      <c r="G24" s="11" t="e">
        <f t="shared" si="9"/>
        <v>#DIV/0!</v>
      </c>
      <c r="H24" s="7"/>
      <c r="I24" s="7"/>
      <c r="J24" s="7"/>
      <c r="K24" s="10"/>
      <c r="L24" s="7"/>
      <c r="M24" s="10">
        <f t="shared" si="2"/>
        <v>0</v>
      </c>
      <c r="N24" s="10">
        <f t="shared" si="3"/>
        <v>0</v>
      </c>
      <c r="O24" s="10">
        <f t="shared" si="6"/>
        <v>0</v>
      </c>
      <c r="P24" s="28">
        <f t="shared" si="7"/>
        <v>0</v>
      </c>
      <c r="Q24" s="11" t="e">
        <f t="shared" si="8"/>
        <v>#DIV/0!</v>
      </c>
      <c r="R24" s="14"/>
    </row>
    <row r="25" spans="1:18" ht="0.75" customHeight="1" hidden="1">
      <c r="A25" s="15">
        <v>21110000</v>
      </c>
      <c r="B25" s="5" t="s">
        <v>12</v>
      </c>
      <c r="C25" s="9"/>
      <c r="D25" s="10"/>
      <c r="E25" s="10"/>
      <c r="F25" s="10"/>
      <c r="G25" s="11" t="e">
        <f t="shared" si="9"/>
        <v>#DIV/0!</v>
      </c>
      <c r="H25" s="7"/>
      <c r="I25" s="7"/>
      <c r="J25" s="7"/>
      <c r="K25" s="10"/>
      <c r="L25" s="7"/>
      <c r="M25" s="10">
        <f t="shared" si="2"/>
        <v>0</v>
      </c>
      <c r="N25" s="10">
        <f t="shared" si="3"/>
        <v>0</v>
      </c>
      <c r="O25" s="10">
        <f t="shared" si="6"/>
        <v>0</v>
      </c>
      <c r="P25" s="28">
        <f t="shared" si="7"/>
        <v>0</v>
      </c>
      <c r="Q25" s="11" t="e">
        <f t="shared" si="8"/>
        <v>#DIV/0!</v>
      </c>
      <c r="R25" s="14"/>
    </row>
    <row r="26" spans="1:18" ht="30" hidden="1">
      <c r="A26" s="15">
        <v>210400</v>
      </c>
      <c r="B26" s="5" t="s">
        <v>13</v>
      </c>
      <c r="C26" s="9"/>
      <c r="D26" s="10"/>
      <c r="E26" s="10"/>
      <c r="F26" s="10"/>
      <c r="G26" s="11" t="e">
        <f t="shared" si="9"/>
        <v>#DIV/0!</v>
      </c>
      <c r="H26" s="7"/>
      <c r="I26" s="7"/>
      <c r="J26" s="7"/>
      <c r="K26" s="10"/>
      <c r="L26" s="7" t="e">
        <f aca="true" t="shared" si="10" ref="L26:L31">K26/I26*100</f>
        <v>#DIV/0!</v>
      </c>
      <c r="M26" s="10">
        <f t="shared" si="2"/>
        <v>0</v>
      </c>
      <c r="N26" s="10">
        <f t="shared" si="3"/>
        <v>0</v>
      </c>
      <c r="O26" s="10">
        <f t="shared" si="6"/>
        <v>0</v>
      </c>
      <c r="P26" s="28">
        <f t="shared" si="7"/>
        <v>0</v>
      </c>
      <c r="Q26" s="11" t="e">
        <f t="shared" si="8"/>
        <v>#DIV/0!</v>
      </c>
      <c r="R26" s="14"/>
    </row>
    <row r="27" spans="1:18" ht="30" hidden="1">
      <c r="A27" s="15">
        <v>210501</v>
      </c>
      <c r="B27" s="5" t="s">
        <v>14</v>
      </c>
      <c r="C27" s="9"/>
      <c r="D27" s="10"/>
      <c r="E27" s="10"/>
      <c r="F27" s="10"/>
      <c r="G27" s="11" t="e">
        <f t="shared" si="9"/>
        <v>#DIV/0!</v>
      </c>
      <c r="H27" s="7"/>
      <c r="I27" s="7"/>
      <c r="J27" s="7"/>
      <c r="K27" s="10"/>
      <c r="L27" s="7" t="e">
        <f t="shared" si="10"/>
        <v>#DIV/0!</v>
      </c>
      <c r="M27" s="10">
        <f t="shared" si="2"/>
        <v>0</v>
      </c>
      <c r="N27" s="10">
        <f t="shared" si="3"/>
        <v>0</v>
      </c>
      <c r="O27" s="10">
        <f t="shared" si="6"/>
        <v>0</v>
      </c>
      <c r="P27" s="28">
        <f t="shared" si="7"/>
        <v>0</v>
      </c>
      <c r="Q27" s="11" t="e">
        <f t="shared" si="8"/>
        <v>#DIV/0!</v>
      </c>
      <c r="R27" s="14"/>
    </row>
    <row r="28" spans="1:18" ht="15" hidden="1">
      <c r="A28" s="15">
        <v>210300</v>
      </c>
      <c r="B28" s="5" t="s">
        <v>15</v>
      </c>
      <c r="C28" s="9"/>
      <c r="D28" s="10"/>
      <c r="E28" s="10"/>
      <c r="F28" s="10"/>
      <c r="G28" s="11" t="e">
        <f t="shared" si="9"/>
        <v>#DIV/0!</v>
      </c>
      <c r="H28" s="7"/>
      <c r="I28" s="7"/>
      <c r="J28" s="7"/>
      <c r="K28" s="10"/>
      <c r="L28" s="7" t="e">
        <f t="shared" si="10"/>
        <v>#DIV/0!</v>
      </c>
      <c r="M28" s="10">
        <f t="shared" si="2"/>
        <v>0</v>
      </c>
      <c r="N28" s="10">
        <f t="shared" si="3"/>
        <v>0</v>
      </c>
      <c r="O28" s="10">
        <f t="shared" si="6"/>
        <v>0</v>
      </c>
      <c r="P28" s="28">
        <f t="shared" si="7"/>
        <v>0</v>
      </c>
      <c r="Q28" s="11" t="e">
        <f t="shared" si="8"/>
        <v>#DIV/0!</v>
      </c>
      <c r="R28" s="14"/>
    </row>
    <row r="29" spans="1:18" ht="60" hidden="1">
      <c r="A29" s="15">
        <v>210709</v>
      </c>
      <c r="B29" s="5" t="s">
        <v>16</v>
      </c>
      <c r="C29" s="9"/>
      <c r="D29" s="10"/>
      <c r="E29" s="10"/>
      <c r="F29" s="10"/>
      <c r="G29" s="11" t="e">
        <f t="shared" si="9"/>
        <v>#DIV/0!</v>
      </c>
      <c r="H29" s="7"/>
      <c r="I29" s="7"/>
      <c r="J29" s="7"/>
      <c r="K29" s="10"/>
      <c r="L29" s="7" t="e">
        <f t="shared" si="10"/>
        <v>#DIV/0!</v>
      </c>
      <c r="M29" s="10">
        <f t="shared" si="2"/>
        <v>0</v>
      </c>
      <c r="N29" s="10">
        <f t="shared" si="3"/>
        <v>0</v>
      </c>
      <c r="O29" s="10">
        <f t="shared" si="6"/>
        <v>0</v>
      </c>
      <c r="P29" s="28">
        <f t="shared" si="7"/>
        <v>0</v>
      </c>
      <c r="Q29" s="11" t="e">
        <f t="shared" si="8"/>
        <v>#DIV/0!</v>
      </c>
      <c r="R29" s="14"/>
    </row>
    <row r="30" spans="1:18" ht="30" hidden="1">
      <c r="A30" s="15">
        <v>220000</v>
      </c>
      <c r="B30" s="5" t="s">
        <v>17</v>
      </c>
      <c r="C30" s="9"/>
      <c r="D30" s="10"/>
      <c r="E30" s="10"/>
      <c r="F30" s="10"/>
      <c r="G30" s="11" t="e">
        <f t="shared" si="9"/>
        <v>#DIV/0!</v>
      </c>
      <c r="H30" s="7"/>
      <c r="I30" s="7"/>
      <c r="J30" s="7"/>
      <c r="K30" s="10"/>
      <c r="L30" s="7" t="e">
        <f t="shared" si="10"/>
        <v>#DIV/0!</v>
      </c>
      <c r="M30" s="10">
        <f t="shared" si="2"/>
        <v>0</v>
      </c>
      <c r="N30" s="10">
        <f t="shared" si="3"/>
        <v>0</v>
      </c>
      <c r="O30" s="10">
        <f t="shared" si="6"/>
        <v>0</v>
      </c>
      <c r="P30" s="28">
        <f t="shared" si="7"/>
        <v>0</v>
      </c>
      <c r="Q30" s="11" t="e">
        <f t="shared" si="8"/>
        <v>#DIV/0!</v>
      </c>
      <c r="R30" s="14"/>
    </row>
    <row r="31" spans="1:18" ht="30" hidden="1">
      <c r="A31" s="15">
        <v>220800</v>
      </c>
      <c r="B31" s="5" t="s">
        <v>18</v>
      </c>
      <c r="C31" s="9"/>
      <c r="D31" s="10"/>
      <c r="E31" s="10"/>
      <c r="F31" s="10"/>
      <c r="G31" s="11" t="e">
        <f t="shared" si="9"/>
        <v>#DIV/0!</v>
      </c>
      <c r="H31" s="7"/>
      <c r="I31" s="7"/>
      <c r="J31" s="7"/>
      <c r="K31" s="10"/>
      <c r="L31" s="7" t="e">
        <f t="shared" si="10"/>
        <v>#DIV/0!</v>
      </c>
      <c r="M31" s="10">
        <f t="shared" si="2"/>
        <v>0</v>
      </c>
      <c r="N31" s="10">
        <f t="shared" si="3"/>
        <v>0</v>
      </c>
      <c r="O31" s="10">
        <f t="shared" si="6"/>
        <v>0</v>
      </c>
      <c r="P31" s="28">
        <f t="shared" si="7"/>
        <v>0</v>
      </c>
      <c r="Q31" s="11" t="e">
        <f t="shared" si="8"/>
        <v>#DIV/0!</v>
      </c>
      <c r="R31" s="14"/>
    </row>
    <row r="32" spans="1:18" ht="0.75" customHeight="1" hidden="1">
      <c r="A32" s="15">
        <v>21081100</v>
      </c>
      <c r="B32" s="5" t="s">
        <v>19</v>
      </c>
      <c r="C32" s="9">
        <v>1</v>
      </c>
      <c r="D32" s="10"/>
      <c r="E32" s="10"/>
      <c r="F32" s="10"/>
      <c r="G32" s="11" t="e">
        <f t="shared" si="9"/>
        <v>#DIV/0!</v>
      </c>
      <c r="H32" s="7"/>
      <c r="I32" s="7"/>
      <c r="J32" s="7"/>
      <c r="K32" s="10"/>
      <c r="L32" s="7"/>
      <c r="M32" s="10">
        <f t="shared" si="2"/>
        <v>0</v>
      </c>
      <c r="N32" s="10">
        <f t="shared" si="3"/>
        <v>0</v>
      </c>
      <c r="O32" s="10">
        <f t="shared" si="6"/>
        <v>0</v>
      </c>
      <c r="P32" s="28">
        <f t="shared" si="7"/>
        <v>0</v>
      </c>
      <c r="Q32" s="11" t="e">
        <f t="shared" si="8"/>
        <v>#DIV/0!</v>
      </c>
      <c r="R32" s="14"/>
    </row>
    <row r="33" spans="1:18" ht="15" hidden="1">
      <c r="A33" s="15">
        <v>24000000</v>
      </c>
      <c r="B33" s="5" t="s">
        <v>20</v>
      </c>
      <c r="C33" s="9"/>
      <c r="D33" s="10"/>
      <c r="E33" s="10"/>
      <c r="F33" s="10">
        <v>0</v>
      </c>
      <c r="G33" s="11" t="e">
        <f t="shared" si="9"/>
        <v>#DIV/0!</v>
      </c>
      <c r="H33" s="7"/>
      <c r="I33" s="7"/>
      <c r="J33" s="7"/>
      <c r="K33" s="10"/>
      <c r="L33" s="7"/>
      <c r="M33" s="10">
        <f t="shared" si="2"/>
        <v>0</v>
      </c>
      <c r="N33" s="10">
        <f t="shared" si="3"/>
        <v>0</v>
      </c>
      <c r="O33" s="10">
        <f t="shared" si="6"/>
        <v>0</v>
      </c>
      <c r="P33" s="28">
        <f t="shared" si="7"/>
        <v>0</v>
      </c>
      <c r="Q33" s="11" t="e">
        <f t="shared" si="8"/>
        <v>#DIV/0!</v>
      </c>
      <c r="R33" s="14"/>
    </row>
    <row r="34" spans="1:18" ht="15">
      <c r="A34" s="15">
        <v>21000000</v>
      </c>
      <c r="B34" s="5" t="s">
        <v>40</v>
      </c>
      <c r="C34" s="9"/>
      <c r="D34" s="10">
        <v>0.1</v>
      </c>
      <c r="E34" s="10">
        <v>0.1</v>
      </c>
      <c r="F34" s="10">
        <v>0</v>
      </c>
      <c r="G34" s="11">
        <v>0</v>
      </c>
      <c r="H34" s="10">
        <v>0</v>
      </c>
      <c r="I34" s="10">
        <v>0</v>
      </c>
      <c r="J34" s="7"/>
      <c r="K34" s="7">
        <v>0</v>
      </c>
      <c r="L34" s="10">
        <v>0</v>
      </c>
      <c r="M34" s="10">
        <f>H34+D34</f>
        <v>0.1</v>
      </c>
      <c r="N34" s="10">
        <f t="shared" si="3"/>
        <v>0.1</v>
      </c>
      <c r="O34" s="10">
        <f t="shared" si="6"/>
        <v>0.1</v>
      </c>
      <c r="P34" s="28">
        <f t="shared" si="7"/>
        <v>0</v>
      </c>
      <c r="Q34" s="10">
        <v>0</v>
      </c>
      <c r="R34" s="14"/>
    </row>
    <row r="35" spans="1:18" ht="30">
      <c r="A35" s="15">
        <v>21110000</v>
      </c>
      <c r="B35" s="5" t="s">
        <v>71</v>
      </c>
      <c r="C35" s="9"/>
      <c r="D35" s="10">
        <v>0</v>
      </c>
      <c r="E35" s="10">
        <v>0.1</v>
      </c>
      <c r="F35" s="10">
        <v>0</v>
      </c>
      <c r="G35" s="10">
        <v>0</v>
      </c>
      <c r="H35" s="10">
        <v>0</v>
      </c>
      <c r="I35" s="10">
        <v>0</v>
      </c>
      <c r="J35" s="7"/>
      <c r="K35" s="7">
        <v>0</v>
      </c>
      <c r="L35" s="10">
        <v>0</v>
      </c>
      <c r="M35" s="10">
        <f t="shared" si="2"/>
        <v>0</v>
      </c>
      <c r="N35" s="10">
        <f>I35+E35</f>
        <v>0.1</v>
      </c>
      <c r="O35" s="10">
        <f>J35+E35</f>
        <v>0.1</v>
      </c>
      <c r="P35" s="28">
        <f>K35+F35</f>
        <v>0</v>
      </c>
      <c r="Q35" s="10">
        <v>0</v>
      </c>
      <c r="R35" s="14"/>
    </row>
    <row r="36" spans="1:18" ht="30">
      <c r="A36" s="15">
        <v>21010300</v>
      </c>
      <c r="B36" s="5" t="s">
        <v>41</v>
      </c>
      <c r="C36" s="9"/>
      <c r="D36" s="10">
        <v>0.1</v>
      </c>
      <c r="E36" s="10">
        <v>0.1</v>
      </c>
      <c r="F36" s="10">
        <v>0</v>
      </c>
      <c r="G36" s="11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f t="shared" si="2"/>
        <v>0.1</v>
      </c>
      <c r="N36" s="10">
        <f t="shared" si="3"/>
        <v>0.1</v>
      </c>
      <c r="O36" s="10">
        <f t="shared" si="6"/>
        <v>0.1</v>
      </c>
      <c r="P36" s="28">
        <f t="shared" si="7"/>
        <v>0</v>
      </c>
      <c r="Q36" s="10">
        <v>0</v>
      </c>
      <c r="R36" s="14"/>
    </row>
    <row r="37" spans="1:18" ht="30">
      <c r="A37" s="15">
        <v>22000000</v>
      </c>
      <c r="B37" s="13" t="s">
        <v>45</v>
      </c>
      <c r="C37" s="9"/>
      <c r="D37" s="10">
        <v>2</v>
      </c>
      <c r="E37" s="10">
        <v>2</v>
      </c>
      <c r="F37" s="10">
        <v>31.325</v>
      </c>
      <c r="G37" s="11">
        <f>F37/E37*100</f>
        <v>1566.25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f aca="true" t="shared" si="11" ref="M37:N39">H37+D37</f>
        <v>2</v>
      </c>
      <c r="N37" s="10">
        <f t="shared" si="11"/>
        <v>2</v>
      </c>
      <c r="O37" s="10">
        <f t="shared" si="6"/>
        <v>2</v>
      </c>
      <c r="P37" s="28">
        <f t="shared" si="7"/>
        <v>31.325</v>
      </c>
      <c r="Q37" s="11">
        <f t="shared" si="8"/>
        <v>1566.25</v>
      </c>
      <c r="R37" s="14"/>
    </row>
    <row r="38" spans="1:18" ht="30" hidden="1">
      <c r="A38" s="15">
        <v>22010300</v>
      </c>
      <c r="B38" s="13" t="s">
        <v>46</v>
      </c>
      <c r="C38" s="9"/>
      <c r="D38" s="10"/>
      <c r="E38" s="10"/>
      <c r="F38" s="10"/>
      <c r="G38" s="11" t="e">
        <f>F38/E38*100</f>
        <v>#DIV/0!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f t="shared" si="11"/>
        <v>0</v>
      </c>
      <c r="N38" s="10">
        <f t="shared" si="11"/>
        <v>0</v>
      </c>
      <c r="O38" s="10">
        <f t="shared" si="6"/>
        <v>0</v>
      </c>
      <c r="P38" s="28">
        <f t="shared" si="7"/>
        <v>0</v>
      </c>
      <c r="Q38" s="11" t="e">
        <f t="shared" si="8"/>
        <v>#DIV/0!</v>
      </c>
      <c r="R38" s="14"/>
    </row>
    <row r="39" spans="1:18" ht="45">
      <c r="A39" s="15">
        <v>22080400</v>
      </c>
      <c r="B39" s="13" t="s">
        <v>51</v>
      </c>
      <c r="C39" s="9"/>
      <c r="D39" s="10">
        <v>2</v>
      </c>
      <c r="E39" s="10">
        <v>2</v>
      </c>
      <c r="F39" s="10">
        <v>31.325</v>
      </c>
      <c r="G39" s="11">
        <f>F39/E39*100</f>
        <v>1566.25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f t="shared" si="11"/>
        <v>2</v>
      </c>
      <c r="O39" s="10">
        <f t="shared" si="6"/>
        <v>2</v>
      </c>
      <c r="P39" s="28">
        <f t="shared" si="7"/>
        <v>31.325</v>
      </c>
      <c r="Q39" s="11">
        <f t="shared" si="8"/>
        <v>1566.25</v>
      </c>
      <c r="R39" s="14"/>
    </row>
    <row r="40" spans="1:18" ht="18" customHeight="1">
      <c r="A40" s="15">
        <v>24000000</v>
      </c>
      <c r="B40" s="5" t="s">
        <v>20</v>
      </c>
      <c r="C40" s="9"/>
      <c r="D40" s="10">
        <v>77.9</v>
      </c>
      <c r="E40" s="10">
        <v>77.9</v>
      </c>
      <c r="F40" s="10">
        <v>11.599</v>
      </c>
      <c r="G40" s="11">
        <f aca="true" t="shared" si="12" ref="G40:G84">F40/E40*100</f>
        <v>14.889602053915274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f aca="true" t="shared" si="13" ref="M40:M47">H40+D40</f>
        <v>77.9</v>
      </c>
      <c r="N40" s="10">
        <f aca="true" t="shared" si="14" ref="N40:N50">I40+E40</f>
        <v>77.9</v>
      </c>
      <c r="O40" s="10">
        <f aca="true" t="shared" si="15" ref="O40:O50">J40+E40</f>
        <v>77.9</v>
      </c>
      <c r="P40" s="28">
        <f t="shared" si="7"/>
        <v>11.599</v>
      </c>
      <c r="Q40" s="11">
        <f aca="true" t="shared" si="16" ref="Q40:Q50">P40/N40*100</f>
        <v>14.889602053915274</v>
      </c>
      <c r="R40" s="14"/>
    </row>
    <row r="41" spans="1:18" ht="16.5" customHeight="1">
      <c r="A41" s="15">
        <v>24060000</v>
      </c>
      <c r="B41" s="5" t="s">
        <v>21</v>
      </c>
      <c r="C41" s="9"/>
      <c r="D41" s="10">
        <v>77.9</v>
      </c>
      <c r="E41" s="10">
        <v>77.9</v>
      </c>
      <c r="F41" s="10">
        <v>11.599</v>
      </c>
      <c r="G41" s="11">
        <f t="shared" si="12"/>
        <v>14.889602053915274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f t="shared" si="13"/>
        <v>77.9</v>
      </c>
      <c r="N41" s="10">
        <f t="shared" si="14"/>
        <v>77.9</v>
      </c>
      <c r="O41" s="10">
        <f t="shared" si="15"/>
        <v>77.9</v>
      </c>
      <c r="P41" s="28">
        <f t="shared" si="7"/>
        <v>11.599</v>
      </c>
      <c r="Q41" s="11">
        <f t="shared" si="16"/>
        <v>14.889602053915274</v>
      </c>
      <c r="R41" s="14"/>
    </row>
    <row r="42" spans="1:18" ht="13.5" customHeight="1">
      <c r="A42" s="15">
        <v>24060300</v>
      </c>
      <c r="B42" s="5" t="s">
        <v>22</v>
      </c>
      <c r="C42" s="9"/>
      <c r="D42" s="10">
        <v>77.9</v>
      </c>
      <c r="E42" s="10">
        <v>77.9</v>
      </c>
      <c r="F42" s="10">
        <v>11.599</v>
      </c>
      <c r="G42" s="11">
        <f t="shared" si="12"/>
        <v>14.889602053915274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f t="shared" si="13"/>
        <v>77.9</v>
      </c>
      <c r="N42" s="10">
        <f t="shared" si="14"/>
        <v>77.9</v>
      </c>
      <c r="O42" s="10">
        <f t="shared" si="15"/>
        <v>77.9</v>
      </c>
      <c r="P42" s="28">
        <f t="shared" si="7"/>
        <v>11.599</v>
      </c>
      <c r="Q42" s="11">
        <f t="shared" si="16"/>
        <v>14.889602053915274</v>
      </c>
      <c r="R42" s="14"/>
    </row>
    <row r="43" spans="1:18" ht="15" customHeight="1">
      <c r="A43" s="15">
        <v>25000000</v>
      </c>
      <c r="B43" s="5" t="s">
        <v>23</v>
      </c>
      <c r="C43" s="9"/>
      <c r="D43" s="10">
        <v>0</v>
      </c>
      <c r="E43" s="10">
        <v>0</v>
      </c>
      <c r="F43" s="10">
        <v>0</v>
      </c>
      <c r="G43" s="10">
        <v>0</v>
      </c>
      <c r="H43" s="10">
        <f>SUM(H49)+H45</f>
        <v>1353</v>
      </c>
      <c r="I43" s="10">
        <f>SUM(I49)+I45</f>
        <v>1821.8540000000003</v>
      </c>
      <c r="J43" s="7"/>
      <c r="K43" s="10">
        <f>SUM(K49)+K45</f>
        <v>1624.188</v>
      </c>
      <c r="L43" s="11">
        <f aca="true" t="shared" si="17" ref="L43:L50">K43/I43*100</f>
        <v>89.15028317307532</v>
      </c>
      <c r="M43" s="10">
        <f t="shared" si="13"/>
        <v>1353</v>
      </c>
      <c r="N43" s="10">
        <f t="shared" si="14"/>
        <v>1821.8540000000003</v>
      </c>
      <c r="O43" s="10">
        <f t="shared" si="15"/>
        <v>0</v>
      </c>
      <c r="P43" s="28">
        <f t="shared" si="7"/>
        <v>1624.188</v>
      </c>
      <c r="Q43" s="11">
        <f t="shared" si="16"/>
        <v>89.15028317307532</v>
      </c>
      <c r="R43" s="14"/>
    </row>
    <row r="44" spans="1:18" ht="15" hidden="1">
      <c r="A44" s="15">
        <v>31000000</v>
      </c>
      <c r="B44" s="5" t="s">
        <v>24</v>
      </c>
      <c r="C44" s="9"/>
      <c r="D44" s="10">
        <v>0</v>
      </c>
      <c r="E44" s="10">
        <v>0</v>
      </c>
      <c r="F44" s="10">
        <v>0</v>
      </c>
      <c r="G44" s="10">
        <v>0</v>
      </c>
      <c r="H44" s="7">
        <v>0</v>
      </c>
      <c r="I44" s="10"/>
      <c r="J44" s="7"/>
      <c r="K44" s="10"/>
      <c r="L44" s="11" t="e">
        <f t="shared" si="17"/>
        <v>#DIV/0!</v>
      </c>
      <c r="M44" s="10">
        <f t="shared" si="13"/>
        <v>0</v>
      </c>
      <c r="N44" s="10">
        <f t="shared" si="14"/>
        <v>0</v>
      </c>
      <c r="O44" s="10">
        <f t="shared" si="15"/>
        <v>0</v>
      </c>
      <c r="P44" s="28">
        <f t="shared" si="7"/>
        <v>0</v>
      </c>
      <c r="Q44" s="11" t="e">
        <f t="shared" si="16"/>
        <v>#DIV/0!</v>
      </c>
      <c r="R44" s="14"/>
    </row>
    <row r="45" spans="1:18" ht="15">
      <c r="A45" s="15">
        <v>25010000</v>
      </c>
      <c r="B45" s="5" t="s">
        <v>25</v>
      </c>
      <c r="C45" s="9"/>
      <c r="D45" s="10">
        <v>0</v>
      </c>
      <c r="E45" s="10">
        <v>0</v>
      </c>
      <c r="F45" s="10">
        <v>0</v>
      </c>
      <c r="G45" s="10">
        <v>0</v>
      </c>
      <c r="H45" s="10">
        <f>SUM(H46:H48)</f>
        <v>1353</v>
      </c>
      <c r="I45" s="10">
        <f>SUM(I46:I48)</f>
        <v>1516.7150000000001</v>
      </c>
      <c r="J45" s="7"/>
      <c r="K45" s="10">
        <f>SUM(K46:K48)</f>
        <v>1277.324</v>
      </c>
      <c r="L45" s="11">
        <f t="shared" si="17"/>
        <v>84.21648101324243</v>
      </c>
      <c r="M45" s="10">
        <f t="shared" si="13"/>
        <v>1353</v>
      </c>
      <c r="N45" s="10">
        <f t="shared" si="14"/>
        <v>1516.7150000000001</v>
      </c>
      <c r="O45" s="10">
        <f t="shared" si="15"/>
        <v>0</v>
      </c>
      <c r="P45" s="28">
        <f t="shared" si="7"/>
        <v>1277.324</v>
      </c>
      <c r="Q45" s="11">
        <f t="shared" si="16"/>
        <v>84.21648101324243</v>
      </c>
      <c r="R45" s="14"/>
    </row>
    <row r="46" spans="1:18" ht="30">
      <c r="A46" s="15">
        <v>25010100</v>
      </c>
      <c r="B46" s="5" t="s">
        <v>61</v>
      </c>
      <c r="C46" s="9"/>
      <c r="D46" s="10">
        <v>0</v>
      </c>
      <c r="E46" s="10">
        <v>0</v>
      </c>
      <c r="F46" s="10">
        <v>0</v>
      </c>
      <c r="G46" s="10">
        <v>0</v>
      </c>
      <c r="H46" s="7">
        <v>1004.8</v>
      </c>
      <c r="I46" s="10">
        <v>1046.381</v>
      </c>
      <c r="J46" s="7"/>
      <c r="K46" s="10">
        <v>582.689</v>
      </c>
      <c r="L46" s="11">
        <f t="shared" si="17"/>
        <v>55.68612197660316</v>
      </c>
      <c r="M46" s="10">
        <f t="shared" si="13"/>
        <v>1004.8</v>
      </c>
      <c r="N46" s="10">
        <f t="shared" si="14"/>
        <v>1046.381</v>
      </c>
      <c r="O46" s="10">
        <f t="shared" si="15"/>
        <v>0</v>
      </c>
      <c r="P46" s="28">
        <f t="shared" si="7"/>
        <v>582.689</v>
      </c>
      <c r="Q46" s="11">
        <f t="shared" si="16"/>
        <v>55.68612197660316</v>
      </c>
      <c r="R46" s="14"/>
    </row>
    <row r="47" spans="1:18" ht="15">
      <c r="A47" s="15">
        <v>25010300</v>
      </c>
      <c r="B47" s="5" t="s">
        <v>26</v>
      </c>
      <c r="C47" s="9"/>
      <c r="D47" s="10">
        <v>0</v>
      </c>
      <c r="E47" s="10">
        <v>0</v>
      </c>
      <c r="F47" s="10">
        <v>0</v>
      </c>
      <c r="G47" s="10">
        <v>0</v>
      </c>
      <c r="H47" s="7">
        <v>348.2</v>
      </c>
      <c r="I47" s="10">
        <v>470.334</v>
      </c>
      <c r="J47" s="7"/>
      <c r="K47" s="10">
        <v>293.635</v>
      </c>
      <c r="L47" s="11">
        <f t="shared" si="17"/>
        <v>62.43116593739768</v>
      </c>
      <c r="M47" s="10">
        <f t="shared" si="13"/>
        <v>348.2</v>
      </c>
      <c r="N47" s="10">
        <f t="shared" si="14"/>
        <v>470.334</v>
      </c>
      <c r="O47" s="10">
        <f t="shared" si="15"/>
        <v>0</v>
      </c>
      <c r="P47" s="28">
        <f t="shared" si="7"/>
        <v>293.635</v>
      </c>
      <c r="Q47" s="11">
        <f t="shared" si="16"/>
        <v>62.43116593739768</v>
      </c>
      <c r="R47" s="14"/>
    </row>
    <row r="48" spans="1:18" ht="30">
      <c r="A48" s="15">
        <v>25010400</v>
      </c>
      <c r="B48" s="16" t="s">
        <v>27</v>
      </c>
      <c r="C48" s="17"/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7"/>
      <c r="K48" s="10">
        <v>401</v>
      </c>
      <c r="L48" s="11">
        <v>0</v>
      </c>
      <c r="M48" s="10">
        <v>0</v>
      </c>
      <c r="N48" s="10">
        <f t="shared" si="14"/>
        <v>0</v>
      </c>
      <c r="O48" s="10">
        <f t="shared" si="15"/>
        <v>0</v>
      </c>
      <c r="P48" s="28">
        <f t="shared" si="7"/>
        <v>401</v>
      </c>
      <c r="Q48" s="11"/>
      <c r="R48" s="14"/>
    </row>
    <row r="49" spans="1:18" ht="15">
      <c r="A49" s="15">
        <v>25020000</v>
      </c>
      <c r="B49" s="5" t="s">
        <v>28</v>
      </c>
      <c r="C49" s="9"/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305.139</v>
      </c>
      <c r="J49" s="7"/>
      <c r="K49" s="10">
        <v>346.864</v>
      </c>
      <c r="L49" s="11">
        <f t="shared" si="17"/>
        <v>113.67409606769372</v>
      </c>
      <c r="M49" s="10">
        <v>0</v>
      </c>
      <c r="N49" s="10">
        <f t="shared" si="14"/>
        <v>305.139</v>
      </c>
      <c r="O49" s="10">
        <f t="shared" si="15"/>
        <v>0</v>
      </c>
      <c r="P49" s="28">
        <f t="shared" si="7"/>
        <v>346.864</v>
      </c>
      <c r="Q49" s="11">
        <f t="shared" si="16"/>
        <v>113.67409606769372</v>
      </c>
      <c r="R49" s="14"/>
    </row>
    <row r="50" spans="1:18" ht="30">
      <c r="A50" s="18">
        <v>25020100</v>
      </c>
      <c r="B50" s="16" t="s">
        <v>29</v>
      </c>
      <c r="C50" s="17"/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273.726</v>
      </c>
      <c r="J50" s="7"/>
      <c r="K50" s="10">
        <v>346.864</v>
      </c>
      <c r="L50" s="11">
        <f t="shared" si="17"/>
        <v>126.71942015007707</v>
      </c>
      <c r="M50" s="10">
        <v>0</v>
      </c>
      <c r="N50" s="10">
        <f t="shared" si="14"/>
        <v>273.726</v>
      </c>
      <c r="O50" s="10">
        <f t="shared" si="15"/>
        <v>0</v>
      </c>
      <c r="P50" s="28">
        <f t="shared" si="7"/>
        <v>346.864</v>
      </c>
      <c r="Q50" s="11">
        <f t="shared" si="16"/>
        <v>126.71942015007707</v>
      </c>
      <c r="R50" s="14"/>
    </row>
    <row r="51" spans="1:18" ht="75">
      <c r="A51" s="15">
        <v>25020200</v>
      </c>
      <c r="B51" s="5" t="s">
        <v>70</v>
      </c>
      <c r="C51" s="9"/>
      <c r="D51" s="10">
        <v>0</v>
      </c>
      <c r="E51" s="10">
        <v>0</v>
      </c>
      <c r="F51" s="10">
        <v>0</v>
      </c>
      <c r="G51" s="10">
        <v>0</v>
      </c>
      <c r="H51" s="7">
        <v>0</v>
      </c>
      <c r="I51" s="10">
        <v>31.413</v>
      </c>
      <c r="J51" s="7"/>
      <c r="K51" s="10">
        <f>K52</f>
        <v>0</v>
      </c>
      <c r="L51" s="11">
        <v>0</v>
      </c>
      <c r="M51" s="10">
        <v>0</v>
      </c>
      <c r="N51" s="10">
        <v>0</v>
      </c>
      <c r="O51" s="10"/>
      <c r="P51" s="28">
        <f t="shared" si="7"/>
        <v>0</v>
      </c>
      <c r="Q51" s="11">
        <v>0</v>
      </c>
      <c r="R51" s="14"/>
    </row>
    <row r="52" spans="1:18" ht="15" hidden="1">
      <c r="A52" s="15">
        <v>33000000</v>
      </c>
      <c r="B52" s="5" t="s">
        <v>47</v>
      </c>
      <c r="C52" s="9"/>
      <c r="D52" s="10">
        <v>0</v>
      </c>
      <c r="E52" s="10">
        <v>0</v>
      </c>
      <c r="F52" s="10">
        <v>0</v>
      </c>
      <c r="G52" s="11"/>
      <c r="H52" s="7">
        <v>0</v>
      </c>
      <c r="I52" s="10">
        <v>0</v>
      </c>
      <c r="J52" s="7"/>
      <c r="K52" s="10">
        <v>0</v>
      </c>
      <c r="L52" s="11">
        <v>0</v>
      </c>
      <c r="M52" s="10">
        <v>0</v>
      </c>
      <c r="N52" s="10">
        <v>0</v>
      </c>
      <c r="O52" s="10"/>
      <c r="P52" s="28">
        <f t="shared" si="7"/>
        <v>0</v>
      </c>
      <c r="Q52" s="11">
        <v>0</v>
      </c>
      <c r="R52" s="14"/>
    </row>
    <row r="53" spans="1:18" ht="15" hidden="1">
      <c r="A53" s="15">
        <v>33010000</v>
      </c>
      <c r="B53" s="5" t="s">
        <v>24</v>
      </c>
      <c r="C53" s="9"/>
      <c r="D53" s="10">
        <v>0</v>
      </c>
      <c r="E53" s="10">
        <v>0</v>
      </c>
      <c r="F53" s="10">
        <v>0</v>
      </c>
      <c r="G53" s="11"/>
      <c r="H53" s="7">
        <v>0</v>
      </c>
      <c r="I53" s="10">
        <v>0</v>
      </c>
      <c r="J53" s="7"/>
      <c r="K53" s="10">
        <v>0</v>
      </c>
      <c r="L53" s="11">
        <v>0</v>
      </c>
      <c r="M53" s="10">
        <v>0</v>
      </c>
      <c r="N53" s="10">
        <v>0</v>
      </c>
      <c r="O53" s="10"/>
      <c r="P53" s="28">
        <f aca="true" t="shared" si="18" ref="P53:P71">K53+F53</f>
        <v>0</v>
      </c>
      <c r="Q53" s="11">
        <v>0</v>
      </c>
      <c r="R53" s="14"/>
    </row>
    <row r="54" spans="1:18" ht="15" hidden="1">
      <c r="A54" s="15">
        <v>33010100</v>
      </c>
      <c r="B54" s="5" t="s">
        <v>48</v>
      </c>
      <c r="C54" s="9"/>
      <c r="D54" s="10">
        <v>0</v>
      </c>
      <c r="E54" s="10">
        <v>0</v>
      </c>
      <c r="F54" s="10">
        <v>0</v>
      </c>
      <c r="G54" s="11"/>
      <c r="H54" s="10">
        <v>0</v>
      </c>
      <c r="I54" s="10">
        <v>0</v>
      </c>
      <c r="J54" s="10"/>
      <c r="K54" s="10">
        <v>0</v>
      </c>
      <c r="L54" s="11">
        <v>0</v>
      </c>
      <c r="M54" s="10">
        <v>0</v>
      </c>
      <c r="N54" s="10">
        <v>0</v>
      </c>
      <c r="O54" s="10"/>
      <c r="P54" s="28">
        <f t="shared" si="18"/>
        <v>0</v>
      </c>
      <c r="Q54" s="11"/>
      <c r="R54" s="14"/>
    </row>
    <row r="55" spans="1:18" ht="18" customHeight="1">
      <c r="A55" s="15"/>
      <c r="B55" s="5" t="s">
        <v>66</v>
      </c>
      <c r="C55" s="17" t="e">
        <f>C22+C12</f>
        <v>#REF!</v>
      </c>
      <c r="D55" s="10">
        <f>D12+D22</f>
        <v>17467.3</v>
      </c>
      <c r="E55" s="10">
        <f>E22+E12</f>
        <v>16266.2</v>
      </c>
      <c r="F55" s="10">
        <f>F22+F12</f>
        <v>11524.181</v>
      </c>
      <c r="G55" s="11">
        <f t="shared" si="12"/>
        <v>70.84740750759244</v>
      </c>
      <c r="H55" s="10">
        <f>H22+H12</f>
        <v>1353</v>
      </c>
      <c r="I55" s="10">
        <f>I22+I12</f>
        <v>1821.854</v>
      </c>
      <c r="J55" s="10"/>
      <c r="K55" s="10">
        <f>K22+K12</f>
        <v>1223.59</v>
      </c>
      <c r="L55" s="11">
        <f>K55/I55*100</f>
        <v>67.16180330586315</v>
      </c>
      <c r="M55" s="10">
        <f aca="true" t="shared" si="19" ref="M55:M71">H55+D55</f>
        <v>18820.3</v>
      </c>
      <c r="N55" s="10">
        <f aca="true" t="shared" si="20" ref="N55:N71">I55+E55</f>
        <v>18088.054</v>
      </c>
      <c r="O55" s="10">
        <f aca="true" t="shared" si="21" ref="O55:O62">J55+E55</f>
        <v>16266.2</v>
      </c>
      <c r="P55" s="28">
        <f t="shared" si="18"/>
        <v>12747.771</v>
      </c>
      <c r="Q55" s="11">
        <f aca="true" t="shared" si="22" ref="Q55:Q84">P55/N55*100</f>
        <v>70.47618831743868</v>
      </c>
      <c r="R55" s="14"/>
    </row>
    <row r="56" spans="1:18" ht="32.25" customHeight="1" hidden="1">
      <c r="A56" s="15"/>
      <c r="B56" s="5" t="s">
        <v>66</v>
      </c>
      <c r="C56" s="9" t="e">
        <f>C55+#REF!</f>
        <v>#REF!</v>
      </c>
      <c r="D56" s="10">
        <f>D55</f>
        <v>17467.3</v>
      </c>
      <c r="E56" s="10">
        <f>E55</f>
        <v>16266.2</v>
      </c>
      <c r="F56" s="10">
        <f>F55</f>
        <v>11524.181</v>
      </c>
      <c r="G56" s="11">
        <f t="shared" si="12"/>
        <v>70.84740750759244</v>
      </c>
      <c r="H56" s="10">
        <f>H55</f>
        <v>1353</v>
      </c>
      <c r="I56" s="10">
        <f>I55</f>
        <v>1821.854</v>
      </c>
      <c r="J56" s="10">
        <f>J55</f>
        <v>0</v>
      </c>
      <c r="K56" s="10">
        <f>K55</f>
        <v>1223.59</v>
      </c>
      <c r="L56" s="11">
        <f>K56/I56*100</f>
        <v>67.16180330586315</v>
      </c>
      <c r="M56" s="10">
        <f t="shared" si="19"/>
        <v>18820.3</v>
      </c>
      <c r="N56" s="10">
        <f t="shared" si="20"/>
        <v>18088.054</v>
      </c>
      <c r="O56" s="10">
        <f t="shared" si="21"/>
        <v>16266.2</v>
      </c>
      <c r="P56" s="28">
        <f t="shared" si="18"/>
        <v>12747.771</v>
      </c>
      <c r="Q56" s="11">
        <f t="shared" si="22"/>
        <v>70.47618831743868</v>
      </c>
      <c r="R56" s="14"/>
    </row>
    <row r="57" spans="1:18" ht="18" customHeight="1">
      <c r="A57" s="15">
        <v>40000000</v>
      </c>
      <c r="B57" s="5" t="s">
        <v>30</v>
      </c>
      <c r="C57" s="9"/>
      <c r="D57" s="10">
        <f>D59+D62</f>
        <v>95169.9</v>
      </c>
      <c r="E57" s="10">
        <f>E59+E62</f>
        <v>92597.20000000001</v>
      </c>
      <c r="F57" s="10">
        <f>F59+F62</f>
        <v>70309.407</v>
      </c>
      <c r="G57" s="11">
        <f t="shared" si="12"/>
        <v>75.93038126422829</v>
      </c>
      <c r="H57" s="10">
        <f>H58</f>
        <v>486.7</v>
      </c>
      <c r="I57" s="10">
        <f>I59+I62+I76+I77+I82</f>
        <v>725.2</v>
      </c>
      <c r="J57" s="10">
        <f>J59+J62+J76+J77+J80+J82</f>
        <v>0</v>
      </c>
      <c r="K57" s="10">
        <f>SUM(K62)</f>
        <v>470.1</v>
      </c>
      <c r="L57" s="11">
        <f>K57/I57*100</f>
        <v>64.82349696635411</v>
      </c>
      <c r="M57" s="10">
        <f t="shared" si="19"/>
        <v>95656.59999999999</v>
      </c>
      <c r="N57" s="10">
        <f>I57+E57</f>
        <v>93322.40000000001</v>
      </c>
      <c r="O57" s="10">
        <f t="shared" si="21"/>
        <v>92597.20000000001</v>
      </c>
      <c r="P57" s="28">
        <f t="shared" si="18"/>
        <v>70779.50700000001</v>
      </c>
      <c r="Q57" s="11">
        <f t="shared" si="22"/>
        <v>75.84407066256334</v>
      </c>
      <c r="R57" s="14"/>
    </row>
    <row r="58" spans="1:18" ht="15">
      <c r="A58" s="15">
        <v>41000000</v>
      </c>
      <c r="B58" s="5" t="s">
        <v>31</v>
      </c>
      <c r="C58" s="9"/>
      <c r="D58" s="10">
        <f>D57</f>
        <v>95169.9</v>
      </c>
      <c r="E58" s="10">
        <f>E57</f>
        <v>92597.20000000001</v>
      </c>
      <c r="F58" s="10">
        <f>F57</f>
        <v>70309.407</v>
      </c>
      <c r="G58" s="11">
        <f t="shared" si="12"/>
        <v>75.93038126422829</v>
      </c>
      <c r="H58" s="10">
        <f>H62</f>
        <v>486.7</v>
      </c>
      <c r="I58" s="10">
        <f>I57</f>
        <v>725.2</v>
      </c>
      <c r="J58" s="10">
        <f>J57</f>
        <v>0</v>
      </c>
      <c r="K58" s="10">
        <f>K57</f>
        <v>470.1</v>
      </c>
      <c r="L58" s="11">
        <f>K58/I58*100</f>
        <v>64.82349696635411</v>
      </c>
      <c r="M58" s="10">
        <f t="shared" si="19"/>
        <v>95656.59999999999</v>
      </c>
      <c r="N58" s="10">
        <f t="shared" si="20"/>
        <v>93322.40000000001</v>
      </c>
      <c r="O58" s="10">
        <f t="shared" si="21"/>
        <v>92597.20000000001</v>
      </c>
      <c r="P58" s="28">
        <f t="shared" si="18"/>
        <v>70779.50700000001</v>
      </c>
      <c r="Q58" s="11">
        <f t="shared" si="22"/>
        <v>75.84407066256334</v>
      </c>
      <c r="R58" s="14"/>
    </row>
    <row r="59" spans="1:18" ht="22.5" customHeight="1">
      <c r="A59" s="15">
        <v>41020000</v>
      </c>
      <c r="B59" s="5" t="s">
        <v>32</v>
      </c>
      <c r="C59" s="9"/>
      <c r="D59" s="10">
        <f>SUM(D60:D60)</f>
        <v>45531.5</v>
      </c>
      <c r="E59" s="10">
        <f>SUM(E60:E61)</f>
        <v>45366.8</v>
      </c>
      <c r="F59" s="10">
        <f>SUM(F60:F61)</f>
        <v>34165.75</v>
      </c>
      <c r="G59" s="11">
        <f t="shared" si="12"/>
        <v>75.31002847897581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f t="shared" si="19"/>
        <v>45531.5</v>
      </c>
      <c r="N59" s="10">
        <f t="shared" si="20"/>
        <v>45366.8</v>
      </c>
      <c r="O59" s="10">
        <f t="shared" si="21"/>
        <v>45366.8</v>
      </c>
      <c r="P59" s="28">
        <f t="shared" si="18"/>
        <v>34165.75</v>
      </c>
      <c r="Q59" s="11">
        <f t="shared" si="22"/>
        <v>75.31002847897581</v>
      </c>
      <c r="R59" s="14"/>
    </row>
    <row r="60" spans="1:18" ht="26.25" customHeight="1">
      <c r="A60" s="15">
        <v>41020100</v>
      </c>
      <c r="B60" s="5" t="s">
        <v>33</v>
      </c>
      <c r="C60" s="9"/>
      <c r="D60" s="10">
        <v>45531.5</v>
      </c>
      <c r="E60" s="10">
        <v>44781.8</v>
      </c>
      <c r="F60" s="10">
        <v>33586.35</v>
      </c>
      <c r="G60" s="11">
        <f t="shared" si="12"/>
        <v>74.99999999999999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f t="shared" si="19"/>
        <v>45531.5</v>
      </c>
      <c r="N60" s="10">
        <f t="shared" si="20"/>
        <v>44781.8</v>
      </c>
      <c r="O60" s="10">
        <f t="shared" si="21"/>
        <v>44781.8</v>
      </c>
      <c r="P60" s="28">
        <f t="shared" si="18"/>
        <v>33586.35</v>
      </c>
      <c r="Q60" s="11">
        <f t="shared" si="22"/>
        <v>74.99999999999999</v>
      </c>
      <c r="R60" s="14"/>
    </row>
    <row r="61" spans="1:18" ht="27.75" customHeight="1">
      <c r="A61" s="15">
        <v>41020600</v>
      </c>
      <c r="B61" s="5" t="s">
        <v>53</v>
      </c>
      <c r="C61" s="9"/>
      <c r="D61" s="10"/>
      <c r="E61" s="10">
        <v>585</v>
      </c>
      <c r="F61" s="10">
        <v>579.4</v>
      </c>
      <c r="G61" s="11">
        <f>F61/E61*100</f>
        <v>99.04273504273505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f t="shared" si="19"/>
        <v>0</v>
      </c>
      <c r="N61" s="10">
        <f t="shared" si="20"/>
        <v>585</v>
      </c>
      <c r="O61" s="10"/>
      <c r="P61" s="28">
        <f t="shared" si="18"/>
        <v>579.4</v>
      </c>
      <c r="Q61" s="11">
        <f t="shared" si="22"/>
        <v>99.04273504273505</v>
      </c>
      <c r="R61" s="14"/>
    </row>
    <row r="62" spans="1:18" ht="27.75" customHeight="1">
      <c r="A62" s="15">
        <v>41030000</v>
      </c>
      <c r="B62" s="5" t="s">
        <v>34</v>
      </c>
      <c r="C62" s="9"/>
      <c r="D62" s="10">
        <f>D64+D65+D66+D68+D70+D67+D73+D74</f>
        <v>49638.4</v>
      </c>
      <c r="E62" s="10">
        <f>E64+E65+E66+E68+E70+E67+E73+E74</f>
        <v>47230.4</v>
      </c>
      <c r="F62" s="10">
        <f>F64+F65+F66+F68+F70+F67+F73+F74</f>
        <v>36143.65700000001</v>
      </c>
      <c r="G62" s="11">
        <f t="shared" si="12"/>
        <v>76.5262563941868</v>
      </c>
      <c r="H62" s="10">
        <v>486.7</v>
      </c>
      <c r="I62" s="10">
        <f>I64+I65+I66+I68+I70+I67++I72+I73+I74</f>
        <v>725.2</v>
      </c>
      <c r="J62" s="10">
        <f>J64+J65+J66+J68+J70+J67+J73+J74</f>
        <v>0</v>
      </c>
      <c r="K62" s="10">
        <f>K64+K65+K66+K68+K70+K67++K72+K73+K74</f>
        <v>470.1</v>
      </c>
      <c r="L62" s="11">
        <f>K62/I62*100</f>
        <v>64.82349696635411</v>
      </c>
      <c r="M62" s="10">
        <f>H62+D62</f>
        <v>50125.1</v>
      </c>
      <c r="N62" s="10">
        <f>I62+E62</f>
        <v>47955.6</v>
      </c>
      <c r="O62" s="10">
        <f t="shared" si="21"/>
        <v>47230.4</v>
      </c>
      <c r="P62" s="28">
        <f t="shared" si="18"/>
        <v>36613.757000000005</v>
      </c>
      <c r="Q62" s="11">
        <f t="shared" si="22"/>
        <v>76.3492835039078</v>
      </c>
      <c r="R62" s="14"/>
    </row>
    <row r="63" spans="1:18" ht="46.5" customHeight="1" hidden="1">
      <c r="A63" s="15"/>
      <c r="B63" s="5"/>
      <c r="C63" s="9"/>
      <c r="D63" s="10"/>
      <c r="E63" s="10"/>
      <c r="F63" s="10"/>
      <c r="G63" s="11"/>
      <c r="H63" s="10"/>
      <c r="I63" s="10"/>
      <c r="J63" s="10"/>
      <c r="K63" s="10"/>
      <c r="L63" s="11"/>
      <c r="M63" s="10"/>
      <c r="N63" s="10"/>
      <c r="O63" s="10"/>
      <c r="P63" s="28"/>
      <c r="Q63" s="11"/>
      <c r="R63" s="14"/>
    </row>
    <row r="64" spans="1:18" ht="59.25" customHeight="1">
      <c r="A64" s="15">
        <v>41030600</v>
      </c>
      <c r="B64" s="5" t="s">
        <v>54</v>
      </c>
      <c r="C64" s="9"/>
      <c r="D64" s="10">
        <v>40481.1</v>
      </c>
      <c r="E64" s="10">
        <v>36892.5</v>
      </c>
      <c r="F64" s="10">
        <v>29512.059</v>
      </c>
      <c r="G64" s="11">
        <f t="shared" si="12"/>
        <v>79.99473876804228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f t="shared" si="19"/>
        <v>40481.1</v>
      </c>
      <c r="N64" s="10">
        <f t="shared" si="20"/>
        <v>36892.5</v>
      </c>
      <c r="O64" s="10">
        <f aca="true" t="shared" si="23" ref="O64:O81">J64+E64</f>
        <v>36892.5</v>
      </c>
      <c r="P64" s="28">
        <f t="shared" si="18"/>
        <v>29512.059</v>
      </c>
      <c r="Q64" s="11">
        <f t="shared" si="22"/>
        <v>79.99473876804228</v>
      </c>
      <c r="R64" s="14"/>
    </row>
    <row r="65" spans="1:18" ht="96.75" customHeight="1">
      <c r="A65" s="15">
        <v>41030800</v>
      </c>
      <c r="B65" s="5" t="s">
        <v>55</v>
      </c>
      <c r="C65" s="9"/>
      <c r="D65" s="10">
        <v>5500.9</v>
      </c>
      <c r="E65" s="10">
        <v>6825</v>
      </c>
      <c r="F65" s="10">
        <v>3951.248</v>
      </c>
      <c r="G65" s="11">
        <f t="shared" si="12"/>
        <v>57.89374358974359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f t="shared" si="19"/>
        <v>5500.9</v>
      </c>
      <c r="N65" s="10">
        <f t="shared" si="20"/>
        <v>6825</v>
      </c>
      <c r="O65" s="10">
        <f t="shared" si="23"/>
        <v>6825</v>
      </c>
      <c r="P65" s="28">
        <f t="shared" si="18"/>
        <v>3951.248</v>
      </c>
      <c r="Q65" s="11">
        <f t="shared" si="22"/>
        <v>57.89374358974359</v>
      </c>
      <c r="R65" s="14"/>
    </row>
    <row r="66" spans="1:18" ht="194.25" customHeight="1">
      <c r="A66" s="15">
        <v>41030900</v>
      </c>
      <c r="B66" s="5" t="s">
        <v>56</v>
      </c>
      <c r="C66" s="9"/>
      <c r="D66" s="10">
        <v>1047.5</v>
      </c>
      <c r="E66" s="10">
        <v>1047.5</v>
      </c>
      <c r="F66" s="10">
        <v>760.62</v>
      </c>
      <c r="G66" s="11">
        <f t="shared" si="12"/>
        <v>72.61288782816229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f t="shared" si="19"/>
        <v>1047.5</v>
      </c>
      <c r="N66" s="10">
        <f t="shared" si="20"/>
        <v>1047.5</v>
      </c>
      <c r="O66" s="10">
        <f t="shared" si="23"/>
        <v>1047.5</v>
      </c>
      <c r="P66" s="28">
        <f t="shared" si="18"/>
        <v>760.62</v>
      </c>
      <c r="Q66" s="11">
        <f t="shared" si="22"/>
        <v>72.61288782816229</v>
      </c>
      <c r="R66" s="14"/>
    </row>
    <row r="67" spans="1:18" ht="60" customHeight="1">
      <c r="A67" s="15">
        <v>41031000</v>
      </c>
      <c r="B67" s="5" t="s">
        <v>35</v>
      </c>
      <c r="C67" s="9"/>
      <c r="D67" s="10">
        <v>1618.9</v>
      </c>
      <c r="E67" s="10">
        <v>1547.7</v>
      </c>
      <c r="F67" s="10">
        <v>1282.461</v>
      </c>
      <c r="G67" s="11">
        <f t="shared" si="12"/>
        <v>82.8623764295406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f t="shared" si="19"/>
        <v>1618.9</v>
      </c>
      <c r="N67" s="10">
        <f t="shared" si="20"/>
        <v>1547.7</v>
      </c>
      <c r="O67" s="10">
        <f t="shared" si="23"/>
        <v>1547.7</v>
      </c>
      <c r="P67" s="28">
        <f t="shared" si="18"/>
        <v>1282.461</v>
      </c>
      <c r="Q67" s="11">
        <f t="shared" si="22"/>
        <v>82.8623764295406</v>
      </c>
      <c r="R67" s="14"/>
    </row>
    <row r="68" spans="1:18" ht="125.25" customHeight="1" hidden="1">
      <c r="A68" s="15">
        <v>41034200</v>
      </c>
      <c r="B68" s="13" t="s">
        <v>57</v>
      </c>
      <c r="C68" s="9"/>
      <c r="D68" s="10">
        <v>0</v>
      </c>
      <c r="E68" s="10">
        <v>0</v>
      </c>
      <c r="F68" s="10">
        <v>0</v>
      </c>
      <c r="G68" s="11" t="e">
        <f t="shared" si="12"/>
        <v>#DIV/0!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f t="shared" si="19"/>
        <v>0</v>
      </c>
      <c r="N68" s="10">
        <f t="shared" si="20"/>
        <v>0</v>
      </c>
      <c r="O68" s="10">
        <f t="shared" si="23"/>
        <v>0</v>
      </c>
      <c r="P68" s="28">
        <f t="shared" si="18"/>
        <v>0</v>
      </c>
      <c r="Q68" s="11"/>
      <c r="R68" s="14"/>
    </row>
    <row r="69" spans="1:18" ht="46.5" customHeight="1" hidden="1">
      <c r="A69" s="15">
        <v>41032600</v>
      </c>
      <c r="B69" s="13" t="s">
        <v>65</v>
      </c>
      <c r="C69" s="9"/>
      <c r="D69" s="10"/>
      <c r="E69" s="10"/>
      <c r="F69" s="10"/>
      <c r="G69" s="11"/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/>
      <c r="N69" s="10">
        <f t="shared" si="20"/>
        <v>0</v>
      </c>
      <c r="O69" s="10">
        <f t="shared" si="23"/>
        <v>0</v>
      </c>
      <c r="P69" s="28">
        <f t="shared" si="18"/>
        <v>0</v>
      </c>
      <c r="Q69" s="11">
        <v>0</v>
      </c>
      <c r="R69" s="14"/>
    </row>
    <row r="70" spans="1:18" ht="100.5" customHeight="1" hidden="1">
      <c r="A70" s="15"/>
      <c r="B70" s="5"/>
      <c r="C70" s="9"/>
      <c r="D70" s="10"/>
      <c r="E70" s="10"/>
      <c r="F70" s="10"/>
      <c r="G70" s="11"/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f t="shared" si="19"/>
        <v>0</v>
      </c>
      <c r="N70" s="10">
        <f t="shared" si="20"/>
        <v>0</v>
      </c>
      <c r="O70" s="10">
        <f t="shared" si="23"/>
        <v>0</v>
      </c>
      <c r="P70" s="28">
        <f t="shared" si="18"/>
        <v>0</v>
      </c>
      <c r="Q70" s="11" t="e">
        <f t="shared" si="22"/>
        <v>#DIV/0!</v>
      </c>
      <c r="R70" s="14"/>
    </row>
    <row r="71" spans="1:18" ht="29.25" customHeight="1" hidden="1">
      <c r="A71" s="15">
        <v>43010000</v>
      </c>
      <c r="B71" s="5" t="s">
        <v>36</v>
      </c>
      <c r="C71" s="9"/>
      <c r="D71" s="10"/>
      <c r="E71" s="10"/>
      <c r="F71" s="10"/>
      <c r="G71" s="11" t="e">
        <f t="shared" si="12"/>
        <v>#DIV/0!</v>
      </c>
      <c r="H71" s="10"/>
      <c r="I71" s="10"/>
      <c r="J71" s="10"/>
      <c r="K71" s="10"/>
      <c r="L71" s="11" t="e">
        <f>K71/I71*100</f>
        <v>#DIV/0!</v>
      </c>
      <c r="M71" s="10">
        <f t="shared" si="19"/>
        <v>0</v>
      </c>
      <c r="N71" s="10">
        <f t="shared" si="20"/>
        <v>0</v>
      </c>
      <c r="O71" s="10">
        <f t="shared" si="23"/>
        <v>0</v>
      </c>
      <c r="P71" s="28">
        <f t="shared" si="18"/>
        <v>0</v>
      </c>
      <c r="Q71" s="11" t="e">
        <f t="shared" si="22"/>
        <v>#DIV/0!</v>
      </c>
      <c r="R71" s="14"/>
    </row>
    <row r="72" spans="1:18" ht="50.25" customHeight="1">
      <c r="A72" s="15">
        <v>41034400</v>
      </c>
      <c r="B72" s="19" t="s">
        <v>62</v>
      </c>
      <c r="C72" s="9"/>
      <c r="D72" s="10">
        <v>0</v>
      </c>
      <c r="E72" s="10">
        <v>0</v>
      </c>
      <c r="F72" s="10">
        <v>0</v>
      </c>
      <c r="G72" s="10">
        <v>0</v>
      </c>
      <c r="H72" s="10">
        <v>486.7</v>
      </c>
      <c r="I72" s="10">
        <v>725.2</v>
      </c>
      <c r="J72" s="10"/>
      <c r="K72" s="10">
        <v>470.1</v>
      </c>
      <c r="L72" s="11">
        <f>K72/I72*100</f>
        <v>64.82349696635411</v>
      </c>
      <c r="M72" s="10">
        <f aca="true" t="shared" si="24" ref="M72:N74">H72+D72</f>
        <v>486.7</v>
      </c>
      <c r="N72" s="10">
        <f t="shared" si="24"/>
        <v>725.2</v>
      </c>
      <c r="O72" s="10">
        <f aca="true" t="shared" si="25" ref="O72:P74">J72+E72</f>
        <v>0</v>
      </c>
      <c r="P72" s="28">
        <f t="shared" si="25"/>
        <v>470.1</v>
      </c>
      <c r="Q72" s="11">
        <f>P72/N72*100</f>
        <v>64.82349696635411</v>
      </c>
      <c r="R72" s="14"/>
    </row>
    <row r="73" spans="1:18" ht="50.25" customHeight="1">
      <c r="A73" s="15">
        <v>41034800</v>
      </c>
      <c r="B73" s="19" t="s">
        <v>75</v>
      </c>
      <c r="C73" s="9"/>
      <c r="D73" s="10">
        <v>132.3</v>
      </c>
      <c r="E73" s="10">
        <v>101.4</v>
      </c>
      <c r="F73" s="10">
        <v>55</v>
      </c>
      <c r="G73" s="10">
        <v>0</v>
      </c>
      <c r="H73" s="10"/>
      <c r="I73" s="10"/>
      <c r="J73" s="10"/>
      <c r="K73" s="10"/>
      <c r="L73" s="11"/>
      <c r="M73" s="10">
        <f t="shared" si="24"/>
        <v>132.3</v>
      </c>
      <c r="N73" s="10">
        <f t="shared" si="24"/>
        <v>101.4</v>
      </c>
      <c r="O73" s="10">
        <f t="shared" si="25"/>
        <v>101.4</v>
      </c>
      <c r="P73" s="28">
        <f t="shared" si="25"/>
        <v>55</v>
      </c>
      <c r="Q73" s="11">
        <f>P73/N73*100</f>
        <v>54.24063116370809</v>
      </c>
      <c r="R73" s="14"/>
    </row>
    <row r="74" spans="1:18" ht="101.25" customHeight="1">
      <c r="A74" s="15">
        <v>41035800</v>
      </c>
      <c r="B74" s="5" t="s">
        <v>58</v>
      </c>
      <c r="C74" s="9"/>
      <c r="D74" s="10">
        <v>857.7</v>
      </c>
      <c r="E74" s="10">
        <v>816.3</v>
      </c>
      <c r="F74" s="10">
        <v>582.269</v>
      </c>
      <c r="G74" s="11">
        <f>F74/E74*100</f>
        <v>71.33027073379886</v>
      </c>
      <c r="H74" s="10"/>
      <c r="I74" s="10"/>
      <c r="J74" s="10"/>
      <c r="K74" s="10"/>
      <c r="L74" s="11"/>
      <c r="M74" s="10">
        <f t="shared" si="24"/>
        <v>857.7</v>
      </c>
      <c r="N74" s="10">
        <f t="shared" si="24"/>
        <v>816.3</v>
      </c>
      <c r="O74" s="10">
        <f t="shared" si="25"/>
        <v>816.3</v>
      </c>
      <c r="P74" s="28">
        <f t="shared" si="25"/>
        <v>582.269</v>
      </c>
      <c r="Q74" s="11">
        <f>P74/N74*100</f>
        <v>71.33027073379886</v>
      </c>
      <c r="R74" s="14"/>
    </row>
    <row r="75" spans="1:18" ht="19.5" customHeight="1">
      <c r="A75" s="15">
        <v>90010200</v>
      </c>
      <c r="B75" s="5" t="s">
        <v>38</v>
      </c>
      <c r="C75" s="9"/>
      <c r="D75" s="10">
        <f>D56+D57</f>
        <v>112637.2</v>
      </c>
      <c r="E75" s="10">
        <f>E56+E57</f>
        <v>108863.40000000001</v>
      </c>
      <c r="F75" s="10">
        <f>F55+F57</f>
        <v>81833.588</v>
      </c>
      <c r="G75" s="11">
        <f t="shared" si="12"/>
        <v>75.17089122698721</v>
      </c>
      <c r="H75" s="10">
        <f>H56+H57</f>
        <v>1839.7</v>
      </c>
      <c r="I75" s="10">
        <f>I56+I57</f>
        <v>2547.054</v>
      </c>
      <c r="J75" s="10">
        <f>J56+J57</f>
        <v>0</v>
      </c>
      <c r="K75" s="10">
        <f>K56+K57</f>
        <v>1693.69</v>
      </c>
      <c r="L75" s="11">
        <f>K75/I75*100</f>
        <v>66.49603816801685</v>
      </c>
      <c r="M75" s="10">
        <f>M56+M57</f>
        <v>114476.9</v>
      </c>
      <c r="N75" s="10">
        <f>N56+N57</f>
        <v>111410.45400000001</v>
      </c>
      <c r="O75" s="10">
        <f>O56+O57</f>
        <v>108863.40000000001</v>
      </c>
      <c r="P75" s="10">
        <f>P56+P57</f>
        <v>83527.27800000002</v>
      </c>
      <c r="Q75" s="11">
        <f t="shared" si="22"/>
        <v>74.97256765509637</v>
      </c>
      <c r="R75" s="14"/>
    </row>
    <row r="76" spans="1:18" ht="62.25" customHeight="1">
      <c r="A76" s="15">
        <v>41010600</v>
      </c>
      <c r="B76" s="5" t="s">
        <v>59</v>
      </c>
      <c r="C76" s="9"/>
      <c r="D76" s="10">
        <v>1036.3</v>
      </c>
      <c r="E76" s="10">
        <v>867.3</v>
      </c>
      <c r="F76" s="10">
        <v>630.179</v>
      </c>
      <c r="G76" s="11">
        <f t="shared" si="12"/>
        <v>72.65986394557822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f aca="true" t="shared" si="26" ref="M76:N82">H76+D76</f>
        <v>1036.3</v>
      </c>
      <c r="N76" s="10">
        <f t="shared" si="26"/>
        <v>867.3</v>
      </c>
      <c r="O76" s="10">
        <f t="shared" si="23"/>
        <v>867.3</v>
      </c>
      <c r="P76" s="28">
        <f aca="true" t="shared" si="27" ref="P76:P81">K76+F76</f>
        <v>630.179</v>
      </c>
      <c r="Q76" s="11">
        <f t="shared" si="22"/>
        <v>72.65986394557822</v>
      </c>
      <c r="R76" s="14"/>
    </row>
    <row r="77" spans="1:18" ht="26.25" customHeight="1" hidden="1">
      <c r="A77" s="15">
        <v>41020900</v>
      </c>
      <c r="B77" s="5" t="s">
        <v>69</v>
      </c>
      <c r="C77" s="9"/>
      <c r="D77" s="10"/>
      <c r="E77" s="10"/>
      <c r="F77" s="10"/>
      <c r="G77" s="11" t="e">
        <f t="shared" si="12"/>
        <v>#DIV/0!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f t="shared" si="26"/>
        <v>0</v>
      </c>
      <c r="N77" s="10">
        <f t="shared" si="26"/>
        <v>0</v>
      </c>
      <c r="O77" s="10">
        <f t="shared" si="23"/>
        <v>0</v>
      </c>
      <c r="P77" s="28">
        <f t="shared" si="27"/>
        <v>0</v>
      </c>
      <c r="Q77" s="11" t="e">
        <f t="shared" si="22"/>
        <v>#DIV/0!</v>
      </c>
      <c r="R77" s="14"/>
    </row>
    <row r="78" spans="1:18" ht="33" customHeight="1" hidden="1">
      <c r="A78" s="15">
        <v>41030400</v>
      </c>
      <c r="B78" s="5" t="s">
        <v>49</v>
      </c>
      <c r="C78" s="9"/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/>
      <c r="J78" s="10"/>
      <c r="K78" s="10"/>
      <c r="L78" s="11" t="e">
        <f>K78/I78*100</f>
        <v>#DIV/0!</v>
      </c>
      <c r="M78" s="10"/>
      <c r="N78" s="10">
        <f t="shared" si="26"/>
        <v>0</v>
      </c>
      <c r="O78" s="10"/>
      <c r="P78" s="28">
        <f t="shared" si="27"/>
        <v>0</v>
      </c>
      <c r="Q78" s="11" t="e">
        <f>P78/N78*100</f>
        <v>#DIV/0!</v>
      </c>
      <c r="R78" s="14"/>
    </row>
    <row r="79" spans="1:18" ht="33" customHeight="1">
      <c r="A79" s="15">
        <v>41030400</v>
      </c>
      <c r="B79" s="5" t="s">
        <v>49</v>
      </c>
      <c r="C79" s="9"/>
      <c r="D79" s="10"/>
      <c r="E79" s="10"/>
      <c r="F79" s="10"/>
      <c r="G79" s="10"/>
      <c r="H79" s="10"/>
      <c r="I79" s="10">
        <v>35</v>
      </c>
      <c r="J79" s="10"/>
      <c r="K79" s="10">
        <v>35</v>
      </c>
      <c r="L79" s="10">
        <v>0</v>
      </c>
      <c r="M79" s="10">
        <f>H79+D79</f>
        <v>0</v>
      </c>
      <c r="N79" s="10">
        <f>I79+E79</f>
        <v>35</v>
      </c>
      <c r="O79" s="10">
        <f>J79+E79</f>
        <v>0</v>
      </c>
      <c r="P79" s="28">
        <f t="shared" si="27"/>
        <v>35</v>
      </c>
      <c r="Q79" s="11">
        <f>P79/N79*100</f>
        <v>100</v>
      </c>
      <c r="R79" s="14"/>
    </row>
    <row r="80" spans="1:18" ht="15">
      <c r="A80" s="15">
        <v>41035000</v>
      </c>
      <c r="B80" s="5" t="s">
        <v>50</v>
      </c>
      <c r="C80" s="9"/>
      <c r="D80" s="10">
        <v>545.2</v>
      </c>
      <c r="E80" s="10">
        <v>909.199</v>
      </c>
      <c r="F80" s="10">
        <v>474.228</v>
      </c>
      <c r="G80" s="11">
        <f t="shared" si="12"/>
        <v>52.158878309369015</v>
      </c>
      <c r="H80" s="10">
        <v>0</v>
      </c>
      <c r="I80" s="10">
        <v>1654.431</v>
      </c>
      <c r="J80" s="10"/>
      <c r="K80" s="10">
        <v>1652.892</v>
      </c>
      <c r="L80" s="11">
        <f>K80/I80*100</f>
        <v>99.90697708154647</v>
      </c>
      <c r="M80" s="10">
        <f t="shared" si="26"/>
        <v>545.2</v>
      </c>
      <c r="N80" s="10">
        <f>I80+E80</f>
        <v>2563.63</v>
      </c>
      <c r="O80" s="10">
        <f t="shared" si="23"/>
        <v>909.199</v>
      </c>
      <c r="P80" s="28">
        <f t="shared" si="27"/>
        <v>2127.12</v>
      </c>
      <c r="Q80" s="11">
        <f t="shared" si="22"/>
        <v>82.97297191872461</v>
      </c>
      <c r="R80" s="14"/>
    </row>
    <row r="81" spans="1:18" ht="30" hidden="1">
      <c r="A81" s="15">
        <v>43010000</v>
      </c>
      <c r="B81" s="20" t="s">
        <v>37</v>
      </c>
      <c r="C81" s="9"/>
      <c r="D81" s="10"/>
      <c r="E81" s="10"/>
      <c r="F81" s="10"/>
      <c r="G81" s="11" t="e">
        <f t="shared" si="12"/>
        <v>#DIV/0!</v>
      </c>
      <c r="H81" s="10"/>
      <c r="I81" s="10">
        <v>0</v>
      </c>
      <c r="J81" s="10"/>
      <c r="K81" s="10">
        <v>0</v>
      </c>
      <c r="L81" s="11">
        <v>0</v>
      </c>
      <c r="M81" s="10">
        <f t="shared" si="26"/>
        <v>0</v>
      </c>
      <c r="N81" s="10">
        <f t="shared" si="26"/>
        <v>0</v>
      </c>
      <c r="O81" s="10">
        <f t="shared" si="23"/>
        <v>0</v>
      </c>
      <c r="P81" s="28">
        <f t="shared" si="27"/>
        <v>0</v>
      </c>
      <c r="Q81" s="11" t="e">
        <f t="shared" si="22"/>
        <v>#DIV/0!</v>
      </c>
      <c r="R81" s="14"/>
    </row>
    <row r="82" spans="1:18" ht="45" hidden="1">
      <c r="A82" s="15">
        <v>41035200</v>
      </c>
      <c r="B82" s="20" t="s">
        <v>68</v>
      </c>
      <c r="C82" s="9"/>
      <c r="D82" s="10"/>
      <c r="E82" s="10"/>
      <c r="F82" s="10"/>
      <c r="G82" s="11" t="e">
        <f t="shared" si="12"/>
        <v>#DIV/0!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f t="shared" si="26"/>
        <v>0</v>
      </c>
      <c r="N82" s="10">
        <f>I82+E82</f>
        <v>0</v>
      </c>
      <c r="O82" s="10">
        <f>J82+F82</f>
        <v>0</v>
      </c>
      <c r="P82" s="10" t="e">
        <f>K82+G82</f>
        <v>#DIV/0!</v>
      </c>
      <c r="Q82" s="11" t="e">
        <f t="shared" si="22"/>
        <v>#DIV/0!</v>
      </c>
      <c r="R82" s="14"/>
    </row>
    <row r="83" spans="1:18" ht="45">
      <c r="A83" s="15">
        <v>41035200</v>
      </c>
      <c r="B83" s="20" t="s">
        <v>77</v>
      </c>
      <c r="C83" s="9"/>
      <c r="D83" s="10"/>
      <c r="E83" s="10">
        <v>343.1</v>
      </c>
      <c r="F83" s="10">
        <v>187.835</v>
      </c>
      <c r="G83" s="11">
        <f t="shared" si="12"/>
        <v>54.746429612357915</v>
      </c>
      <c r="H83" s="10"/>
      <c r="I83" s="10"/>
      <c r="J83" s="10"/>
      <c r="K83" s="10"/>
      <c r="L83" s="10"/>
      <c r="M83" s="10">
        <f>H83+D83</f>
        <v>0</v>
      </c>
      <c r="N83" s="10">
        <f>I83+E83</f>
        <v>343.1</v>
      </c>
      <c r="O83" s="10">
        <f>J83+E83</f>
        <v>343.1</v>
      </c>
      <c r="P83" s="28">
        <f>K83+F83</f>
        <v>187.835</v>
      </c>
      <c r="Q83" s="11">
        <f>P83/N83*100</f>
        <v>54.746429612357915</v>
      </c>
      <c r="R83" s="14"/>
    </row>
    <row r="84" spans="1:18" ht="15">
      <c r="A84" s="8"/>
      <c r="B84" s="5" t="s">
        <v>39</v>
      </c>
      <c r="C84" s="9" t="e">
        <f>C57+C56</f>
        <v>#REF!</v>
      </c>
      <c r="D84" s="10">
        <f>D75+D76+D77+D80+D82+D83</f>
        <v>114218.7</v>
      </c>
      <c r="E84" s="10">
        <f>E75+E76+E77+E80+E82+E83</f>
        <v>110982.99900000001</v>
      </c>
      <c r="F84" s="10">
        <f>F75+F76+F77+F80+F82+F83</f>
        <v>83125.83000000002</v>
      </c>
      <c r="G84" s="11">
        <f t="shared" si="12"/>
        <v>74.89960692087624</v>
      </c>
      <c r="H84" s="10">
        <f>SUM(H57+H55+H78+H80+H79)</f>
        <v>1839.7</v>
      </c>
      <c r="I84" s="10">
        <f>SUM(I57+I55+I78+I80+I79)</f>
        <v>4236.485000000001</v>
      </c>
      <c r="J84" s="10">
        <f>SUM(J57+J55)</f>
        <v>0</v>
      </c>
      <c r="K84" s="10">
        <f>SUM(K57+K55+K78+K80+K79)</f>
        <v>3381.5820000000003</v>
      </c>
      <c r="L84" s="11">
        <f>K84/I84*100</f>
        <v>79.82046437081685</v>
      </c>
      <c r="M84" s="10">
        <f>M75+M76+M77+M78+M80+M82+M79+M83</f>
        <v>116058.4</v>
      </c>
      <c r="N84" s="10">
        <f>N75+N76+N77+N78+N80+N82+N79+N83</f>
        <v>115219.48400000003</v>
      </c>
      <c r="O84" s="10">
        <f>O75+O76+O77+O80+O82</f>
        <v>110639.899</v>
      </c>
      <c r="P84" s="10">
        <f>P83+P80+P79+P76+P75</f>
        <v>86507.41200000003</v>
      </c>
      <c r="Q84" s="11">
        <f t="shared" si="22"/>
        <v>75.08054106543301</v>
      </c>
      <c r="R84" s="29"/>
    </row>
    <row r="85" spans="1:17" ht="15">
      <c r="A85" s="21"/>
      <c r="D85" s="22"/>
      <c r="E85" s="22"/>
      <c r="F85" s="22"/>
      <c r="G85" s="22"/>
      <c r="H85" s="22"/>
      <c r="I85" s="22"/>
      <c r="J85" s="22"/>
      <c r="K85" s="22"/>
      <c r="L85" s="22"/>
      <c r="M85" s="23"/>
      <c r="N85" s="23"/>
      <c r="O85" s="23"/>
      <c r="P85" s="23"/>
      <c r="Q85" s="22"/>
    </row>
    <row r="86" spans="1:17" ht="15">
      <c r="A86" s="21"/>
      <c r="D86" s="22"/>
      <c r="E86" s="24"/>
      <c r="F86" s="22"/>
      <c r="G86" s="22"/>
      <c r="H86" s="22"/>
      <c r="I86" s="22"/>
      <c r="J86" s="22"/>
      <c r="K86" s="22"/>
      <c r="L86" s="22"/>
      <c r="M86" s="23"/>
      <c r="N86" s="23"/>
      <c r="O86" s="23"/>
      <c r="P86" s="23"/>
      <c r="Q86" s="22"/>
    </row>
    <row r="87" spans="1:17" ht="15">
      <c r="A87" s="21"/>
      <c r="D87" s="22"/>
      <c r="E87" s="24"/>
      <c r="F87" s="22"/>
      <c r="G87" s="22"/>
      <c r="H87" s="22"/>
      <c r="I87" s="22"/>
      <c r="J87" s="22"/>
      <c r="K87" s="22"/>
      <c r="L87" s="22"/>
      <c r="M87" s="23"/>
      <c r="N87" s="23"/>
      <c r="O87" s="23"/>
      <c r="P87" s="23"/>
      <c r="Q87" s="22"/>
    </row>
    <row r="88" spans="1:17" ht="15">
      <c r="A88" s="21"/>
      <c r="D88" s="22"/>
      <c r="E88" s="22"/>
      <c r="F88" s="22"/>
      <c r="G88" s="22"/>
      <c r="H88" s="22"/>
      <c r="I88" s="22"/>
      <c r="J88" s="22"/>
      <c r="K88" s="22"/>
      <c r="L88" s="22"/>
      <c r="M88" s="23"/>
      <c r="N88" s="23"/>
      <c r="O88" s="23"/>
      <c r="P88" s="23"/>
      <c r="Q88" s="22"/>
    </row>
    <row r="89" spans="1:17" ht="15">
      <c r="A89" s="21"/>
      <c r="D89" s="22"/>
      <c r="E89" s="22"/>
      <c r="F89" s="22"/>
      <c r="G89" s="22"/>
      <c r="H89" s="22"/>
      <c r="I89" s="22"/>
      <c r="J89" s="22"/>
      <c r="K89" s="22"/>
      <c r="L89" s="22"/>
      <c r="M89" s="23"/>
      <c r="N89" s="23"/>
      <c r="O89" s="23"/>
      <c r="P89" s="23"/>
      <c r="Q89" s="22"/>
    </row>
    <row r="90" spans="1:17" ht="15">
      <c r="A90" s="21"/>
      <c r="D90" s="22"/>
      <c r="E90" s="22"/>
      <c r="F90" s="22"/>
      <c r="G90" s="22"/>
      <c r="H90" s="22"/>
      <c r="I90" s="22"/>
      <c r="J90" s="22"/>
      <c r="K90" s="22"/>
      <c r="L90" s="22"/>
      <c r="M90" s="23"/>
      <c r="N90" s="23"/>
      <c r="O90" s="23"/>
      <c r="P90" s="23"/>
      <c r="Q90" s="22"/>
    </row>
    <row r="91" spans="1:17" ht="15">
      <c r="A91" s="21"/>
      <c r="D91" s="22"/>
      <c r="E91" s="22"/>
      <c r="F91" s="22"/>
      <c r="G91" s="22"/>
      <c r="H91" s="22"/>
      <c r="I91" s="22"/>
      <c r="J91" s="22"/>
      <c r="K91" s="22"/>
      <c r="L91" s="22"/>
      <c r="M91" s="23"/>
      <c r="N91" s="23"/>
      <c r="O91" s="23"/>
      <c r="P91" s="23"/>
      <c r="Q91" s="22"/>
    </row>
    <row r="92" spans="1:17" ht="15">
      <c r="A92" s="21"/>
      <c r="D92" s="22"/>
      <c r="E92" s="22"/>
      <c r="F92" s="22"/>
      <c r="G92" s="22"/>
      <c r="H92" s="22"/>
      <c r="I92" s="22"/>
      <c r="J92" s="22"/>
      <c r="K92" s="22"/>
      <c r="L92" s="22"/>
      <c r="M92" s="23"/>
      <c r="N92" s="23"/>
      <c r="O92" s="23"/>
      <c r="P92" s="23"/>
      <c r="Q92" s="22"/>
    </row>
    <row r="93" spans="1:17" ht="15">
      <c r="A93" s="21"/>
      <c r="D93" s="22"/>
      <c r="E93" s="22"/>
      <c r="F93" s="22"/>
      <c r="G93" s="22"/>
      <c r="H93" s="22"/>
      <c r="I93" s="22"/>
      <c r="J93" s="22"/>
      <c r="K93" s="22"/>
      <c r="L93" s="22"/>
      <c r="M93" s="23"/>
      <c r="N93" s="23"/>
      <c r="O93" s="23"/>
      <c r="P93" s="23"/>
      <c r="Q93" s="22"/>
    </row>
    <row r="94" spans="1:16" ht="15">
      <c r="A94" s="21"/>
      <c r="F94" s="25"/>
      <c r="M94" s="25"/>
      <c r="N94" s="25"/>
      <c r="O94" s="25"/>
      <c r="P94" s="25"/>
    </row>
    <row r="95" spans="1:16" ht="15">
      <c r="A95" s="21"/>
      <c r="M95" s="25"/>
      <c r="N95" s="25"/>
      <c r="O95" s="25"/>
      <c r="P95" s="25"/>
    </row>
    <row r="96" spans="1:16" ht="15">
      <c r="A96" s="21"/>
      <c r="M96" s="25"/>
      <c r="N96" s="25"/>
      <c r="O96" s="25"/>
      <c r="P96" s="25"/>
    </row>
    <row r="97" spans="1:16" ht="15">
      <c r="A97" s="21"/>
      <c r="M97" s="25"/>
      <c r="N97" s="25"/>
      <c r="O97" s="25"/>
      <c r="P97" s="25"/>
    </row>
    <row r="98" spans="1:16" ht="15">
      <c r="A98" s="21"/>
      <c r="M98" s="25"/>
      <c r="N98" s="25"/>
      <c r="O98" s="25"/>
      <c r="P98" s="25"/>
    </row>
    <row r="99" spans="1:16" ht="15">
      <c r="A99" s="21"/>
      <c r="M99" s="25"/>
      <c r="N99" s="25"/>
      <c r="O99" s="25"/>
      <c r="P99" s="25"/>
    </row>
    <row r="100" spans="1:16" ht="15">
      <c r="A100" s="21"/>
      <c r="M100" s="25"/>
      <c r="N100" s="25"/>
      <c r="O100" s="25"/>
      <c r="P100" s="25"/>
    </row>
    <row r="101" spans="1:16" ht="15">
      <c r="A101" s="21"/>
      <c r="M101" s="25"/>
      <c r="N101" s="25"/>
      <c r="O101" s="25"/>
      <c r="P101" s="25"/>
    </row>
    <row r="102" spans="1:16" ht="15">
      <c r="A102" s="21"/>
      <c r="M102" s="25"/>
      <c r="N102" s="25"/>
      <c r="O102" s="25"/>
      <c r="P102" s="25"/>
    </row>
    <row r="103" spans="1:16" ht="15">
      <c r="A103" s="21"/>
      <c r="M103" s="25"/>
      <c r="N103" s="25"/>
      <c r="O103" s="25"/>
      <c r="P103" s="25"/>
    </row>
    <row r="104" spans="1:16" ht="15">
      <c r="A104" s="21"/>
      <c r="M104" s="25"/>
      <c r="N104" s="25"/>
      <c r="O104" s="25"/>
      <c r="P104" s="25"/>
    </row>
    <row r="105" spans="1:16" ht="15">
      <c r="A105" s="21"/>
      <c r="M105" s="25"/>
      <c r="N105" s="25"/>
      <c r="O105" s="25"/>
      <c r="P105" s="25"/>
    </row>
    <row r="106" spans="1:16" ht="15">
      <c r="A106" s="21"/>
      <c r="M106" s="25"/>
      <c r="N106" s="25"/>
      <c r="O106" s="25"/>
      <c r="P106" s="25"/>
    </row>
    <row r="107" spans="13:16" ht="15">
      <c r="M107" s="25"/>
      <c r="N107" s="25"/>
      <c r="O107" s="25"/>
      <c r="P107" s="25"/>
    </row>
    <row r="108" spans="13:16" ht="15">
      <c r="M108" s="25"/>
      <c r="N108" s="25"/>
      <c r="O108" s="25"/>
      <c r="P108" s="25"/>
    </row>
    <row r="109" spans="13:16" ht="15">
      <c r="M109" s="25"/>
      <c r="N109" s="25"/>
      <c r="O109" s="25"/>
      <c r="P109" s="25"/>
    </row>
    <row r="110" spans="13:16" ht="15">
      <c r="M110" s="25"/>
      <c r="N110" s="25"/>
      <c r="O110" s="25"/>
      <c r="P110" s="25"/>
    </row>
    <row r="111" spans="13:16" ht="15">
      <c r="M111" s="25"/>
      <c r="N111" s="25"/>
      <c r="O111" s="25"/>
      <c r="P111" s="25"/>
    </row>
    <row r="112" spans="13:16" ht="15">
      <c r="M112" s="25"/>
      <c r="N112" s="25"/>
      <c r="O112" s="25"/>
      <c r="P112" s="25"/>
    </row>
    <row r="113" spans="13:16" ht="15">
      <c r="M113" s="25"/>
      <c r="N113" s="25"/>
      <c r="O113" s="25"/>
      <c r="P113" s="25"/>
    </row>
    <row r="114" spans="13:16" ht="15">
      <c r="M114" s="25"/>
      <c r="N114" s="25"/>
      <c r="O114" s="25"/>
      <c r="P114" s="25"/>
    </row>
    <row r="115" spans="13:16" ht="15">
      <c r="M115" s="25"/>
      <c r="N115" s="25"/>
      <c r="O115" s="25"/>
      <c r="P115" s="25"/>
    </row>
    <row r="116" spans="13:16" ht="15">
      <c r="M116" s="25"/>
      <c r="N116" s="25"/>
      <c r="O116" s="25"/>
      <c r="P116" s="25"/>
    </row>
    <row r="117" spans="13:16" ht="15">
      <c r="M117" s="25"/>
      <c r="N117" s="25"/>
      <c r="O117" s="25"/>
      <c r="P117" s="25"/>
    </row>
    <row r="118" spans="13:16" ht="15">
      <c r="M118" s="25"/>
      <c r="N118" s="25"/>
      <c r="O118" s="25"/>
      <c r="P118" s="25"/>
    </row>
    <row r="119" spans="13:16" ht="15">
      <c r="M119" s="25"/>
      <c r="N119" s="25"/>
      <c r="O119" s="25"/>
      <c r="P119" s="25"/>
    </row>
    <row r="120" spans="13:16" ht="15">
      <c r="M120" s="25"/>
      <c r="N120" s="25"/>
      <c r="O120" s="25"/>
      <c r="P120" s="25"/>
    </row>
    <row r="121" spans="13:16" ht="15">
      <c r="M121" s="25"/>
      <c r="N121" s="25"/>
      <c r="O121" s="25"/>
      <c r="P121" s="25"/>
    </row>
    <row r="122" spans="13:16" ht="15">
      <c r="M122" s="25"/>
      <c r="N122" s="25"/>
      <c r="O122" s="25"/>
      <c r="P122" s="25"/>
    </row>
    <row r="123" spans="13:16" ht="15">
      <c r="M123" s="25"/>
      <c r="N123" s="25"/>
      <c r="O123" s="25"/>
      <c r="P123" s="25"/>
    </row>
    <row r="124" spans="13:16" ht="15">
      <c r="M124" s="25"/>
      <c r="N124" s="25"/>
      <c r="O124" s="25"/>
      <c r="P124" s="25"/>
    </row>
    <row r="125" spans="13:16" ht="15">
      <c r="M125" s="25"/>
      <c r="N125" s="25"/>
      <c r="O125" s="25"/>
      <c r="P125" s="25"/>
    </row>
    <row r="126" spans="13:16" ht="15">
      <c r="M126" s="25"/>
      <c r="N126" s="25"/>
      <c r="O126" s="25"/>
      <c r="P126" s="25"/>
    </row>
    <row r="127" spans="13:16" ht="15">
      <c r="M127" s="25"/>
      <c r="N127" s="25"/>
      <c r="O127" s="25"/>
      <c r="P127" s="25"/>
    </row>
    <row r="128" spans="13:16" ht="15">
      <c r="M128" s="25"/>
      <c r="N128" s="25"/>
      <c r="O128" s="25"/>
      <c r="P128" s="25"/>
    </row>
    <row r="129" spans="13:16" ht="15">
      <c r="M129" s="25"/>
      <c r="N129" s="25"/>
      <c r="O129" s="25"/>
      <c r="P129" s="25"/>
    </row>
    <row r="130" spans="13:16" ht="15">
      <c r="M130" s="25"/>
      <c r="N130" s="25"/>
      <c r="O130" s="25"/>
      <c r="P130" s="25"/>
    </row>
    <row r="131" spans="13:16" ht="15">
      <c r="M131" s="25"/>
      <c r="N131" s="25"/>
      <c r="O131" s="25"/>
      <c r="P131" s="25"/>
    </row>
    <row r="132" spans="13:16" ht="15">
      <c r="M132" s="25"/>
      <c r="N132" s="25"/>
      <c r="O132" s="25"/>
      <c r="P132" s="25"/>
    </row>
    <row r="133" spans="13:16" ht="15">
      <c r="M133" s="25"/>
      <c r="N133" s="25"/>
      <c r="O133" s="25"/>
      <c r="P133" s="25"/>
    </row>
  </sheetData>
  <mergeCells count="22">
    <mergeCell ref="A1:Q1"/>
    <mergeCell ref="A2:P2"/>
    <mergeCell ref="C4:G4"/>
    <mergeCell ref="H4:L4"/>
    <mergeCell ref="M4:Q4"/>
    <mergeCell ref="A5:A8"/>
    <mergeCell ref="B5:B8"/>
    <mergeCell ref="C5:C8"/>
    <mergeCell ref="D5:D7"/>
    <mergeCell ref="E5:E8"/>
    <mergeCell ref="G5:G7"/>
    <mergeCell ref="H5:H7"/>
    <mergeCell ref="F5:F7"/>
    <mergeCell ref="I5:I8"/>
    <mergeCell ref="J5:J8"/>
    <mergeCell ref="L5:L7"/>
    <mergeCell ref="K5:K7"/>
    <mergeCell ref="Q5:Q7"/>
    <mergeCell ref="M5:M7"/>
    <mergeCell ref="N5:N8"/>
    <mergeCell ref="O5:O8"/>
    <mergeCell ref="P5:P8"/>
  </mergeCells>
  <printOptions/>
  <pageMargins left="0.2" right="0.16" top="0.32" bottom="0.17" header="0.5118110236220472" footer="0.17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VASULIVNA</cp:lastModifiedBy>
  <cp:lastPrinted>2014-08-14T10:42:28Z</cp:lastPrinted>
  <dcterms:created xsi:type="dcterms:W3CDTF">1996-10-08T23:32:33Z</dcterms:created>
  <dcterms:modified xsi:type="dcterms:W3CDTF">2014-11-27T11:37:12Z</dcterms:modified>
  <cp:category/>
  <cp:version/>
  <cp:contentType/>
  <cp:contentStatus/>
</cp:coreProperties>
</file>