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5"/>
  </bookViews>
  <sheets>
    <sheet name="дод1" sheetId="1" r:id="rId1"/>
    <sheet name="Додаток 2" sheetId="2" r:id="rId2"/>
    <sheet name="дод4" sheetId="3" r:id="rId3"/>
    <sheet name="дод6 програми" sheetId="4" r:id="rId4"/>
    <sheet name="дод7 капіт" sheetId="5" r:id="rId5"/>
    <sheet name="дод3-1" sheetId="6" r:id="rId6"/>
    <sheet name="Додаток 3" sheetId="7" r:id="rId7"/>
  </sheets>
  <definedNames>
    <definedName name="_xlnm.Print_Titles" localSheetId="5">'дод3-1'!$13:$17</definedName>
    <definedName name="_xlnm.Print_Titles" localSheetId="3">'дод6 програми'!$9:$12</definedName>
    <definedName name="_xlnm.Print_Titles" localSheetId="4">'дод7 капіт'!$9:$11</definedName>
    <definedName name="_xlnm.Print_Titles" localSheetId="1">'Додаток 2'!$11:$14</definedName>
    <definedName name="_xlnm.Print_Titles" localSheetId="6">'Додаток 3'!$13:$17</definedName>
    <definedName name="_xlnm.Print_Area" localSheetId="1">'Додаток 2'!$A$4:$Q$265</definedName>
  </definedNames>
  <calcPr fullCalcOnLoad="1"/>
</workbook>
</file>

<file path=xl/sharedStrings.xml><?xml version="1.0" encoding="utf-8"?>
<sst xmlns="http://schemas.openxmlformats.org/spreadsheetml/2006/main" count="1979" uniqueCount="779">
  <si>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</si>
  <si>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</si>
  <si>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</si>
  <si>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</si>
  <si>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</si>
  <si>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</si>
  <si>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Надання пільг багатодітним сім"ям  на житлово-комунальні послуги</t>
  </si>
  <si>
    <t>1513016</t>
  </si>
  <si>
    <t>Надання субсидій населенню  для відшкодування витрат на  оплату  житлово-комунальних послуг</t>
  </si>
  <si>
    <t>1513020</t>
  </si>
  <si>
    <t>Надання пільг та субсидій населенню на придбання твердого та рідкого пічного побутового палива і скрапленого газу</t>
  </si>
  <si>
    <t>1513021</t>
  </si>
  <si>
    <t xml:space="preserve">Надання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</si>
  <si>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1513022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</si>
  <si>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</si>
  <si>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</si>
  <si>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</si>
  <si>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</si>
  <si>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</si>
  <si>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</si>
  <si>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Надання пільг багатодітним сім"ям  на придбання твердого палива та скрапленого газу</t>
  </si>
  <si>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</si>
  <si>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</si>
  <si>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</si>
  <si>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</si>
  <si>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1513031</t>
  </si>
  <si>
    <t xml:space="preserve">Надання інших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</si>
  <si>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1513033</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</si>
  <si>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</si>
  <si>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1513034</t>
  </si>
  <si>
    <t>Надання пільг окремим категоріям громадян з послуг зв"язку</t>
  </si>
  <si>
    <t>1513035</t>
  </si>
  <si>
    <t>1513037</t>
  </si>
  <si>
    <t>1513040</t>
  </si>
  <si>
    <t xml:space="preserve">Надання  допомоги сім'ям з дітьми, малозабезпеченим сім'ям, інвалідам з дитинства, дітям-інвалідам та тимчасової державної допомоги дітям </t>
  </si>
  <si>
    <t>1513041</t>
  </si>
  <si>
    <t>Надання допомоги у зв"язку з вагітністю і пологами</t>
  </si>
  <si>
    <t>1513042</t>
  </si>
  <si>
    <t xml:space="preserve">Надання допомоги на догляд за дитиною вiком до трьох рокiв        </t>
  </si>
  <si>
    <t>1513048</t>
  </si>
  <si>
    <t xml:space="preserve">Надання державної  соціальної допомоги  малозабезпеченим сім"ям </t>
  </si>
  <si>
    <t>1513049</t>
  </si>
  <si>
    <t>Надання державної соціальної допомоги інвалідам з дитинства та дітям - інвалідам</t>
  </si>
  <si>
    <t>1513180</t>
  </si>
  <si>
    <t>Надання соціальних гарантій інвалідам, фізичним особам, які надають соціальні послуги громадянам похилого віку, інвалідам, дітям -інвалідам, хворим , які не здатні до самообслуговування і потребують сторонньої допомоги</t>
  </si>
  <si>
    <t>1513181</t>
  </si>
  <si>
    <t>Забезпечення соціальними послугами громадян похилого віку , інвалідів, дітей-інвалідів, хворих, які не здатні до самообслуговування і потребують сторонньої допомоги, фізичними особами</t>
  </si>
  <si>
    <t>1513200</t>
  </si>
  <si>
    <t>Соціальний захист ветеранів війни і праці</t>
  </si>
  <si>
    <t>1513201</t>
  </si>
  <si>
    <t>1513202</t>
  </si>
  <si>
    <t>Надання фінансової підтримки громадським організаціям інвалідів і ветеранів, діяльність яких має соціальну спрямованість</t>
  </si>
  <si>
    <t>1513400</t>
  </si>
  <si>
    <t>1513402</t>
  </si>
  <si>
    <t>Виконання заходів районної програми соціального захисту ветеранів Ввв і праці, інвалідів, дітей-інвалідів та громадян  похилого віку</t>
  </si>
  <si>
    <t>2400000</t>
  </si>
  <si>
    <t>2410000</t>
  </si>
  <si>
    <t>2414060</t>
  </si>
  <si>
    <t>2414070</t>
  </si>
  <si>
    <t>2414090</t>
  </si>
  <si>
    <t>Палаци і будинки культури, клуби та інші заклади клубного типу</t>
  </si>
  <si>
    <t>2414100</t>
  </si>
  <si>
    <t>2414800</t>
  </si>
  <si>
    <t>Інші культуно-освітні заклади та заходи</t>
  </si>
  <si>
    <t>2414801</t>
  </si>
  <si>
    <t>Утримання інших установ культури</t>
  </si>
  <si>
    <t>7500000</t>
  </si>
  <si>
    <t>7510000</t>
  </si>
  <si>
    <t>7518800</t>
  </si>
  <si>
    <t>7518310</t>
  </si>
  <si>
    <t>7600000</t>
  </si>
  <si>
    <t>7610000</t>
  </si>
  <si>
    <t>7618010</t>
  </si>
  <si>
    <t>250102</t>
  </si>
  <si>
    <t>Зміни до доходів Олександрівського районного бюджету на 2014 рік, визначених у додатку 1 до рішення районної ради від 31 січня 2014 року № 290 "Про районний бюджет на 2014 рік", з урахуванням змін визначених рішенням районної ради від 28 лютого 2014 року № 299 , від 24 квітня 2014 року № 321. від 10 липня 2014 року №332 "Про внесення змін до рішення районної ради від 31 січня 2014 року № 290 "Про районний бюджет на 2014 рік"</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</si>
  <si>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падива і скрапленого газу</t>
  </si>
  <si>
    <t xml:space="preserve">            Зміни до     розподілу  видатків Олександрівського районного бюджету на 2014 рік за головними розпорядниками коштів , визначених у додатку 3 до рішення районної ради від 31 січня 2014 року № 290  "Про районний бюджет на 2014 рік" ,     з урахуванням змін, визначених рішенням районної ради від 28 лютого 2014 року №299, від 24 квітня 2014 року №321 , від 10 липня 2014 року № 332 "Про внесення змін до рішення районної ради від 31 січня 2014 року №290 "Про районний бюджет на 2014 рік"                                                                                                                    </t>
  </si>
  <si>
    <t>в тому числі за рахунок субвенцій з сільських бюджетів</t>
  </si>
  <si>
    <t>із них, на погашення кредиторської заборгованомті, що склалася на 01.01.14 року</t>
  </si>
  <si>
    <t>в тому числі за рахунок субвенції з сільського бюджету</t>
  </si>
  <si>
    <t>070000</t>
  </si>
  <si>
    <t>Освіта</t>
  </si>
  <si>
    <t>Загальноосвітні школи (в т.ч. школа-дитячий садок, інтернат при школі), спеціалізовані школи, ліцеї, гімназії, колегіуми</t>
  </si>
  <si>
    <t>250324</t>
  </si>
  <si>
    <t>010000</t>
  </si>
  <si>
    <t>Державне управління</t>
  </si>
  <si>
    <t>Запобігання та ліквідація  надзвичайних ситуацій та наслідків стихійного лиха</t>
  </si>
  <si>
    <t>Видатки, не віднесені до основних груп</t>
  </si>
  <si>
    <t>130000</t>
  </si>
  <si>
    <t>Фізична культура і спорт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</si>
  <si>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</si>
  <si>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</si>
  <si>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               Зміни до видатків Олександрівського районного бюджету на 2014 рік за тимчасовою класифікацією видатків та кредитування місцевих бюджетів, визначених у додатку 2 до рішення районної ради від 31 січня 2014 року  №290 "Про районний бюджет на 2014 рік", з урахуванням змін, визначених рішенням районної ради від 28 лютого 2014 року № 299, від 24 квітня 2014 року № 321 , від 10 липня 2014 року № 332 "Про внесення змін до рішення районної ради від 31 січня 2014 року №290 "Про районний бюджет на 2014 рік"</t>
  </si>
  <si>
    <t xml:space="preserve">                             Затверджено</t>
  </si>
  <si>
    <t xml:space="preserve"> рішенням Олександрівської</t>
  </si>
  <si>
    <t xml:space="preserve">районної ради </t>
  </si>
  <si>
    <t>Код</t>
  </si>
  <si>
    <t>Найменування доходів згідно із бюджетною класифікацією</t>
  </si>
  <si>
    <t>Загальний фонд</t>
  </si>
  <si>
    <t>Спеціальний фонд</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</si>
  <si>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</si>
  <si>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</si>
  <si>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</si>
  <si>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</si>
  <si>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</si>
  <si>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</si>
  <si>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</si>
  <si>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</si>
  <si>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</si>
  <si>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</si>
  <si>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</si>
  <si>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</si>
  <si>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</si>
  <si>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</si>
  <si>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</si>
  <si>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</si>
  <si>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</si>
  <si>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</si>
  <si>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бюджету</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</si>
  <si>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</si>
  <si>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</si>
  <si>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</si>
  <si>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</si>
  <si>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</si>
  <si>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</si>
  <si>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</si>
  <si>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</si>
  <si>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</si>
  <si>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Дотація вирівнювання, що одержується з державного бюджету</t>
  </si>
  <si>
    <t>(у  редакції рішення  районної    ради від  23 вересня  2014 року  №  345 )</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</si>
  <si>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</si>
  <si>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</si>
  <si>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Інші додаткові дотації (з обласного бюджету на покращення надання соціальних послуг найуразливішим верствам  населення)</t>
  </si>
  <si>
    <t xml:space="preserve">Субвенції з державного бюджету -  усього,  в тому числі: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</si>
  <si>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</si>
  <si>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</si>
  <si>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</si>
  <si>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</si>
  <si>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</si>
  <si>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</si>
  <si>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</si>
  <si>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Кошти, що надходять з інших бюджетів</t>
  </si>
  <si>
    <t>Кошти,що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</si>
  <si>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 xml:space="preserve">Субвенція з інших бюджетів на виконання інвестиційних проектів </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</si>
  <si>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</si>
  <si>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</si>
  <si>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</si>
  <si>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в тому числі:</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</si>
  <si>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</si>
  <si>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</si>
  <si>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субвенції з обласного бюджету</t>
  </si>
  <si>
    <t>Субвенція на проведення видатків місцевих бюджетів, що враховуються при визначенні обсягу міжбюджетних трансфертів ( з обласного бюджету)</t>
  </si>
  <si>
    <t>Всього доходів</t>
  </si>
  <si>
    <t>Додаток №4</t>
  </si>
  <si>
    <t>продовження додатку 4</t>
  </si>
  <si>
    <t xml:space="preserve">до рішення Олександрівської районної ради </t>
  </si>
  <si>
    <t>від 31 січня  2014 року № 290</t>
  </si>
  <si>
    <t>Показники міжбюджетних  трансфертів між Олександрівським районним бюджетом</t>
  </si>
  <si>
    <t>та обласним, сільськими, селищними бюджетами на 2014 рік</t>
  </si>
  <si>
    <t xml:space="preserve"> та сільськими , селищними  бюджетами на 2014 рік</t>
  </si>
  <si>
    <t>(тис.грн)</t>
  </si>
  <si>
    <t>Код бюд-жету</t>
  </si>
  <si>
    <t>Найменування АТО</t>
  </si>
  <si>
    <t>міжбюджетні трансферти</t>
  </si>
  <si>
    <t>загальний фонд</t>
  </si>
  <si>
    <t>спеціальний фонд</t>
  </si>
  <si>
    <t>всього по загальному фонду</t>
  </si>
  <si>
    <t>всього по спеціальному фонду</t>
  </si>
  <si>
    <t>Субвенція районному бюджету для Олександрівського загону місцевої пожежної охорони</t>
  </si>
  <si>
    <t>Субвенція районному бюджету на утримання громадських фізкультурно-спортивних організацій  апарату (ФСТ Колос)</t>
  </si>
  <si>
    <t>Субвенція з  районного бюджету  на виконання заходів програми розвитку земельних відносин в Олександрівському районі на 2007-2015 роки(погашення кредиторської заборгованості за виконані у 2013 році роботи)</t>
  </si>
  <si>
    <t>в тому числі за рахунок субвенції з обласного бюджету на реалізацію захдів програми розвитку земельних відносин в області    (погашення кредиторської заборгованості за виконані у 2013 році роботи)</t>
  </si>
  <si>
    <t>Субвенція районному бюджету  з обласного бюджету на реалізацію заходів програми розвитку земельних відносин в області (погашення кредиторської заборгованості за виконані у 2013 році роботи)</t>
  </si>
  <si>
    <t>Субвенція з обласного бюджету на співфінансування мікропроектів , які реалізуються у рамках проекту ПРООН "Місцевий розвиток орієнтований на громаду-II"</t>
  </si>
  <si>
    <t>Субвенція з районного бюджету  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громаду-II"</t>
  </si>
  <si>
    <t>Субвенція з обласного бюджету на будівництво, реконструкцію , ремонт та утримання вулиць і доріг комунальної власності у населених пунктах</t>
  </si>
  <si>
    <t>Субвенція з районного бюджету за рахунок субвенції обласного бюджету на будівництво, реконструкцію , ремонт та утримання вулиць і доріг комунальної власності у населених пунктах</t>
  </si>
  <si>
    <t xml:space="preserve">Субвенція з районного бюджету на виконання заходів сільської програми соціально-економічного розвитку на 2014рік (на погашення кредиторської заборгованості за фактично виконаний у 2013 році  проект капітального ремонту по Розумівському сільському будинку культури) </t>
  </si>
  <si>
    <t>Субвенція з  районного бюджету  на виконання заходів районної комплексної програми охорони навколишнього природного середовища у Олександрівсь-кому районі на 2011-2015 роки</t>
  </si>
  <si>
    <t>Субвенція з районного бюджету на будівництво, реконструкцію , ремонт та утримання вулиць і доріг комунальної власності у населених пунктах (за рахунок вільних залишків коштів субвенції з державного бюджету місцевим бюджетам на будівництво, реконструкцію , ремонт та утримання вулиць і доріг комунальної власності у населених пунктах, які склалися на 01.01.2014 року)</t>
  </si>
  <si>
    <t xml:space="preserve">Субвенція районному бюджету на виготовлення проектно-кошторисної документації та на 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 </t>
  </si>
  <si>
    <t>Субвенція районному бюджету на капітальний ремонт об"єктів соціально-культурної сфери та придбання обладнання і предметів довгострокового користування</t>
  </si>
  <si>
    <t>Субвенція районному бюджету з сільських та селищних рад для відділу освіти  на придбання плит у школи</t>
  </si>
  <si>
    <t>сума</t>
  </si>
  <si>
    <t>щоденний норматив відрахувань  (%)</t>
  </si>
  <si>
    <t>щоденний норматив відрахувань (%)</t>
  </si>
  <si>
    <t>всього</t>
  </si>
  <si>
    <t>на погашення кредиторської заборгованості , що склалася на 01.01.2014 року</t>
  </si>
  <si>
    <t>на погашення кредиторської заборгованості що склалася на 01.01.2014 року за виконані у 2013 році роботи</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</si>
  <si>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</si>
  <si>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</si>
  <si>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</si>
  <si>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придбання  товарів і послуг загальноосвітніми закладами (погашення кредиторської заборгованості , яка склалася на 01.01.2014 року)</t>
  </si>
  <si>
    <t>з них:  на облаштування внутрішніх туалетів</t>
  </si>
  <si>
    <t>на оплату праці з нарахуваннями водіям шкільних автобусів</t>
  </si>
  <si>
    <t>на придбання продуктів харчування</t>
  </si>
  <si>
    <t>на придбання предметів та матеріалів у загальноосвітні заклади</t>
  </si>
  <si>
    <t>на виконання заходів районної програми оздоровлення і відпочинку дітей та підлітків  (оздоровлення в пришкільних таборах)</t>
  </si>
  <si>
    <t>на виконання заходів програми "Шкільний автобус" (на підвезення дітей до шкіл району)</t>
  </si>
  <si>
    <t>на оздоровлення дітей у пришкільних таборах</t>
  </si>
  <si>
    <t>на ремонт автобуса</t>
  </si>
  <si>
    <t>на поточні ремонти шкіл</t>
  </si>
  <si>
    <t>на утримання Кримківського навчально-виховного комплексу   "загальноосвітній навчальний заклад I ступеня -дошкільний заклад "</t>
  </si>
  <si>
    <t xml:space="preserve">поточні видатки </t>
  </si>
  <si>
    <t xml:space="preserve">капітальні видатки </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</si>
  <si>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</si>
  <si>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</si>
  <si>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</si>
  <si>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</si>
  <si>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</si>
  <si>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</si>
  <si>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</si>
  <si>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</si>
  <si>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</si>
  <si>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</si>
  <si>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</si>
  <si>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</si>
  <si>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</si>
  <si>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</si>
  <si>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</si>
  <si>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</si>
  <si>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</si>
  <si>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</si>
  <si>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</si>
  <si>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</si>
  <si>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</si>
  <si>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</si>
  <si>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</si>
  <si>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обласний бюджет</t>
  </si>
  <si>
    <t>Разом по бюджетах</t>
  </si>
  <si>
    <t>Районний бюджет</t>
  </si>
  <si>
    <t xml:space="preserve">Всього </t>
  </si>
  <si>
    <t>Додаток 6</t>
  </si>
  <si>
    <t xml:space="preserve"> до рішенням   Олександрівської районної ради</t>
  </si>
  <si>
    <t>від 31 січня  2014  року № 290</t>
  </si>
  <si>
    <t>Перелік  районних програм по Олександрівському районному бюджету та обсягів їх фінансування у 2014 році</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</si>
  <si>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</si>
  <si>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</si>
  <si>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</si>
  <si>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</si>
  <si>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</si>
  <si>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протидії захворювання на туберкульоз 2008-2011 р.р</t>
  </si>
  <si>
    <t>006</t>
  </si>
  <si>
    <t>Центральна районна лікарня</t>
  </si>
  <si>
    <t>Усього за програмою</t>
  </si>
  <si>
    <t>Районна програма "Репродуктивне здоров"я населення Олександрівського району"(2009-2015 роки)</t>
  </si>
  <si>
    <t>Районна цільова програма "Цукровий діабет" на 2014 рік</t>
  </si>
  <si>
    <t>Районна програма протидії захворюванню на туберкульоз на період до 2016 року</t>
  </si>
  <si>
    <t>Районна програма боротьби з онкологічними захворюваннями на 2011-2016 роки</t>
  </si>
  <si>
    <t>Програма розвитку туризму в Олександрівському районі на 2009-2015 роки</t>
  </si>
  <si>
    <t>24</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</si>
  <si>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</si>
  <si>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</si>
  <si>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</si>
  <si>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</si>
  <si>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</si>
  <si>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</si>
  <si>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</si>
  <si>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Районна програма оздоровлення і відпочинку дітей та підлітків на 2014-2017 роки</t>
  </si>
  <si>
    <t>Загальноосвітні школи ( в т.ч. школа-дитячий садок, інтернат при школі)</t>
  </si>
  <si>
    <t>Районна програма "Шкільний автобус" на 2011-2015 роки</t>
  </si>
  <si>
    <t>Районна програма впровадження профільного навчання на 201-2014 роки</t>
  </si>
  <si>
    <t>на виконання подання Олександрівскької об"єднаної державної фінансової інспекції від 15.08.14 року №01-15/493 "Про зменшенняч бюджетних асигнувань розпоряднику бюджетних коштів"</t>
  </si>
  <si>
    <t xml:space="preserve"> в тому числі на виконання подання Олександрівскької об"єднаної державної фінансової інспекції від 15.08.14 року №01-15/493 "Про зменшенняч бюджетних асигнувань розпоряднику бюджетних коштів"</t>
  </si>
  <si>
    <t>від  23 вересня    2014 року № 345</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</si>
  <si>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</si>
  <si>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в тому числі за рахунок субвенції з обласного бюджету</t>
  </si>
  <si>
    <t>Комплексна програма охорони навколишнього природного середовища у Олександрівському районі на 2011-2015 роки</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</si>
  <si>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</si>
  <si>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служб для сім"ї, дітей та молоді</t>
  </si>
  <si>
    <t>Районна цільова соціальна програма розвитку фізичної культури і спорту в Олександрівському районі на 2012-2016 роки</t>
  </si>
  <si>
    <t>Програма зайнятості населення Олександрівського району на період до 2017 року</t>
  </si>
  <si>
    <t>Програма розвитку місцевого самоврядування в Олександрівському районі на 2013-2015 роки</t>
  </si>
  <si>
    <t>Програма розвитку позашкільних навчальних закладів на 2009-2013 роки</t>
  </si>
  <si>
    <t>020</t>
  </si>
  <si>
    <t>Позашкільні заклади освіти, заходи з позашкільної роботи з дітьми</t>
  </si>
  <si>
    <t>Видатки на запобігання , та  ліквідацію надзвичайних ситуацій та наслідків стихійного лиха</t>
  </si>
  <si>
    <t>Програма розвитку земельних відносин в Олександрівському районі на 2007-2015 роки</t>
  </si>
  <si>
    <t>Програма розвитку театрального мистецва в Олекскандрівському районі на період до 2015 року</t>
  </si>
  <si>
    <t>Програма підтримки хореографії та розвитку малого танцювального руху в Олександрівському районі на період до 2015 року</t>
  </si>
  <si>
    <t>Районна комплексна програма охорони навколишнього природного середовища у Олександрівсь-кому районі на 2011-2015 роки</t>
  </si>
  <si>
    <t>Програма економічного і соціального розвитку Олександрівського району на 2014рік</t>
  </si>
  <si>
    <t>080600</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</si>
  <si>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</si>
  <si>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</si>
  <si>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</si>
  <si>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</si>
  <si>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</si>
  <si>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Інші заходи,  пов"язані з економічною діяльністю (Фінансова підтримка КП"Олександрівське УКБ")</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</si>
  <si>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</si>
  <si>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</si>
  <si>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</si>
  <si>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 xml:space="preserve">Інші субвенції </t>
  </si>
  <si>
    <t>Додаток 7</t>
  </si>
  <si>
    <t xml:space="preserve">                                          до   рішення  Олександрівської районної ради</t>
  </si>
  <si>
    <t xml:space="preserve">                                        від  31 січня   2014 року № 290</t>
  </si>
  <si>
    <t xml:space="preserve"> Перелік об"єктів, видатки на які у 2014 році будуть проводитися за рахунок коштів бюджету розвитку (спеціального фонду) районного бюджету</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</si>
  <si>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</si>
  <si>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</si>
  <si>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</si>
  <si>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</si>
  <si>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</si>
  <si>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видатків на 2014 рік</t>
  </si>
  <si>
    <t>у тому числі за рахунок:</t>
  </si>
  <si>
    <t>Із загального обсягу видатків-кошти на погашення заборгованості, що утворилася на 01.01.2012 року</t>
  </si>
  <si>
    <t>коштів районного бюджету</t>
  </si>
  <si>
    <t>субвенцій з сільських, селищних бюджетів</t>
  </si>
  <si>
    <t>субвенцій з обласного бюджету</t>
  </si>
  <si>
    <t>субвенцій з державного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</si>
  <si>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</si>
  <si>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</si>
  <si>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</si>
  <si>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</si>
  <si>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</si>
  <si>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</si>
  <si>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капітальні видатки бюджетних установ</t>
  </si>
  <si>
    <t xml:space="preserve">на проведення капітального ремонту будівлі  моргу </t>
  </si>
  <si>
    <t>на проведення капітального ремонту ліфта районної лікарні</t>
  </si>
  <si>
    <t>капітальні видатки (придбання)</t>
  </si>
  <si>
    <t>080300</t>
  </si>
  <si>
    <t>Поліклініки і амбулаторії</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</si>
  <si>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2"/>
        <rFont val="Times New Roman"/>
        <family val="1"/>
      </rPr>
      <t>погашення кредиторської заборгованості за виконані у 2011 році роботи)</t>
    </r>
  </si>
  <si>
    <t>Фельдшерсько-акушерські пункти</t>
  </si>
  <si>
    <t>придбання обладнання для фельдшерсько-акушерського пункту селища Лісове (погашення кредиторської заборгованості 2011 року)</t>
  </si>
  <si>
    <t>від  23 вересня  2014 року № 345</t>
  </si>
  <si>
    <t>Зміни до розподілу видатків Олександрівського районного бюджету на 2014 рік за головними розпорядниками коштів у розрізі бюджетних програм, визначених у додатку 3-1 до рішення районної ради від 31 січня 2014 року № 290 "Про районний бюджет на 2014 рік", з урахуванням змін, затверджених рішенням районної ради від 28 лютого 2014 року № 299 , від 24 квітня 2014 року №321, від 10 липня 2014 року № 332 "Про внесення змін до рішення районної ради від 31 січня 2014 року № 290 "Про районний бюджет на 2014 рік"</t>
  </si>
  <si>
    <t>в тому числі за рахунок субвенцй з сільських бюджетів</t>
  </si>
  <si>
    <t xml:space="preserve"> </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</si>
  <si>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</si>
  <si>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</si>
  <si>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</si>
  <si>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</si>
  <si>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</si>
  <si>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</si>
  <si>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</si>
  <si>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</si>
  <si>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</si>
  <si>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</si>
  <si>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</si>
  <si>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</si>
  <si>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2"/>
        <rFont val="Times New Roman"/>
        <family val="1"/>
      </rPr>
      <t>(погашення кредиторської заборгованості за виконані у 2011 році роботи)</t>
    </r>
  </si>
  <si>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</si>
  <si>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</si>
  <si>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</si>
  <si>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</si>
  <si>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</si>
  <si>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</si>
  <si>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</si>
  <si>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</si>
  <si>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</si>
  <si>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</si>
  <si>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</si>
  <si>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</si>
  <si>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</si>
  <si>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</si>
  <si>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</si>
  <si>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</si>
  <si>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</si>
  <si>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</si>
  <si>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</si>
  <si>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</si>
  <si>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</si>
  <si>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</si>
  <si>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</si>
  <si>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r>
      <t xml:space="preserve">Субвенція Розуміївському сільському бюджету на виконання заходів сільської програми соціально-економічного розвитку </t>
    </r>
    <r>
      <rPr>
        <i/>
        <sz val="12"/>
        <rFont val="Times New Roman"/>
        <family val="1"/>
      </rPr>
      <t>(погашення кредиторської заборгованості за виконані у 2011 році роботи)</t>
    </r>
  </si>
  <si>
    <t>Субвенція Несватківському  сільському бюджету на виконання заходів сільської програми соціально-економічного розвитку</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</si>
  <si>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</si>
  <si>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</si>
  <si>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</si>
  <si>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r>
      <t xml:space="preserve">Субвенція  Розуміївському сільському бюджету  на реалізацію проекту "Реконструкція вуличного освітлення с. Розумівка" </t>
    </r>
    <r>
      <rPr>
        <i/>
        <sz val="12"/>
        <rFont val="Times New Roman"/>
        <family val="1"/>
      </rPr>
      <t>(погашення кредиторської заборгованості за виконані у 2011 році роботи)</t>
    </r>
  </si>
  <si>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</si>
  <si>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</si>
  <si>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</si>
  <si>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</si>
  <si>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</si>
  <si>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</si>
  <si>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</si>
  <si>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Співфінансування мікропроекту, який реалізується у рамках проекту ПРООН "Місцевий розвиток, орієнтований на громаду -II":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</si>
  <si>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капітальні трансферти підприємствам (установам, організаціям)</t>
  </si>
  <si>
    <t>Капітальні трансферти населенню</t>
  </si>
  <si>
    <t>Відділ культури  райдержадміністрації</t>
  </si>
  <si>
    <r>
      <t xml:space="preserve">Капітальні трансферти органам державного управління інших рівнів </t>
    </r>
    <r>
      <rPr>
        <i/>
        <sz val="12"/>
        <rFont val="Times New Roman"/>
        <family val="1"/>
      </rPr>
      <t>(Михайлівському сільському бюджету на  співфінансування мікропроектів , які реалізуються у рамках проекту ПРООН "Місцевий розвиток орієнтований на громаду-II")</t>
    </r>
  </si>
  <si>
    <t>Разом по бюджету</t>
  </si>
  <si>
    <t xml:space="preserve">                Розподіл  видатків Олександрівського районного бюджету на 2013 рік за головними розпорядниками коштів                                                                                                                           </t>
  </si>
  <si>
    <t>(додаток 3-1 до рішення районної ради від 21 грудня 2012 року № 185 "Про районний бюджет на 2013 рік"   у форматі програмно-цільового методу)</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</si>
  <si>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</si>
  <si>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</si>
  <si>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Найменування програми/підпрограми видатків та кредитування</t>
  </si>
  <si>
    <t>Оплата  праці</t>
  </si>
  <si>
    <t>0100000</t>
  </si>
  <si>
    <t>Олександрівська районна рада</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</si>
  <si>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</si>
  <si>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</si>
  <si>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</si>
  <si>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0118600</t>
  </si>
  <si>
    <t>0118601</t>
  </si>
  <si>
    <t>Загальнорайонні заходи, що фінансуються районною радою</t>
  </si>
  <si>
    <t>0300000</t>
  </si>
  <si>
    <t>0310000</t>
  </si>
  <si>
    <t>0317010</t>
  </si>
  <si>
    <t>в тому числі за рахунок субвенції з сільських, селищних бюджетів</t>
  </si>
  <si>
    <t>0312010</t>
  </si>
  <si>
    <t>Багатопрофільна стаціонарна медична допомога населенню</t>
  </si>
  <si>
    <t>Заходи Комплексної програми "Цукровий діабет" та лікування нецукрового діабету</t>
  </si>
  <si>
    <t>070402</t>
  </si>
  <si>
    <t>Заходи з оздоровлення та відпочинку дітей</t>
  </si>
  <si>
    <t>0312180</t>
  </si>
  <si>
    <t>Первинна медико-санітарна допомога</t>
  </si>
  <si>
    <t>0312800</t>
  </si>
  <si>
    <t>Інші заходи в галузі охорони здоров"я</t>
  </si>
  <si>
    <t>0313130</t>
  </si>
  <si>
    <t>Здійснення соціальної роботи з вразливими категоріями населення</t>
  </si>
  <si>
    <t>0313131</t>
  </si>
  <si>
    <t>Центри соціальних  служб для сім"ї, дітей  та молоді</t>
  </si>
  <si>
    <t>0313132</t>
  </si>
  <si>
    <t>Програми і заходи центрів соціальних  служб для сім"ї, дітей та молоді</t>
  </si>
  <si>
    <t>0313140</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</si>
  <si>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</si>
  <si>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</si>
  <si>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</si>
  <si>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0313100</t>
  </si>
  <si>
    <t>Надання соціальних та реабілітаційних послуг громадянам похилого віку , інвалідам, дітям інвалідам в установах соціального обслуговування</t>
  </si>
  <si>
    <t>0313401</t>
  </si>
  <si>
    <t>Виконання заходів районної програми зайнятості населення Олександрівського району на 2012-2013 роки</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</si>
  <si>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</si>
  <si>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</si>
  <si>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0317210</t>
  </si>
  <si>
    <t>Підтримка засобів масової інформації</t>
  </si>
  <si>
    <t>0317212</t>
  </si>
  <si>
    <t>Підтримка періодичних видань (газет та журналів)</t>
  </si>
  <si>
    <t>0317330</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</si>
  <si>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</si>
  <si>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</si>
  <si>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0315010</t>
  </si>
  <si>
    <t>Проведення спортивної роботи в регіоні</t>
  </si>
  <si>
    <t>0315011</t>
  </si>
  <si>
    <t>Проведення навчально-тренувальних  зборів і змагань з олімпійських видів спорту</t>
  </si>
  <si>
    <t>0315020</t>
  </si>
  <si>
    <t>Діяльність закладів фізичної культури і спорту</t>
  </si>
  <si>
    <t>1015022</t>
  </si>
  <si>
    <t>Утримання та навчально-тренувальна робота комунальних дитячо-юнацьких спортивних шкіл</t>
  </si>
  <si>
    <t>0315023</t>
  </si>
  <si>
    <t>Фінансова підтримка дитячо-юнацьких спортивних шкіл фізкультурно-спортивних товариств</t>
  </si>
  <si>
    <t>0315025</t>
  </si>
  <si>
    <t>0315030</t>
  </si>
  <si>
    <t>Фінансова підтримка фізкультурно-спортивного руху</t>
  </si>
  <si>
    <t>0315033</t>
  </si>
  <si>
    <t>Фінансова підтримка на утримання регіональних рад фізкультурно-спортивного товариства "Колос"</t>
  </si>
  <si>
    <t>1015100</t>
  </si>
  <si>
    <t>1015101</t>
  </si>
  <si>
    <t>Стипендії для спортсменів Олександрівського району-переможців та призерів чемпіонатів України</t>
  </si>
  <si>
    <t>Утримання центрів "Спорт для всіх" та проведення заходів з фізичної культури</t>
  </si>
  <si>
    <t>1000000</t>
  </si>
  <si>
    <t xml:space="preserve">070101 </t>
  </si>
  <si>
    <t>Дошкільні заклади освіти</t>
  </si>
  <si>
    <t>1010000</t>
  </si>
  <si>
    <t>1011020</t>
  </si>
  <si>
    <t>Надання загальної середньої освіти загальноосвітніми навчальними закладами (в т.ч. школою -дитячим садком, інтернатом при школі), спеціалізованими школами, ліцеями, гімназіями, колегіумами</t>
  </si>
  <si>
    <t xml:space="preserve">в тому числі: </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</si>
  <si>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</si>
  <si>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</si>
  <si>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</si>
  <si>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</si>
  <si>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</si>
  <si>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</si>
  <si>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</si>
  <si>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</si>
  <si>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1011260</t>
  </si>
  <si>
    <t>Надання допомоги дітям-сиротам та дітям, позбавленим батьківського піклування, яким виповнюється 18 років</t>
  </si>
  <si>
    <t>1015023</t>
  </si>
  <si>
    <t>1015025</t>
  </si>
  <si>
    <t>1015030</t>
  </si>
  <si>
    <t>1015033</t>
  </si>
  <si>
    <t>1015060</t>
  </si>
  <si>
    <t>1013140</t>
  </si>
  <si>
    <t>1015020</t>
  </si>
  <si>
    <t>1500000</t>
  </si>
  <si>
    <t>1510000</t>
  </si>
  <si>
    <t>1511070</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</si>
  <si>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</si>
  <si>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</si>
  <si>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</si>
  <si>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</si>
  <si>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Надання пiльг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</si>
  <si>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1513012</t>
  </si>
  <si>
    <t>на придбання предметів та матеріалів, всього</t>
  </si>
  <si>
    <t>на забезпечення діяльності закладів соціально-культурної сфери району</t>
  </si>
  <si>
    <t>на оплату праці з нарахуваннями працівникам Красносільської амбулаторії загальної практики сімейної медицини</t>
  </si>
  <si>
    <t>на проведення ремонту медичного автомобіля Родниківської амбулаторії загальної практики сімейної медицини</t>
  </si>
  <si>
    <t>Субвенція районному бюджету з сільських бюджетів на проведення навчально-тренувальних зборів для збірних команд району та їх тренерів , на забезпечення участі збірних команд у змаганнях обласного, всеукраїнського та міжнародного рівня</t>
  </si>
  <si>
    <t>Субвенція районному бюджету на забезпечення діяльності закладів соціально-культурної сфери району (на оплату енергоносіїв та комунальних послуг центральній районній лікарні Олександрівського району)</t>
  </si>
  <si>
    <t>Субвенція  районному бюджету  на виконання заходів районної комплексної програми охорони навколишнього природного середовища у Олександрівсь-кому районі на 2011-2015 роки</t>
  </si>
  <si>
    <t>Субвенція районному бюджету на виготовлення проектно-кошторисної документації по капітальному ремонту системи опалення з встановленням котлів на альтернативний вид палива в Михайлівській ЗШ I-III ст. с. Михайлівка, Олександрівського району Кіровоградської області</t>
  </si>
  <si>
    <t>Субвенція районному бюджету на виготовлення проектно-кошторисної документації для заміни вікон у Соснівському навчально-виховоному комплексі "Загальноосвітній навчальний заклад  I-III ступенів-дошкільний навчальний заклад"</t>
  </si>
  <si>
    <t xml:space="preserve">на оплату енергоносіїв та комунальних послуг </t>
  </si>
  <si>
    <t xml:space="preserve"> в тому числі на погашення кредиторської заборгованості, що склалася на 01.01.2014 року</t>
  </si>
  <si>
    <t xml:space="preserve"> Субвенція з районного бюджету на забезпечення діяльності закладів соціально-культурної сфери району (на оплату праці працівників та нарахування на заробітну плату)</t>
  </si>
  <si>
    <t>(у редакції рішення районної ради                                         від 23 вересня 2014 року №  345)</t>
  </si>
  <si>
    <t>на виготовлення проектно-кошторисної документації по капітальному ремонту системи опалення з встановленням котлів на альтернативний вид палива в Михайлівській ЗШ I-III ст. с. Михайлівка, Олександрівського району Кіровоградської області</t>
  </si>
  <si>
    <t xml:space="preserve"> на виготовлення проектно-кошторисної документації для заміни вікон у Соснівському навчально-виховоному комплексі "Загальноосвітній навчальний заклад  I-III ступенів-дошкільний навчальний заклад"</t>
  </si>
  <si>
    <t xml:space="preserve">                                                                                                                                                                                                                                                                                                                                                                                                                                                                                                                                                                                                                                                                                                                                                                                                                                                                                                                                                                                                                                                                                                                                                                                                                                                                                                                                                                                                                                                                                                                                                                                                                                                                                                                                                                                                                                                                                                                                                                                                                                                                                                                                                                                                                                                                                                                                                                                                                                                                                                                                                                                                                                                                                  </t>
  </si>
  <si>
    <t>на виконання Комплексної програми протидії злочинності в Олександрівському районі  на 2008-2010 роки</t>
  </si>
  <si>
    <t>090214</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</si>
  <si>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</si>
  <si>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</si>
  <si>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Школи естетичного виховання дітей</t>
  </si>
  <si>
    <t xml:space="preserve"> видатки споживання</t>
  </si>
  <si>
    <t>видатки розвитку</t>
  </si>
  <si>
    <t>за рахунок субвенцій сільських та селищних бюджетів</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</si>
  <si>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</si>
  <si>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</si>
  <si>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Територіальні центри  соціального обслуговування (надання соціальних послуг)</t>
  </si>
  <si>
    <t>081002</t>
  </si>
  <si>
    <t>Інші заходи по охороні здоров"я</t>
  </si>
  <si>
    <t>в тому числі за рахунок субвенції з державного бюджету місцевим бюджетам на часткове відшкодування вартості лікарських засобів для лікування осіб з гіпертонічною хворобою</t>
  </si>
  <si>
    <t>в тому числі на погашення кредиторської заборгованості, що склалася на 1.01.2014 року</t>
  </si>
  <si>
    <t>250380</t>
  </si>
  <si>
    <t>в тому числі за рахунок субвенцій сільських та селищних бюджетів</t>
  </si>
  <si>
    <t>75</t>
  </si>
  <si>
    <t>130112</t>
  </si>
  <si>
    <t>Інші культурно-освітні заклади  та заходи</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</si>
  <si>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</si>
  <si>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</si>
  <si>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</si>
  <si>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</si>
  <si>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</si>
  <si>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Субвенція іншим бюджетам на виконання інвестиційних проектів</t>
  </si>
  <si>
    <t>130115</t>
  </si>
  <si>
    <t>Центри "Спорт для всіх" та заходи з фізичної культури</t>
  </si>
  <si>
    <t>03</t>
  </si>
  <si>
    <t>01</t>
  </si>
  <si>
    <t>Код  відомчої класифікації видатків</t>
  </si>
  <si>
    <t>10</t>
  </si>
  <si>
    <t>091205</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</si>
  <si>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</si>
  <si>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15</t>
  </si>
  <si>
    <t>Фінансове управління райдержадміністрації (резервний фонд)</t>
  </si>
  <si>
    <t xml:space="preserve">Інші видатки </t>
  </si>
  <si>
    <t>в тому числі</t>
  </si>
  <si>
    <t>Субвенція державному бюджету на виконання програм соціального і культурного розвитку регіону</t>
  </si>
  <si>
    <t xml:space="preserve">Допомога при народженні дитини </t>
  </si>
  <si>
    <t>Позашкільні  заклади освіти, заходи із позашкільної роботи з дітьми</t>
  </si>
  <si>
    <t>Централізовані бухгалтерії обласних,міських, районних відділів освіти</t>
  </si>
  <si>
    <t>Центри первинної медичної (медико-санітарної) допомоги</t>
  </si>
  <si>
    <t>Програми і заходи центрів соціальних служб для сім"ї, дітей та молоді</t>
  </si>
  <si>
    <t>Утримання апарату  управління громадських фізкультурно-спортивних організацій (ФСТ "КОЛОС")</t>
  </si>
  <si>
    <t>Видатки на запобігання та  ліквідацію надзвичайних ситуацій та наслідків стихійного лиха</t>
  </si>
  <si>
    <t>Дотації вирівнювання, що передаються з районних та міських (міст Києва і Севастополя, міст республіканського і обласного значення) бюджетів</t>
  </si>
  <si>
    <t>090203</t>
  </si>
  <si>
    <t>090215</t>
  </si>
  <si>
    <t>090216</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</si>
  <si>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</si>
  <si>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</si>
  <si>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</si>
  <si>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</si>
  <si>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</si>
  <si>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</si>
  <si>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</si>
  <si>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</si>
  <si>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Інші послуги, пов"язані з економічною діяльністю</t>
  </si>
  <si>
    <t>Видатки не віднесені до основних груп</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</si>
  <si>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</si>
  <si>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</si>
  <si>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</si>
  <si>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 тому числі за рахунок додаткової дотації з державного бюджету на вирівнювання фінансової забезпеченості</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</si>
  <si>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</si>
  <si>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</si>
  <si>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</si>
  <si>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</si>
  <si>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</si>
  <si>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090406</t>
  </si>
  <si>
    <t>Державна соціальна допомога інвалідам з дитинства та дітям - інвалідам</t>
  </si>
  <si>
    <t>090416</t>
  </si>
  <si>
    <t>Інші видатки на соціальний захист ветеранів війни та праці</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</si>
  <si>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</si>
  <si>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150101</t>
  </si>
  <si>
    <t>Капітальні видатки</t>
  </si>
  <si>
    <t>Капітальні вкладення</t>
  </si>
  <si>
    <t>Всього</t>
  </si>
  <si>
    <t xml:space="preserve"> споживання</t>
  </si>
  <si>
    <t xml:space="preserve"> розвитку</t>
  </si>
  <si>
    <t>14=(3+8)</t>
  </si>
  <si>
    <t>Разом видатки</t>
  </si>
  <si>
    <t>Міжбюджетні трансферти</t>
  </si>
  <si>
    <t>Всього видатків</t>
  </si>
  <si>
    <t>Назва головного розпорядника коштів</t>
  </si>
  <si>
    <t>Затверджено</t>
  </si>
  <si>
    <t xml:space="preserve"> рішенням Олександрівської районної ради</t>
  </si>
  <si>
    <t>до рішення Олександрівської</t>
  </si>
  <si>
    <t>(тис.грн.)</t>
  </si>
  <si>
    <t>Видатки загального фонду</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</si>
  <si>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</si>
  <si>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</si>
  <si>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</si>
  <si>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</si>
  <si>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</si>
  <si>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</si>
  <si>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</si>
  <si>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</si>
  <si>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</si>
  <si>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</si>
  <si>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</si>
  <si>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</si>
  <si>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</si>
  <si>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</si>
  <si>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</si>
  <si>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</si>
  <si>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</si>
  <si>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</si>
  <si>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</si>
  <si>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</si>
  <si>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</si>
  <si>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</si>
  <si>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</si>
  <si>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</si>
  <si>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</si>
  <si>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</si>
  <si>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</si>
  <si>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Охорона здоров"я</t>
  </si>
  <si>
    <t>090000</t>
  </si>
  <si>
    <t>Соціальний захист та соціальне забезпечення</t>
  </si>
  <si>
    <t>Культура і мистецтво</t>
  </si>
  <si>
    <t>060702</t>
  </si>
  <si>
    <t>250404</t>
  </si>
  <si>
    <t>170102</t>
  </si>
  <si>
    <t>091300</t>
  </si>
  <si>
    <t>120201</t>
  </si>
  <si>
    <t>Періодичні видання</t>
  </si>
  <si>
    <t>070805</t>
  </si>
  <si>
    <t>110502</t>
  </si>
  <si>
    <t>060000</t>
  </si>
  <si>
    <t>Засоби масової інформації</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</si>
  <si>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</si>
  <si>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</si>
  <si>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</si>
  <si>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</si>
  <si>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</si>
  <si>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</si>
  <si>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</si>
  <si>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</si>
  <si>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</si>
  <si>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</si>
  <si>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</si>
  <si>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Місцева пожежна охорона</t>
  </si>
  <si>
    <t>Місцева  пожежна охорона</t>
  </si>
  <si>
    <t>160000</t>
  </si>
  <si>
    <t>Сільське і лісове господарство</t>
  </si>
  <si>
    <t>090201</t>
  </si>
  <si>
    <t>090202</t>
  </si>
  <si>
    <t>090204</t>
  </si>
  <si>
    <t>090205</t>
  </si>
  <si>
    <t>090207</t>
  </si>
  <si>
    <t>090208</t>
  </si>
  <si>
    <t>170302</t>
  </si>
  <si>
    <t>090209</t>
  </si>
  <si>
    <t>091102</t>
  </si>
  <si>
    <t>130107</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</si>
  <si>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</si>
  <si>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</si>
  <si>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</si>
  <si>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</si>
  <si>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</si>
  <si>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</si>
  <si>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</si>
  <si>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</si>
  <si>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070401</t>
  </si>
  <si>
    <t>Інші субвенції</t>
  </si>
  <si>
    <t xml:space="preserve">Інші видатки на соціальний захист населення </t>
  </si>
  <si>
    <t>Відділ освіти райдержадміністрації</t>
  </si>
  <si>
    <t>Районна державна адміністрація</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</si>
  <si>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</si>
  <si>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</si>
  <si>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</si>
  <si>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</si>
  <si>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</si>
  <si>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</si>
  <si>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</si>
  <si>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</si>
  <si>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</si>
  <si>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</si>
  <si>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</si>
  <si>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</si>
  <si>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</si>
  <si>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</si>
  <si>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</si>
  <si>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</si>
  <si>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070807</t>
  </si>
  <si>
    <t>Інші освітні програми</t>
  </si>
  <si>
    <t xml:space="preserve">Інші видатки, всього </t>
  </si>
  <si>
    <t xml:space="preserve"> фінансова підтримка (  КП "Комсервіс")</t>
  </si>
  <si>
    <t xml:space="preserve"> загальнообов"язкові видатки районної ради</t>
  </si>
  <si>
    <t>Інші заходи,  пов"язані з економічною діяльністю</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</si>
  <si>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</si>
  <si>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</si>
  <si>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</si>
  <si>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</si>
  <si>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</si>
  <si>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</si>
  <si>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091108</t>
  </si>
  <si>
    <t xml:space="preserve"> за рахунок додаткової дотації з державного бюджету на вирівнювання фінансової забезпеченості місцевих бюджетів</t>
  </si>
  <si>
    <t>в тому числі за рахунок субвенції :</t>
  </si>
  <si>
    <t>в тому числі за рахунок субвенції на проведення видатків місцевих бюджетів, що враховуються при визначенні обсягу міжбюджетних трансфертів ( з обласного бюджету )</t>
  </si>
  <si>
    <t xml:space="preserve"> в тому числі  фінансова підтримка  КП "Комсервіс"</t>
  </si>
  <si>
    <t>за рахунок коштів субвенції з обласного бюджету на співфінансування мікропроектів , які реалізуються у рамках проекту ПРООН "Місцевий розвиток орієнтований на громаду-II"</t>
  </si>
  <si>
    <t>за рахунок вільних залишків коштів субвенції з державного бюджету місцевим бюджетам на будівництво, реконструкцію , ремонт та утримання вулиць і доріг комунальної власності у населених пунктах, які склалися на 01.01.2014 року</t>
  </si>
  <si>
    <t>з сільського бюджету</t>
  </si>
  <si>
    <t>Забезпечення централізованих заходів з лікування хворих на цукровий та нецукровий діабет</t>
  </si>
  <si>
    <t>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громаду-II"</t>
  </si>
  <si>
    <t>за рахунок субвенції з сільського бюджету на співфінансування мікропроектів , які реалізуються у рамках проекту ПРООН "Місцевий розвиток орієнтований на громаду-II"</t>
  </si>
  <si>
    <t>з обласного бюджету на будівництво, реконструкцію , ремонт та утримання вулиць і доріг комунальної власності у населених пунктах</t>
  </si>
  <si>
    <t xml:space="preserve">в тому числі за рахунок субвенції: </t>
  </si>
  <si>
    <t>Всього видатки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</si>
  <si>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</si>
  <si>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</si>
  <si>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</si>
  <si>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</si>
  <si>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080800</t>
  </si>
  <si>
    <t>цільові видатки на модернізацію спортивних майданчиків у загальноосвітніх закладах</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</si>
  <si>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</si>
  <si>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</si>
  <si>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</si>
  <si>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</si>
  <si>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</si>
  <si>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 xml:space="preserve">Пільги окремим категоріям громадян з послуг зв'язку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</si>
  <si>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</si>
  <si>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</si>
  <si>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</si>
  <si>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</si>
  <si>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Лікарні</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</si>
  <si>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</si>
  <si>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</si>
  <si>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</si>
  <si>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видатки  споживання</t>
  </si>
  <si>
    <t>видатки  розвитку</t>
  </si>
  <si>
    <t>Оплата  праці (код 2110)</t>
  </si>
  <si>
    <t>оплата комунальних послуг та енергоносіїв (код 2270)</t>
  </si>
  <si>
    <t>в тому числі на погашення кредиторської заборгованості, що склалася на 01.01.2014 року</t>
  </si>
  <si>
    <t>в томцу числі за рахунок субвенції з сільських, селищних бюджетів</t>
  </si>
  <si>
    <t>у загальному обсязі -на погашення кредиторської заборгованості, що склалася на 01.01.2014 року</t>
  </si>
  <si>
    <t>в тому числі на погашення кредиторської заборгованості, що склалася на 01.01.2014 року за рахунок субвенції з сільських. селищних бюджетів</t>
  </si>
  <si>
    <t>в тому числі фінансова підтримка КП "Управління капітального будівництва в Олександрівському районі"</t>
  </si>
  <si>
    <t>Компенсаційні виплати на пільговий проїзд автомобільним траспортом окремим категоріям громадян</t>
  </si>
  <si>
    <t>081009</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</si>
  <si>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</si>
  <si>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Періодичні видання (газети та журнали)</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</si>
  <si>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</si>
  <si>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</si>
  <si>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</si>
  <si>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</si>
  <si>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</si>
  <si>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</si>
  <si>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Методична робота, інші заходи у сфері народної освіти</t>
  </si>
  <si>
    <t>Групи централізованого  господарського обслуговування</t>
  </si>
  <si>
    <t>фінансова підтримка Олександрівській районній організації ветеранів</t>
  </si>
  <si>
    <t>фінансова підтримка Олександрівській районній організації УСВА</t>
  </si>
  <si>
    <t>Фінансова підтримка громадських організацій інвалідів і ветеранів</t>
  </si>
  <si>
    <t>Інші видатки на соціальний захист ветеранів війни  та праці</t>
  </si>
  <si>
    <t>Фінансове управвління райдержадміністрації</t>
  </si>
  <si>
    <t>в тому числі фінансова підтримка КП Комсервіс</t>
  </si>
  <si>
    <t>в тому числі за рахунок коштів субвенції з обласного бюджету на погашення кредиторської заборгованості, що склалася на 01.01.2014 року по Олександрівській селищній раді</t>
  </si>
  <si>
    <t>фінансова підтримка КП Комсервіс</t>
  </si>
  <si>
    <t>120000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</si>
  <si>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</si>
  <si>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</si>
  <si>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</si>
  <si>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</si>
  <si>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</si>
  <si>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Фінансове управління райдержадміністрації</t>
  </si>
  <si>
    <t>Кошти, що  передаються із загального фонду бюджету до бюджету розвитку        ( спеціального фонду)</t>
  </si>
  <si>
    <t>від  23 вересня 2014 року №345</t>
  </si>
  <si>
    <t>в тому числі на виконання подання Олександрівскької об"єднаної державної фінансової інспекції від 15.08.14 року №01-15/493 "Про зменшенняч бюджетних асигнувань розпоряднику бюджетних коштів"</t>
  </si>
  <si>
    <t>в тому числі субвенції з сільських, селищних бюджетів</t>
  </si>
  <si>
    <t>від 23 вересня   2014 року № 345</t>
  </si>
  <si>
    <t>(у редакції рішення районної ради від 23 вересня  2014 року № 345 )</t>
  </si>
  <si>
    <r>
      <t xml:space="preserve">Капітальні трансферти органам державного управління інших рівнів </t>
    </r>
    <r>
      <rPr>
        <i/>
        <sz val="12"/>
        <rFont val="Times New Roman"/>
        <family val="1"/>
      </rPr>
      <t xml:space="preserve">(Розумівському сільському бюджету на виконання заходів сільської програми соціально-економічного розвитку на 2014рік (на погашення кредиторської заборгованості за фактично виконаний у 2013 році  проект капітального ремонту по Розумівському сільському будинку культури) </t>
    </r>
  </si>
  <si>
    <t>на забезпечення діяльності закладів соціально-культурної сфери району (на оплату енергоносіїв та комунальних послуг загальноосвітнім закладам)</t>
  </si>
  <si>
    <t>Субвенції районному бюджету з сільських та селищних бюджетів  для відділу освіти  райдержадміністрації</t>
  </si>
  <si>
    <t xml:space="preserve">Субвенції районному бюджету з сільських селищних бюджетів  районному центру надання первинної (медико-санітарної) допомоги </t>
  </si>
  <si>
    <t>Програма енергоефективності Олександрівського району на період до 2015 року</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</si>
</sst>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_р_."/>
    <numFmt numFmtId="181" formatCode="#,##0.00000&quot;р.&quot;"/>
    <numFmt numFmtId="182" formatCode="#,##0.00000"/>
    <numFmt numFmtId="183" formatCode="#,##0.000"/>
  </numFmts>
  <fonts count="26">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sz val="10"/>
      <name val="Times New Roman"/>
      <family val="1"/>
    </font>
    <font>
      <sz val="14"/>
      <name val="Times New Roman"/>
      <family val="1"/>
    </font>
    <font>
      <sz val="12"/>
      <color indexed="10"/>
      <name val="Times New Roman"/>
      <family val="1"/>
    </font>
    <font>
      <b/>
      <sz val="14"/>
      <name val="Times New Roman"/>
      <family val="1"/>
    </font>
    <font>
      <b/>
      <i/>
      <sz val="12"/>
      <name val="Times New Roman"/>
      <family val="1"/>
    </font>
    <font>
      <sz val="11"/>
      <name val="Times New Roman"/>
      <family val="1"/>
    </font>
    <font>
      <i/>
      <sz val="12"/>
      <name val="Times New Roman"/>
      <family val="1"/>
    </font>
    <font>
      <i/>
      <sz val="11"/>
      <name val="Times New Roman"/>
      <family val="1"/>
    </font>
    <font>
      <sz val="9"/>
      <name val="Times New Roman"/>
      <family val="1"/>
    </font>
    <font>
      <i/>
      <sz val="9"/>
      <name val="Times New Roman"/>
      <family val="1"/>
    </font>
    <font>
      <sz val="13"/>
      <name val="Times New Roman"/>
      <family val="1"/>
    </font>
    <font>
      <b/>
      <sz val="11"/>
      <name val="Times New Roman"/>
      <family val="1"/>
    </font>
    <font>
      <i/>
      <sz val="10"/>
      <name val="Times New Roman"/>
      <family val="1"/>
    </font>
    <font>
      <sz val="13.5"/>
      <name val="Times New Roman"/>
      <family val="1"/>
    </font>
    <font>
      <b/>
      <sz val="12"/>
      <color indexed="10"/>
      <name val="Times New Roman"/>
      <family val="1"/>
    </font>
    <font>
      <sz val="12"/>
      <color indexed="12"/>
      <name val="Times New Roman"/>
      <family val="1"/>
    </font>
    <font>
      <b/>
      <sz val="12"/>
      <color indexed="12"/>
      <name val="Times New Roman"/>
      <family val="1"/>
    </font>
    <font>
      <sz val="8"/>
      <name val="Arial Cyr"/>
      <family val="0"/>
    </font>
  </fonts>
  <fills count="2">
    <fill>
      <patternFill/>
    </fill>
    <fill>
      <patternFill patternType="gray125"/>
    </fill>
  </fills>
  <borders count="18">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57">
    <xf numFmtId="0" fontId="0" fillId="0" borderId="0" xfId="0" applyAlignment="1">
      <alignment/>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Font="1" applyFill="1" applyAlignment="1">
      <alignment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Alignment="1">
      <alignment/>
    </xf>
    <xf numFmtId="0" fontId="14"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Continuous" vertical="center" wrapText="1"/>
    </xf>
    <xf numFmtId="0" fontId="7" fillId="0" borderId="0" xfId="0" applyFont="1" applyFill="1" applyAlignment="1">
      <alignment horizontal="centerContinuous"/>
    </xf>
    <xf numFmtId="0" fontId="6" fillId="0" borderId="0" xfId="0" applyFont="1" applyFill="1" applyAlignment="1">
      <alignment horizontal="centerContinuous"/>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vertical="center" wrapText="1"/>
    </xf>
    <xf numFmtId="0" fontId="7" fillId="0" borderId="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6" xfId="0" applyFont="1" applyFill="1" applyBorder="1" applyAlignment="1">
      <alignment vertical="center" wrapText="1"/>
    </xf>
    <xf numFmtId="0" fontId="7"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7" fillId="0" borderId="0" xfId="0" applyFont="1" applyFill="1" applyAlignment="1">
      <alignment horizont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justify" wrapText="1"/>
    </xf>
    <xf numFmtId="1" fontId="6" fillId="0" borderId="1"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1"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wrapText="1"/>
    </xf>
    <xf numFmtId="0" fontId="6" fillId="0" borderId="0" xfId="0" applyFont="1" applyFill="1" applyBorder="1" applyAlignment="1">
      <alignment/>
    </xf>
    <xf numFmtId="0" fontId="12" fillId="0" borderId="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0" xfId="0" applyFont="1" applyFill="1" applyAlignment="1">
      <alignment horizontal="justify"/>
    </xf>
    <xf numFmtId="0" fontId="6" fillId="0" borderId="1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justify"/>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xf>
    <xf numFmtId="0" fontId="1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justify" wrapText="1"/>
    </xf>
    <xf numFmtId="0" fontId="13"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178" fontId="7" fillId="0" borderId="1" xfId="0" applyNumberFormat="1" applyFont="1" applyFill="1" applyBorder="1" applyAlignment="1">
      <alignment horizontal="center"/>
    </xf>
    <xf numFmtId="178" fontId="6" fillId="0" borderId="0" xfId="0" applyNumberFormat="1" applyFont="1" applyFill="1" applyAlignment="1">
      <alignment/>
    </xf>
    <xf numFmtId="178" fontId="6" fillId="0" borderId="1" xfId="0" applyNumberFormat="1" applyFont="1" applyFill="1" applyBorder="1" applyAlignment="1">
      <alignment horizontal="center" wrapText="1"/>
    </xf>
    <xf numFmtId="178" fontId="14" fillId="0" borderId="1" xfId="0" applyNumberFormat="1" applyFont="1" applyFill="1" applyBorder="1" applyAlignment="1">
      <alignment horizontal="center"/>
    </xf>
    <xf numFmtId="178" fontId="7" fillId="0" borderId="1" xfId="0" applyNumberFormat="1" applyFont="1" applyFill="1" applyBorder="1" applyAlignment="1">
      <alignment horizontal="center" wrapText="1"/>
    </xf>
    <xf numFmtId="178" fontId="6" fillId="0" borderId="4" xfId="0" applyNumberFormat="1" applyFont="1" applyFill="1" applyBorder="1" applyAlignment="1">
      <alignment horizontal="center" wrapText="1"/>
    </xf>
    <xf numFmtId="0" fontId="7" fillId="0" borderId="4" xfId="0" applyFont="1" applyFill="1" applyBorder="1" applyAlignment="1">
      <alignment horizontal="left" vertical="center" wrapText="1"/>
    </xf>
    <xf numFmtId="178" fontId="14" fillId="0" borderId="1" xfId="0" applyNumberFormat="1" applyFont="1" applyFill="1" applyBorder="1" applyAlignment="1">
      <alignment/>
    </xf>
    <xf numFmtId="173" fontId="6" fillId="0" borderId="1" xfId="0" applyNumberFormat="1" applyFont="1" applyFill="1" applyBorder="1" applyAlignment="1">
      <alignment horizontal="center" vertical="center" wrapText="1"/>
    </xf>
    <xf numFmtId="173" fontId="14" fillId="0" borderId="1" xfId="0" applyNumberFormat="1" applyFont="1" applyFill="1" applyBorder="1" applyAlignment="1">
      <alignment horizontal="center" vertical="center" wrapText="1"/>
    </xf>
    <xf numFmtId="0" fontId="6" fillId="0" borderId="1" xfId="0" applyFont="1" applyFill="1" applyBorder="1" applyAlignment="1">
      <alignment wrapText="1"/>
    </xf>
    <xf numFmtId="173" fontId="6" fillId="0" borderId="0" xfId="0" applyNumberFormat="1" applyFont="1" applyFill="1" applyAlignment="1">
      <alignment/>
    </xf>
    <xf numFmtId="173" fontId="7" fillId="0" borderId="0" xfId="0" applyNumberFormat="1" applyFont="1" applyFill="1" applyAlignment="1">
      <alignment horizontal="center"/>
    </xf>
    <xf numFmtId="173" fontId="6" fillId="0" borderId="0" xfId="0" applyNumberFormat="1" applyFont="1" applyFill="1" applyBorder="1" applyAlignment="1">
      <alignment/>
    </xf>
    <xf numFmtId="173" fontId="6" fillId="0" borderId="0" xfId="0" applyNumberFormat="1" applyFont="1" applyFill="1" applyBorder="1" applyAlignment="1">
      <alignment horizontal="center" wrapText="1"/>
    </xf>
    <xf numFmtId="173" fontId="6" fillId="0" borderId="2" xfId="0" applyNumberFormat="1" applyFont="1" applyFill="1" applyBorder="1" applyAlignment="1">
      <alignment horizontal="center" vertical="center" wrapText="1"/>
    </xf>
    <xf numFmtId="173" fontId="6" fillId="0" borderId="1" xfId="0" applyNumberFormat="1" applyFont="1" applyFill="1" applyBorder="1" applyAlignment="1">
      <alignment horizontal="center" vertical="center"/>
    </xf>
    <xf numFmtId="173"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173" fontId="7" fillId="0" borderId="2"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73" fontId="7" fillId="0" borderId="1" xfId="0" applyNumberFormat="1" applyFont="1" applyFill="1" applyBorder="1" applyAlignment="1">
      <alignment horizontal="center" vertical="center" wrapText="1"/>
    </xf>
    <xf numFmtId="173" fontId="6" fillId="0" borderId="1" xfId="0" applyNumberFormat="1" applyFont="1" applyFill="1" applyBorder="1" applyAlignment="1">
      <alignment horizontal="center" vertical="center"/>
    </xf>
    <xf numFmtId="173" fontId="7" fillId="0" borderId="1" xfId="0" applyNumberFormat="1" applyFont="1" applyFill="1" applyBorder="1" applyAlignment="1">
      <alignment horizontal="center" vertical="center"/>
    </xf>
    <xf numFmtId="173" fontId="14" fillId="0" borderId="1" xfId="0" applyNumberFormat="1" applyFont="1" applyFill="1" applyBorder="1" applyAlignment="1">
      <alignment horizontal="center" vertical="center"/>
    </xf>
    <xf numFmtId="173" fontId="7" fillId="0" borderId="1" xfId="0" applyNumberFormat="1" applyFont="1" applyFill="1" applyBorder="1" applyAlignment="1">
      <alignment horizontal="center" vertical="center" wrapText="1"/>
    </xf>
    <xf numFmtId="173" fontId="16" fillId="0" borderId="1" xfId="0" applyNumberFormat="1" applyFont="1" applyFill="1" applyBorder="1" applyAlignment="1">
      <alignment horizontal="center" vertical="center"/>
    </xf>
    <xf numFmtId="173" fontId="14" fillId="0" borderId="1" xfId="0" applyNumberFormat="1" applyFont="1" applyFill="1" applyBorder="1" applyAlignment="1">
      <alignment horizontal="center" vertical="center"/>
    </xf>
    <xf numFmtId="173" fontId="12" fillId="0" borderId="1"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wrapText="1"/>
    </xf>
    <xf numFmtId="173" fontId="15" fillId="0" borderId="1" xfId="0" applyNumberFormat="1" applyFont="1" applyFill="1" applyBorder="1" applyAlignment="1">
      <alignment horizontal="center" vertical="center" wrapText="1"/>
    </xf>
    <xf numFmtId="173" fontId="14" fillId="0" borderId="2"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173" fontId="7" fillId="0" borderId="1" xfId="0" applyNumberFormat="1" applyFont="1" applyFill="1" applyBorder="1" applyAlignment="1">
      <alignment horizontal="center" vertical="center"/>
    </xf>
    <xf numFmtId="173" fontId="6" fillId="0" borderId="4" xfId="0" applyNumberFormat="1" applyFont="1" applyFill="1" applyBorder="1" applyAlignment="1">
      <alignment horizontal="center" vertical="center" wrapText="1"/>
    </xf>
    <xf numFmtId="173" fontId="6" fillId="0" borderId="4"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justify" wrapText="1"/>
    </xf>
    <xf numFmtId="1" fontId="14" fillId="0" borderId="1" xfId="0" applyNumberFormat="1" applyFont="1" applyFill="1" applyBorder="1" applyAlignment="1">
      <alignment horizontal="left" vertical="justify" wrapText="1"/>
    </xf>
    <xf numFmtId="0" fontId="6" fillId="0" borderId="1" xfId="0" applyFont="1" applyFill="1" applyBorder="1" applyAlignment="1">
      <alignment horizontal="centerContinuous"/>
    </xf>
    <xf numFmtId="173" fontId="14" fillId="0" borderId="1" xfId="0" applyNumberFormat="1" applyFont="1" applyFill="1" applyBorder="1" applyAlignment="1">
      <alignment horizontal="center" vertical="center" wrapText="1"/>
    </xf>
    <xf numFmtId="173" fontId="14" fillId="0" borderId="2" xfId="0" applyNumberFormat="1" applyFont="1" applyFill="1" applyBorder="1" applyAlignment="1">
      <alignment horizontal="center" vertical="center"/>
    </xf>
    <xf numFmtId="173" fontId="12" fillId="0" borderId="1" xfId="0" applyNumberFormat="1" applyFont="1" applyFill="1" applyBorder="1" applyAlignment="1">
      <alignment horizontal="center" vertical="center" wrapText="1"/>
    </xf>
    <xf numFmtId="173" fontId="6" fillId="0" borderId="2" xfId="0" applyNumberFormat="1" applyFont="1" applyFill="1" applyBorder="1" applyAlignment="1">
      <alignment horizontal="center" vertical="center"/>
    </xf>
    <xf numFmtId="173" fontId="10" fillId="0" borderId="1" xfId="0" applyNumberFormat="1" applyFont="1" applyFill="1" applyBorder="1" applyAlignment="1">
      <alignment horizontal="center" vertical="center"/>
    </xf>
    <xf numFmtId="173" fontId="13" fillId="0" borderId="1" xfId="0" applyNumberFormat="1" applyFont="1" applyFill="1" applyBorder="1" applyAlignment="1">
      <alignment horizontal="center" vertical="center"/>
    </xf>
    <xf numFmtId="178" fontId="7" fillId="0" borderId="4"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xf>
    <xf numFmtId="178" fontId="6" fillId="0" borderId="0" xfId="0" applyNumberFormat="1" applyFont="1" applyFill="1" applyAlignment="1">
      <alignment horizontal="center" vertical="center"/>
    </xf>
    <xf numFmtId="178" fontId="14" fillId="0" borderId="1" xfId="0" applyNumberFormat="1" applyFont="1" applyFill="1" applyBorder="1" applyAlignment="1">
      <alignment horizontal="center" vertical="center" wrapText="1"/>
    </xf>
    <xf numFmtId="0" fontId="8"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center" wrapText="1"/>
    </xf>
    <xf numFmtId="0" fontId="20" fillId="0" borderId="0" xfId="0" applyFont="1" applyFill="1" applyAlignment="1">
      <alignment/>
    </xf>
    <xf numFmtId="0" fontId="6" fillId="0" borderId="10" xfId="0" applyFont="1" applyFill="1" applyBorder="1" applyAlignment="1">
      <alignment horizontal="center" vertical="center" wrapText="1"/>
    </xf>
    <xf numFmtId="172" fontId="6" fillId="0" borderId="1" xfId="0" applyNumberFormat="1" applyFont="1" applyFill="1" applyBorder="1" applyAlignment="1">
      <alignment horizontal="center" vertical="center" wrapText="1"/>
    </xf>
    <xf numFmtId="0" fontId="8" fillId="0" borderId="0" xfId="0" applyFont="1" applyFill="1" applyBorder="1" applyAlignment="1">
      <alignment/>
    </xf>
    <xf numFmtId="0" fontId="6" fillId="0" borderId="10" xfId="0" applyFont="1" applyFill="1" applyBorder="1" applyAlignment="1">
      <alignment horizontal="left" vertical="center" wrapText="1"/>
    </xf>
    <xf numFmtId="172" fontId="8" fillId="0" borderId="0" xfId="0" applyNumberFormat="1" applyFont="1" applyFill="1" applyBorder="1" applyAlignment="1">
      <alignment horizont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NumberFormat="1" applyFont="1" applyFill="1" applyBorder="1" applyAlignment="1">
      <alignment horizontal="justify" vertical="center"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justify"/>
    </xf>
    <xf numFmtId="0" fontId="6" fillId="0" borderId="2" xfId="0" applyFont="1" applyFill="1" applyBorder="1" applyAlignment="1">
      <alignment horizontal="center" vertical="center" wrapText="1"/>
    </xf>
    <xf numFmtId="0" fontId="6" fillId="0" borderId="3" xfId="0" applyFont="1" applyFill="1" applyBorder="1" applyAlignment="1">
      <alignment horizontal="justify"/>
    </xf>
    <xf numFmtId="0" fontId="6" fillId="0" borderId="9" xfId="0" applyFont="1" applyFill="1" applyBorder="1" applyAlignment="1">
      <alignment horizontal="left" vertical="center" wrapText="1"/>
    </xf>
    <xf numFmtId="0" fontId="6" fillId="0" borderId="1" xfId="0" applyFont="1" applyFill="1" applyBorder="1" applyAlignment="1">
      <alignment/>
    </xf>
    <xf numFmtId="0" fontId="6" fillId="0" borderId="0" xfId="0" applyFont="1" applyFill="1" applyAlignment="1">
      <alignment/>
    </xf>
    <xf numFmtId="0" fontId="7" fillId="0" borderId="1" xfId="0" applyFont="1" applyFill="1" applyBorder="1" applyAlignment="1">
      <alignment/>
    </xf>
    <xf numFmtId="0" fontId="7" fillId="0" borderId="10" xfId="0" applyFont="1" applyFill="1" applyBorder="1" applyAlignment="1">
      <alignment horizontal="left" vertical="center" wrapText="1"/>
    </xf>
    <xf numFmtId="0" fontId="8" fillId="0" borderId="0" xfId="0" applyFont="1" applyFill="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xf>
    <xf numFmtId="178" fontId="7" fillId="0" borderId="2" xfId="0" applyNumberFormat="1" applyFont="1" applyFill="1" applyBorder="1" applyAlignment="1">
      <alignment horizontal="center" vertical="center"/>
    </xf>
    <xf numFmtId="178" fontId="14" fillId="0" borderId="1"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178" fontId="15"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3"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73" fontId="6" fillId="0" borderId="2" xfId="0" applyNumberFormat="1" applyFont="1" applyFill="1" applyBorder="1" applyAlignment="1">
      <alignment horizontal="center" vertical="center"/>
    </xf>
    <xf numFmtId="0" fontId="9" fillId="0" borderId="0" xfId="0" applyFont="1" applyFill="1" applyAlignment="1">
      <alignment horizontal="center"/>
    </xf>
    <xf numFmtId="178" fontId="6" fillId="0" borderId="2" xfId="0" applyNumberFormat="1" applyFont="1" applyFill="1" applyBorder="1" applyAlignment="1">
      <alignment horizontal="center" vertical="center"/>
    </xf>
    <xf numFmtId="182" fontId="7" fillId="0" borderId="1" xfId="0" applyNumberFormat="1" applyFont="1" applyFill="1" applyBorder="1" applyAlignment="1">
      <alignment horizontal="center" vertical="center" wrapText="1"/>
    </xf>
    <xf numFmtId="182" fontId="6" fillId="0" borderId="1" xfId="0" applyNumberFormat="1" applyFont="1" applyFill="1" applyBorder="1" applyAlignment="1">
      <alignment horizontal="center" vertical="center"/>
    </xf>
    <xf numFmtId="182" fontId="6" fillId="0" borderId="1" xfId="0" applyNumberFormat="1" applyFont="1" applyFill="1" applyBorder="1" applyAlignment="1">
      <alignment horizontal="center" vertical="center" wrapText="1"/>
    </xf>
    <xf numFmtId="182" fontId="14" fillId="0" borderId="1" xfId="0" applyNumberFormat="1" applyFont="1" applyFill="1" applyBorder="1" applyAlignment="1">
      <alignment horizontal="center" vertical="center" wrapText="1"/>
    </xf>
    <xf numFmtId="182" fontId="14" fillId="0" borderId="1" xfId="0" applyNumberFormat="1" applyFont="1" applyFill="1" applyBorder="1" applyAlignment="1">
      <alignment horizontal="center" vertical="center"/>
    </xf>
    <xf numFmtId="182" fontId="6" fillId="0" borderId="1" xfId="0" applyNumberFormat="1" applyFont="1" applyFill="1" applyBorder="1" applyAlignment="1">
      <alignment horizontal="center" vertical="center"/>
    </xf>
    <xf numFmtId="182" fontId="7" fillId="0" borderId="1" xfId="0" applyNumberFormat="1" applyFont="1" applyFill="1" applyBorder="1" applyAlignment="1">
      <alignment horizontal="center" vertical="center"/>
    </xf>
    <xf numFmtId="182" fontId="6" fillId="0" borderId="1" xfId="0" applyNumberFormat="1"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1" xfId="0" applyNumberFormat="1" applyFont="1" applyFill="1" applyBorder="1" applyAlignment="1">
      <alignment horizontal="center" vertical="center"/>
    </xf>
    <xf numFmtId="182" fontId="16" fillId="0" borderId="1" xfId="0" applyNumberFormat="1" applyFont="1" applyFill="1" applyBorder="1" applyAlignment="1">
      <alignment horizontal="center" vertical="center"/>
    </xf>
    <xf numFmtId="182" fontId="15" fillId="0" borderId="1" xfId="0" applyNumberFormat="1" applyFont="1" applyFill="1" applyBorder="1" applyAlignment="1">
      <alignment horizontal="center" vertical="center"/>
    </xf>
    <xf numFmtId="182" fontId="14" fillId="0" borderId="1" xfId="0" applyNumberFormat="1" applyFont="1" applyFill="1" applyBorder="1" applyAlignment="1">
      <alignment horizontal="center" vertical="center"/>
    </xf>
    <xf numFmtId="182" fontId="15" fillId="0" borderId="1" xfId="0" applyNumberFormat="1" applyFont="1" applyFill="1" applyBorder="1" applyAlignment="1">
      <alignment horizontal="center" vertical="center" wrapText="1"/>
    </xf>
    <xf numFmtId="182" fontId="6" fillId="0" borderId="2" xfId="0" applyNumberFormat="1" applyFont="1" applyFill="1" applyBorder="1" applyAlignment="1">
      <alignment horizontal="center" vertical="center" wrapText="1"/>
    </xf>
    <xf numFmtId="182" fontId="14" fillId="0" borderId="2" xfId="0" applyNumberFormat="1" applyFont="1" applyFill="1" applyBorder="1" applyAlignment="1">
      <alignment horizontal="center" vertical="center" wrapText="1"/>
    </xf>
    <xf numFmtId="182" fontId="14" fillId="0" borderId="1" xfId="0" applyNumberFormat="1" applyFont="1" applyFill="1" applyBorder="1" applyAlignment="1">
      <alignment horizontal="center" vertical="center" wrapText="1"/>
    </xf>
    <xf numFmtId="182" fontId="7" fillId="0" borderId="2" xfId="0" applyNumberFormat="1" applyFont="1" applyFill="1" applyBorder="1" applyAlignment="1">
      <alignment horizontal="center" vertical="center" wrapText="1"/>
    </xf>
    <xf numFmtId="182" fontId="6" fillId="0" borderId="2"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2" fontId="9" fillId="0" borderId="1" xfId="0"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182" fontId="14" fillId="0" borderId="4" xfId="0" applyNumberFormat="1" applyFont="1" applyFill="1" applyBorder="1" applyAlignment="1">
      <alignment horizontal="center" vertical="center"/>
    </xf>
    <xf numFmtId="182" fontId="6" fillId="0" borderId="4" xfId="0" applyNumberFormat="1" applyFont="1" applyFill="1" applyBorder="1" applyAlignment="1">
      <alignment horizontal="center" vertical="center" wrapText="1"/>
    </xf>
    <xf numFmtId="182" fontId="6" fillId="0" borderId="4" xfId="0" applyNumberFormat="1" applyFont="1" applyFill="1" applyBorder="1" applyAlignment="1">
      <alignment horizontal="center" vertical="center"/>
    </xf>
    <xf numFmtId="183" fontId="6" fillId="0" borderId="1" xfId="0" applyNumberFormat="1" applyFont="1" applyFill="1" applyBorder="1" applyAlignment="1">
      <alignment horizontal="center" vertical="center" wrapText="1"/>
    </xf>
    <xf numFmtId="183" fontId="15"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8" fontId="14" fillId="0" borderId="2"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8" fontId="6" fillId="0" borderId="4" xfId="0" applyNumberFormat="1" applyFont="1" applyFill="1" applyBorder="1" applyAlignment="1">
      <alignment horizontal="center" vertical="center" wrapText="1"/>
    </xf>
    <xf numFmtId="178" fontId="6" fillId="0" borderId="4" xfId="0" applyNumberFormat="1" applyFont="1" applyFill="1" applyBorder="1" applyAlignment="1">
      <alignment horizontal="center" vertical="center"/>
    </xf>
    <xf numFmtId="178" fontId="14" fillId="0" borderId="4"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0" xfId="0" applyFont="1" applyFill="1" applyAlignment="1">
      <alignment wrapText="1"/>
    </xf>
    <xf numFmtId="0" fontId="14" fillId="0" borderId="10" xfId="0" applyFont="1" applyFill="1" applyBorder="1" applyAlignment="1">
      <alignment horizontal="left" vertical="center" wrapText="1"/>
    </xf>
    <xf numFmtId="183" fontId="14"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3" fontId="12" fillId="0" borderId="0" xfId="0" applyNumberFormat="1" applyFont="1" applyFill="1" applyAlignment="1">
      <alignment horizontal="center" vertical="center" wrapText="1"/>
    </xf>
    <xf numFmtId="173" fontId="12" fillId="0" borderId="10"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73" fontId="6" fillId="0" borderId="0" xfId="0" applyNumberFormat="1" applyFont="1" applyFill="1" applyAlignment="1">
      <alignment horizontal="center" vertical="center" wrapText="1"/>
    </xf>
    <xf numFmtId="173" fontId="6" fillId="0" borderId="1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3" fontId="6" fillId="0" borderId="0" xfId="0" applyNumberFormat="1" applyFont="1" applyFill="1" applyAlignment="1">
      <alignment horizontal="center" vertical="center"/>
    </xf>
    <xf numFmtId="173" fontId="6" fillId="0" borderId="10" xfId="0" applyNumberFormat="1" applyFont="1" applyFill="1" applyBorder="1" applyAlignment="1">
      <alignment horizontal="center" vertical="center"/>
    </xf>
    <xf numFmtId="0" fontId="6" fillId="0" borderId="4" xfId="0" applyFont="1" applyFill="1" applyBorder="1" applyAlignment="1">
      <alignment horizontal="center" vertical="center"/>
    </xf>
    <xf numFmtId="173" fontId="12" fillId="0" borderId="10"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73" fontId="7" fillId="0" borderId="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1" fontId="6" fillId="0" borderId="1" xfId="0" applyNumberFormat="1" applyFont="1" applyFill="1" applyBorder="1" applyAlignment="1">
      <alignment vertical="center" wrapText="1"/>
    </xf>
    <xf numFmtId="0" fontId="6" fillId="0" borderId="4"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11" fontId="6" fillId="0" borderId="1" xfId="0" applyNumberFormat="1" applyFont="1" applyFill="1" applyBorder="1" applyAlignment="1">
      <alignment horizontal="center" vertical="center" wrapText="1"/>
    </xf>
    <xf numFmtId="173" fontId="6" fillId="0" borderId="4" xfId="0" applyNumberFormat="1" applyFont="1" applyFill="1" applyBorder="1" applyAlignment="1">
      <alignment horizontal="center" vertical="center" wrapText="1"/>
    </xf>
    <xf numFmtId="173" fontId="6" fillId="0" borderId="4" xfId="0" applyNumberFormat="1" applyFont="1" applyFill="1" applyBorder="1" applyAlignment="1">
      <alignment horizontal="center" vertical="center"/>
    </xf>
    <xf numFmtId="178" fontId="6" fillId="0" borderId="4" xfId="0" applyNumberFormat="1" applyFont="1" applyFill="1" applyBorder="1" applyAlignment="1">
      <alignment horizontal="center" vertical="center" wrapText="1"/>
    </xf>
    <xf numFmtId="178" fontId="6" fillId="0" borderId="0" xfId="0" applyNumberFormat="1" applyFont="1" applyFill="1" applyAlignment="1">
      <alignment horizontal="center" vertical="center"/>
    </xf>
    <xf numFmtId="178" fontId="14" fillId="0" borderId="4"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0" xfId="0" applyFont="1" applyFill="1" applyAlignment="1">
      <alignment horizontal="right"/>
    </xf>
    <xf numFmtId="0" fontId="9" fillId="0" borderId="0" xfId="0" applyFont="1" applyFill="1" applyAlignment="1">
      <alignment horizontal="center" wrapText="1"/>
    </xf>
    <xf numFmtId="0" fontId="9" fillId="0" borderId="0" xfId="0" applyFont="1" applyFill="1" applyAlignment="1">
      <alignment horizontal="center"/>
    </xf>
    <xf numFmtId="0" fontId="11" fillId="0" borderId="0" xfId="0" applyFont="1" applyFill="1" applyAlignment="1">
      <alignment horizontal="center"/>
    </xf>
    <xf numFmtId="0" fontId="9" fillId="0" borderId="0" xfId="0" applyFont="1" applyFill="1" applyAlignment="1">
      <alignment horizontal="right"/>
    </xf>
    <xf numFmtId="0" fontId="9" fillId="0" borderId="0" xfId="0" applyFont="1" applyFill="1" applyBorder="1" applyAlignment="1">
      <alignment/>
    </xf>
    <xf numFmtId="0" fontId="6" fillId="0" borderId="0" xfId="0" applyFont="1" applyFill="1" applyBorder="1" applyAlignment="1">
      <alignment/>
    </xf>
    <xf numFmtId="0" fontId="13" fillId="0" borderId="4" xfId="0" applyFont="1" applyFill="1" applyBorder="1" applyAlignment="1">
      <alignment horizontal="center" vertical="center" wrapText="1"/>
    </xf>
    <xf numFmtId="0" fontId="19" fillId="0" borderId="10" xfId="0" applyFont="1" applyFill="1" applyBorder="1" applyAlignment="1">
      <alignment horizontal="center"/>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173" fontId="6" fillId="0" borderId="1" xfId="0" applyNumberFormat="1" applyFont="1" applyFill="1" applyBorder="1" applyAlignment="1">
      <alignment/>
    </xf>
    <xf numFmtId="2"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3" fontId="13" fillId="0" borderId="1" xfId="0" applyNumberFormat="1" applyFont="1" applyFill="1" applyBorder="1" applyAlignment="1">
      <alignment horizontal="center" vertical="center" wrapText="1"/>
    </xf>
    <xf numFmtId="178" fontId="6" fillId="0" borderId="1" xfId="0" applyNumberFormat="1" applyFont="1" applyFill="1" applyBorder="1" applyAlignment="1">
      <alignment/>
    </xf>
    <xf numFmtId="173" fontId="6" fillId="0" borderId="0" xfId="0" applyNumberFormat="1" applyFont="1" applyFill="1" applyAlignment="1">
      <alignment/>
    </xf>
    <xf numFmtId="178" fontId="6" fillId="0" borderId="0" xfId="0" applyNumberFormat="1" applyFont="1" applyFill="1" applyAlignment="1">
      <alignment/>
    </xf>
    <xf numFmtId="0" fontId="21"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xf>
    <xf numFmtId="173" fontId="7" fillId="0" borderId="1" xfId="0" applyNumberFormat="1" applyFont="1" applyFill="1" applyBorder="1" applyAlignment="1">
      <alignment/>
    </xf>
    <xf numFmtId="178" fontId="7" fillId="0" borderId="1" xfId="0" applyNumberFormat="1" applyFont="1" applyFill="1" applyBorder="1" applyAlignment="1">
      <alignment/>
    </xf>
    <xf numFmtId="0" fontId="19" fillId="0" borderId="10" xfId="0" applyFont="1" applyFill="1" applyBorder="1" applyAlignment="1">
      <alignment horizontal="center" vertical="center" wrapText="1"/>
    </xf>
    <xf numFmtId="173" fontId="6" fillId="0" borderId="1" xfId="0" applyNumberFormat="1" applyFont="1" applyFill="1" applyBorder="1" applyAlignment="1">
      <alignment horizontal="center"/>
    </xf>
    <xf numFmtId="173" fontId="7" fillId="0" borderId="1" xfId="0" applyNumberFormat="1" applyFont="1" applyFill="1" applyBorder="1" applyAlignment="1">
      <alignment horizontal="center"/>
    </xf>
    <xf numFmtId="0" fontId="9" fillId="0" borderId="0" xfId="0" applyFont="1" applyFill="1" applyAlignment="1">
      <alignment horizontal="left"/>
    </xf>
    <xf numFmtId="0" fontId="6" fillId="0" borderId="0" xfId="0" applyFont="1" applyFill="1" applyAlignment="1">
      <alignment horizontal="center"/>
    </xf>
    <xf numFmtId="0" fontId="9" fillId="0" borderId="0" xfId="0" applyFont="1" applyFill="1" applyAlignment="1">
      <alignment/>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8"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justify" wrapText="1"/>
    </xf>
    <xf numFmtId="0" fontId="6" fillId="0" borderId="1" xfId="0" applyFont="1" applyFill="1" applyBorder="1" applyAlignment="1">
      <alignment horizontal="justify"/>
    </xf>
    <xf numFmtId="0" fontId="6" fillId="0" borderId="1" xfId="0" applyFont="1" applyFill="1" applyBorder="1" applyAlignment="1">
      <alignment horizontal="center" vertical="justify" wrapText="1"/>
    </xf>
    <xf numFmtId="49" fontId="6" fillId="0" borderId="11" xfId="0" applyNumberFormat="1" applyFont="1" applyFill="1" applyBorder="1" applyAlignment="1">
      <alignment horizontal="center" vertical="center" wrapText="1"/>
    </xf>
    <xf numFmtId="172" fontId="6" fillId="0" borderId="1" xfId="0" applyNumberFormat="1" applyFont="1" applyFill="1" applyBorder="1" applyAlignment="1">
      <alignment horizontal="center" vertical="center"/>
    </xf>
    <xf numFmtId="2" fontId="6" fillId="0" borderId="1" xfId="0" applyNumberFormat="1" applyFont="1" applyFill="1" applyBorder="1" applyAlignment="1">
      <alignment wrapText="1"/>
    </xf>
    <xf numFmtId="2" fontId="6" fillId="0" borderId="11" xfId="0" applyNumberFormat="1" applyFont="1" applyFill="1" applyBorder="1" applyAlignment="1">
      <alignment wrapText="1"/>
    </xf>
    <xf numFmtId="180" fontId="6" fillId="0" borderId="1" xfId="0" applyNumberFormat="1" applyFont="1" applyFill="1" applyBorder="1" applyAlignment="1">
      <alignment horizontal="center" vertical="center"/>
    </xf>
    <xf numFmtId="0" fontId="14" fillId="0" borderId="1" xfId="0" applyFont="1" applyFill="1" applyBorder="1" applyAlignment="1">
      <alignment vertical="center" wrapText="1"/>
    </xf>
    <xf numFmtId="180" fontId="14"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0" fontId="6" fillId="0" borderId="11" xfId="0" applyFont="1" applyFill="1" applyBorder="1" applyAlignment="1">
      <alignment wrapText="1"/>
    </xf>
    <xf numFmtId="180" fontId="6" fillId="0" borderId="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180" fontId="6" fillId="0" borderId="1" xfId="0" applyNumberFormat="1" applyFont="1" applyFill="1" applyBorder="1" applyAlignment="1">
      <alignment/>
    </xf>
    <xf numFmtId="0" fontId="6" fillId="0" borderId="11" xfId="0" applyFont="1" applyFill="1" applyBorder="1" applyAlignment="1">
      <alignment horizontal="center" vertical="center" wrapText="1"/>
    </xf>
    <xf numFmtId="0" fontId="23" fillId="0" borderId="1" xfId="0" applyFont="1" applyFill="1" applyBorder="1" applyAlignment="1">
      <alignment horizontal="center" vertical="center"/>
    </xf>
    <xf numFmtId="0" fontId="6" fillId="0" borderId="12" xfId="0" applyFont="1" applyFill="1" applyBorder="1" applyAlignment="1">
      <alignment horizontal="center" vertical="center" wrapText="1"/>
    </xf>
    <xf numFmtId="0" fontId="23" fillId="0" borderId="1" xfId="0" applyFont="1" applyFill="1" applyBorder="1" applyAlignment="1">
      <alignment/>
    </xf>
    <xf numFmtId="0" fontId="24" fillId="0" borderId="1" xfId="0" applyFont="1" applyFill="1" applyBorder="1" applyAlignment="1">
      <alignment horizontal="center"/>
    </xf>
    <xf numFmtId="49" fontId="14" fillId="0" borderId="11"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173" fontId="6" fillId="0" borderId="2" xfId="0" applyNumberFormat="1" applyFont="1" applyFill="1" applyBorder="1" applyAlignment="1">
      <alignment horizontal="center"/>
    </xf>
    <xf numFmtId="49" fontId="6" fillId="0" borderId="5" xfId="0" applyNumberFormat="1" applyFont="1" applyFill="1" applyBorder="1" applyAlignment="1">
      <alignment horizontal="center" vertical="center" wrapText="1"/>
    </xf>
    <xf numFmtId="173" fontId="6" fillId="0" borderId="2" xfId="0" applyNumberFormat="1" applyFont="1" applyFill="1" applyBorder="1" applyAlignment="1">
      <alignment horizontal="center" wrapText="1"/>
    </xf>
    <xf numFmtId="173" fontId="6" fillId="0" borderId="1" xfId="0" applyNumberFormat="1" applyFont="1" applyFill="1" applyBorder="1" applyAlignment="1">
      <alignment horizontal="center" wrapText="1"/>
    </xf>
    <xf numFmtId="173" fontId="14" fillId="0" borderId="1" xfId="0" applyNumberFormat="1" applyFont="1" applyFill="1" applyBorder="1" applyAlignment="1">
      <alignment horizontal="center"/>
    </xf>
    <xf numFmtId="0" fontId="10" fillId="0" borderId="1" xfId="0" applyFont="1" applyFill="1" applyBorder="1" applyAlignment="1">
      <alignment horizontal="left" vertical="center" wrapText="1"/>
    </xf>
    <xf numFmtId="49" fontId="23" fillId="0" borderId="1"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1" fontId="6" fillId="0" borderId="2" xfId="0" applyNumberFormat="1" applyFont="1" applyFill="1" applyBorder="1" applyAlignment="1">
      <alignment horizontal="center"/>
    </xf>
    <xf numFmtId="1" fontId="6" fillId="0" borderId="1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49" fontId="6" fillId="0" borderId="11" xfId="0" applyNumberFormat="1" applyFont="1" applyFill="1" applyBorder="1" applyAlignment="1">
      <alignment horizontal="center" vertical="center"/>
    </xf>
    <xf numFmtId="0" fontId="13" fillId="0" borderId="1" xfId="0" applyFont="1" applyFill="1" applyBorder="1" applyAlignment="1">
      <alignment horizontal="justify" vertical="center" wrapText="1"/>
    </xf>
    <xf numFmtId="178" fontId="6" fillId="0" borderId="1" xfId="0" applyNumberFormat="1" applyFont="1" applyFill="1" applyBorder="1" applyAlignment="1">
      <alignment horizontal="center"/>
    </xf>
    <xf numFmtId="2" fontId="14" fillId="0" borderId="1" xfId="0" applyNumberFormat="1" applyFont="1" applyFill="1" applyBorder="1" applyAlignment="1">
      <alignment wrapText="1"/>
    </xf>
    <xf numFmtId="178" fontId="6" fillId="0" borderId="2" xfId="0" applyNumberFormat="1" applyFont="1" applyFill="1" applyBorder="1" applyAlignment="1">
      <alignment horizontal="center"/>
    </xf>
    <xf numFmtId="178" fontId="6" fillId="0" borderId="2" xfId="0" applyNumberFormat="1" applyFont="1" applyFill="1" applyBorder="1" applyAlignment="1">
      <alignment horizontal="center" wrapText="1"/>
    </xf>
    <xf numFmtId="178" fontId="6" fillId="0" borderId="1" xfId="0" applyNumberFormat="1" applyFont="1" applyFill="1" applyBorder="1" applyAlignment="1">
      <alignment horizontal="center" wrapText="1"/>
    </xf>
    <xf numFmtId="0" fontId="14"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173" fontId="6" fillId="0" borderId="4" xfId="0" applyNumberFormat="1" applyFont="1" applyFill="1" applyBorder="1" applyAlignment="1">
      <alignment horizontal="center"/>
    </xf>
    <xf numFmtId="178" fontId="6" fillId="0" borderId="4" xfId="0" applyNumberFormat="1" applyFont="1" applyFill="1" applyBorder="1" applyAlignment="1">
      <alignment horizontal="center"/>
    </xf>
    <xf numFmtId="0" fontId="6" fillId="0" borderId="0" xfId="0" applyFont="1" applyFill="1" applyAlignment="1">
      <alignment horizontal="justify"/>
    </xf>
    <xf numFmtId="0" fontId="14" fillId="0" borderId="0" xfId="0" applyFont="1" applyFill="1" applyBorder="1" applyAlignment="1">
      <alignment/>
    </xf>
    <xf numFmtId="178" fontId="14" fillId="0" borderId="0" xfId="0" applyNumberFormat="1" applyFont="1" applyFill="1" applyBorder="1" applyAlignment="1">
      <alignment/>
    </xf>
    <xf numFmtId="178" fontId="6" fillId="0" borderId="0" xfId="0" applyNumberFormat="1" applyFont="1" applyFill="1" applyBorder="1" applyAlignment="1">
      <alignment/>
    </xf>
    <xf numFmtId="178" fontId="10" fillId="0" borderId="1" xfId="0" applyNumberFormat="1" applyFont="1" applyFill="1" applyBorder="1" applyAlignment="1">
      <alignment horizontal="center"/>
    </xf>
    <xf numFmtId="178" fontId="15" fillId="0" borderId="1" xfId="0" applyNumberFormat="1" applyFont="1" applyFill="1" applyBorder="1" applyAlignment="1">
      <alignment horizontal="center"/>
    </xf>
    <xf numFmtId="178" fontId="9" fillId="0" borderId="1" xfId="0" applyNumberFormat="1" applyFont="1" applyFill="1" applyBorder="1" applyAlignment="1">
      <alignment horizontal="center"/>
    </xf>
    <xf numFmtId="49" fontId="6" fillId="0" borderId="1"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0" fontId="6" fillId="0" borderId="1" xfId="0" applyFont="1" applyBorder="1" applyAlignment="1">
      <alignment horizontal="left" vertical="center" wrapText="1"/>
    </xf>
    <xf numFmtId="178" fontId="13" fillId="0" borderId="1" xfId="0" applyNumberFormat="1" applyFont="1" applyFill="1" applyBorder="1" applyAlignment="1">
      <alignment horizontal="center"/>
    </xf>
    <xf numFmtId="0" fontId="6" fillId="0" borderId="1" xfId="0" applyFont="1" applyBorder="1" applyAlignment="1">
      <alignment horizontal="justify" vertical="center" wrapText="1"/>
    </xf>
    <xf numFmtId="0" fontId="13" fillId="0" borderId="10" xfId="0" applyFont="1" applyFill="1" applyBorder="1" applyAlignment="1">
      <alignment horizontal="center" vertical="center" wrapText="1"/>
    </xf>
    <xf numFmtId="49" fontId="6" fillId="0" borderId="11" xfId="0" applyNumberFormat="1" applyFont="1" applyBorder="1" applyAlignment="1">
      <alignment horizontal="center" vertical="center"/>
    </xf>
    <xf numFmtId="0" fontId="6" fillId="0" borderId="0" xfId="0" applyFont="1" applyAlignment="1">
      <alignment wrapText="1"/>
    </xf>
    <xf numFmtId="0" fontId="6" fillId="0" borderId="1" xfId="0" applyFont="1" applyBorder="1" applyAlignment="1">
      <alignment horizontal="left" wrapText="1"/>
    </xf>
    <xf numFmtId="2" fontId="14" fillId="0" borderId="1" xfId="0" applyNumberFormat="1" applyFont="1" applyBorder="1" applyAlignment="1">
      <alignment wrapText="1"/>
    </xf>
    <xf numFmtId="49" fontId="23" fillId="0" borderId="1" xfId="0" applyNumberFormat="1" applyFont="1" applyBorder="1" applyAlignment="1">
      <alignment horizontal="center" vertical="center"/>
    </xf>
    <xf numFmtId="0" fontId="6" fillId="0" borderId="11" xfId="0" applyFont="1" applyBorder="1" applyAlignment="1">
      <alignment horizontal="center" vertical="center" wrapText="1"/>
    </xf>
    <xf numFmtId="0" fontId="14" fillId="0" borderId="1" xfId="0" applyFont="1" applyBorder="1" applyAlignment="1">
      <alignment horizontal="left"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xf>
    <xf numFmtId="0" fontId="9" fillId="0" borderId="0" xfId="0" applyFont="1" applyFill="1" applyAlignment="1">
      <alignment horizontal="center" wrapText="1"/>
    </xf>
    <xf numFmtId="0" fontId="9" fillId="0" borderId="0" xfId="0" applyFont="1" applyFill="1" applyAlignment="1">
      <alignment horizontal="center"/>
    </xf>
    <xf numFmtId="0" fontId="9" fillId="0" borderId="0" xfId="0" applyFont="1" applyFill="1" applyAlignment="1">
      <alignment horizontal="center"/>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9" fillId="0" borderId="1" xfId="0" applyFont="1" applyFill="1" applyBorder="1" applyAlignment="1">
      <alignment horizontal="center" vertical="center"/>
    </xf>
    <xf numFmtId="0" fontId="11" fillId="0" borderId="0" xfId="0" applyFont="1" applyFill="1" applyAlignment="1">
      <alignment horizont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9" fillId="0" borderId="10" xfId="0" applyFont="1" applyFill="1" applyBorder="1" applyAlignment="1">
      <alignment horizontal="center"/>
    </xf>
    <xf numFmtId="0" fontId="19" fillId="0" borderId="9" xfId="0" applyFont="1" applyFill="1" applyBorder="1" applyAlignment="1">
      <alignment horizontal="center"/>
    </xf>
    <xf numFmtId="0" fontId="19" fillId="0" borderId="11" xfId="0" applyFont="1" applyFill="1" applyBorder="1" applyAlignment="1">
      <alignment horizontal="center"/>
    </xf>
    <xf numFmtId="0" fontId="19" fillId="0" borderId="1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horizont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xf>
    <xf numFmtId="178" fontId="6" fillId="0" borderId="1" xfId="0" applyNumberFormat="1" applyFont="1" applyFill="1" applyBorder="1" applyAlignment="1">
      <alignment horizontal="center" vertical="center" wrapText="1"/>
    </xf>
    <xf numFmtId="0" fontId="9" fillId="0" borderId="0" xfId="0" applyFont="1" applyFill="1" applyAlignment="1">
      <alignment horizontal="left"/>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 xfId="0" applyFont="1" applyFill="1" applyBorder="1" applyAlignment="1">
      <alignment horizontal="center"/>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6" fillId="0" borderId="4" xfId="0" applyFont="1" applyFill="1" applyBorder="1" applyAlignment="1">
      <alignment horizontal="center" wrapText="1"/>
    </xf>
    <xf numFmtId="0" fontId="6" fillId="0" borderId="2" xfId="0" applyFont="1" applyFill="1" applyBorder="1" applyAlignment="1">
      <alignment horizontal="center" wrapText="1"/>
    </xf>
    <xf numFmtId="0" fontId="6" fillId="0" borderId="10" xfId="0" applyFont="1" applyFill="1" applyBorder="1" applyAlignment="1">
      <alignment horizontal="center" wrapText="1"/>
    </xf>
    <xf numFmtId="0" fontId="6" fillId="0" borderId="9" xfId="0" applyFont="1" applyFill="1" applyBorder="1" applyAlignment="1">
      <alignment horizontal="center" wrapText="1"/>
    </xf>
    <xf numFmtId="0" fontId="6" fillId="0" borderId="11" xfId="0" applyFont="1" applyFill="1" applyBorder="1" applyAlignment="1">
      <alignment horizontal="center" wrapText="1"/>
    </xf>
    <xf numFmtId="49" fontId="6" fillId="0" borderId="4"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justify" wrapText="1"/>
    </xf>
    <xf numFmtId="0" fontId="6" fillId="0" borderId="11" xfId="0" applyFont="1" applyFill="1" applyBorder="1" applyAlignment="1">
      <alignment horizontal="center" vertical="justify" wrapText="1"/>
    </xf>
    <xf numFmtId="49"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1" fillId="0" borderId="0" xfId="0" applyFont="1" applyFill="1" applyAlignment="1">
      <alignment horizont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84"/>
  <sheetViews>
    <sheetView workbookViewId="0" topLeftCell="A1">
      <selection activeCell="E9" sqref="E9"/>
    </sheetView>
  </sheetViews>
  <sheetFormatPr defaultColWidth="9.00390625" defaultRowHeight="12.75"/>
  <cols>
    <col min="1" max="1" width="12.00390625" style="132" customWidth="1"/>
    <col min="2" max="2" width="80.375" style="132" customWidth="1"/>
    <col min="3" max="3" width="17.125" style="132" customWidth="1"/>
    <col min="4" max="4" width="15.75390625" style="132" customWidth="1"/>
    <col min="5" max="5" width="13.375" style="132" customWidth="1"/>
    <col min="6" max="6" width="23.125" style="132" customWidth="1"/>
    <col min="7" max="16384" width="9.125" style="132" customWidth="1"/>
  </cols>
  <sheetData>
    <row r="2" spans="3:6" ht="18.75">
      <c r="C2" s="395" t="s">
        <v>93</v>
      </c>
      <c r="D2" s="395"/>
      <c r="E2" s="395"/>
      <c r="F2" s="395"/>
    </row>
    <row r="3" spans="3:6" ht="18.75">
      <c r="C3" s="395" t="s">
        <v>94</v>
      </c>
      <c r="D3" s="395"/>
      <c r="E3" s="395"/>
      <c r="F3" s="395"/>
    </row>
    <row r="4" spans="3:6" ht="18.75">
      <c r="C4" s="395" t="s">
        <v>95</v>
      </c>
      <c r="D4" s="395"/>
      <c r="E4" s="395"/>
      <c r="F4" s="395"/>
    </row>
    <row r="5" spans="3:6" ht="18.75">
      <c r="C5" s="395" t="s">
        <v>772</v>
      </c>
      <c r="D5" s="395"/>
      <c r="E5" s="395"/>
      <c r="F5" s="395"/>
    </row>
    <row r="6" spans="3:6" ht="15">
      <c r="C6" s="133"/>
      <c r="D6" s="133"/>
      <c r="E6" s="133"/>
      <c r="F6" s="133"/>
    </row>
    <row r="7" spans="1:6" ht="81.75" customHeight="1">
      <c r="A7" s="396" t="s">
        <v>74</v>
      </c>
      <c r="B7" s="396"/>
      <c r="C7" s="396"/>
      <c r="D7" s="396"/>
      <c r="E7" s="396"/>
      <c r="F7" s="396"/>
    </row>
    <row r="8" spans="1:6" ht="17.25" customHeight="1">
      <c r="A8" s="134"/>
      <c r="B8" s="134"/>
      <c r="C8" s="134"/>
      <c r="D8" s="134"/>
      <c r="E8" s="134"/>
      <c r="F8" s="134"/>
    </row>
    <row r="9" spans="3:6" ht="12.75">
      <c r="C9" s="135"/>
      <c r="D9" s="135"/>
      <c r="F9" s="132" t="s">
        <v>589</v>
      </c>
    </row>
    <row r="10" spans="1:6" ht="15.75">
      <c r="A10" s="397" t="s">
        <v>96</v>
      </c>
      <c r="B10" s="397" t="s">
        <v>97</v>
      </c>
      <c r="C10" s="397" t="s">
        <v>98</v>
      </c>
      <c r="D10" s="398" t="s">
        <v>99</v>
      </c>
      <c r="E10" s="398"/>
      <c r="F10" s="397" t="s">
        <v>593</v>
      </c>
    </row>
    <row r="11" spans="1:6" ht="46.5" customHeight="1">
      <c r="A11" s="397"/>
      <c r="B11" s="397"/>
      <c r="C11" s="397"/>
      <c r="D11" s="1" t="s">
        <v>593</v>
      </c>
      <c r="E11" s="1" t="s">
        <v>100</v>
      </c>
      <c r="F11" s="397"/>
    </row>
    <row r="12" spans="1:6" ht="14.25" customHeight="1" hidden="1">
      <c r="A12" s="1">
        <v>1</v>
      </c>
      <c r="B12" s="1">
        <v>2</v>
      </c>
      <c r="C12" s="1">
        <v>3</v>
      </c>
      <c r="D12" s="1">
        <v>4</v>
      </c>
      <c r="E12" s="1">
        <v>5</v>
      </c>
      <c r="F12" s="1" t="s">
        <v>101</v>
      </c>
    </row>
    <row r="13" spans="1:9" ht="15.75" customHeight="1" hidden="1">
      <c r="A13" s="1">
        <v>1000000</v>
      </c>
      <c r="B13" s="136" t="s">
        <v>102</v>
      </c>
      <c r="C13" s="84"/>
      <c r="D13" s="84"/>
      <c r="E13" s="137"/>
      <c r="F13" s="84"/>
      <c r="G13" s="138"/>
      <c r="H13" s="138"/>
      <c r="I13" s="138"/>
    </row>
    <row r="14" spans="1:9" ht="33.75" customHeight="1" hidden="1">
      <c r="A14" s="1">
        <v>11000000</v>
      </c>
      <c r="B14" s="139" t="s">
        <v>103</v>
      </c>
      <c r="C14" s="84"/>
      <c r="D14" s="84"/>
      <c r="E14" s="137"/>
      <c r="F14" s="84"/>
      <c r="G14" s="138"/>
      <c r="H14" s="140"/>
      <c r="I14" s="138"/>
    </row>
    <row r="15" spans="1:9" ht="30.75" customHeight="1" hidden="1">
      <c r="A15" s="1">
        <v>11010000</v>
      </c>
      <c r="B15" s="139" t="s">
        <v>104</v>
      </c>
      <c r="C15" s="84"/>
      <c r="D15" s="84"/>
      <c r="E15" s="137"/>
      <c r="F15" s="84"/>
      <c r="G15" s="138"/>
      <c r="H15" s="138"/>
      <c r="I15" s="138"/>
    </row>
    <row r="16" spans="1:6" ht="39.75" customHeight="1" hidden="1">
      <c r="A16" s="1">
        <v>11010100</v>
      </c>
      <c r="B16" s="139" t="s">
        <v>105</v>
      </c>
      <c r="C16" s="84"/>
      <c r="D16" s="84"/>
      <c r="E16" s="137"/>
      <c r="F16" s="84"/>
    </row>
    <row r="17" spans="1:6" ht="54.75" customHeight="1" hidden="1">
      <c r="A17" s="1">
        <v>11010200</v>
      </c>
      <c r="B17" s="139" t="s">
        <v>106</v>
      </c>
      <c r="C17" s="84"/>
      <c r="D17" s="84"/>
      <c r="E17" s="137"/>
      <c r="F17" s="84"/>
    </row>
    <row r="18" spans="1:6" ht="41.25" customHeight="1" hidden="1">
      <c r="A18" s="1">
        <v>11010400</v>
      </c>
      <c r="B18" s="139" t="s">
        <v>107</v>
      </c>
      <c r="C18" s="84"/>
      <c r="D18" s="84"/>
      <c r="E18" s="137"/>
      <c r="F18" s="84"/>
    </row>
    <row r="19" spans="1:6" ht="38.25" customHeight="1" hidden="1">
      <c r="A19" s="1">
        <v>11010500</v>
      </c>
      <c r="B19" s="139" t="s">
        <v>108</v>
      </c>
      <c r="C19" s="84"/>
      <c r="D19" s="84"/>
      <c r="E19" s="137"/>
      <c r="F19" s="84"/>
    </row>
    <row r="20" spans="1:6" ht="15.75" hidden="1">
      <c r="A20" s="1">
        <v>13000000</v>
      </c>
      <c r="B20" s="139" t="s">
        <v>109</v>
      </c>
      <c r="C20" s="84"/>
      <c r="D20" s="84"/>
      <c r="E20" s="137"/>
      <c r="F20" s="84"/>
    </row>
    <row r="21" spans="1:6" ht="15.75" hidden="1">
      <c r="A21" s="1">
        <v>13050000</v>
      </c>
      <c r="B21" s="139" t="s">
        <v>110</v>
      </c>
      <c r="C21" s="84"/>
      <c r="D21" s="84"/>
      <c r="E21" s="137"/>
      <c r="F21" s="84"/>
    </row>
    <row r="22" spans="1:6" ht="15.75" hidden="1">
      <c r="A22" s="1">
        <v>13050100</v>
      </c>
      <c r="B22" s="139" t="s">
        <v>111</v>
      </c>
      <c r="C22" s="84"/>
      <c r="D22" s="84"/>
      <c r="E22" s="137"/>
      <c r="F22" s="84"/>
    </row>
    <row r="23" spans="1:6" ht="15.75" hidden="1">
      <c r="A23" s="1">
        <v>13050200</v>
      </c>
      <c r="B23" s="139" t="s">
        <v>112</v>
      </c>
      <c r="C23" s="84"/>
      <c r="D23" s="84"/>
      <c r="E23" s="137"/>
      <c r="F23" s="84"/>
    </row>
    <row r="24" spans="1:6" ht="15.75" hidden="1">
      <c r="A24" s="1">
        <v>13050300</v>
      </c>
      <c r="B24" s="139" t="s">
        <v>113</v>
      </c>
      <c r="C24" s="84"/>
      <c r="D24" s="84"/>
      <c r="E24" s="137"/>
      <c r="F24" s="84"/>
    </row>
    <row r="25" spans="1:6" ht="15.75" hidden="1">
      <c r="A25" s="1">
        <v>13050500</v>
      </c>
      <c r="B25" s="139" t="s">
        <v>114</v>
      </c>
      <c r="C25" s="84"/>
      <c r="D25" s="84"/>
      <c r="E25" s="137"/>
      <c r="F25" s="84"/>
    </row>
    <row r="26" spans="1:6" ht="15.75" hidden="1">
      <c r="A26" s="1"/>
      <c r="B26" s="139"/>
      <c r="C26" s="84"/>
      <c r="D26" s="84"/>
      <c r="E26" s="137"/>
      <c r="F26" s="84"/>
    </row>
    <row r="27" spans="1:6" ht="31.5" hidden="1">
      <c r="A27" s="1">
        <v>11011600</v>
      </c>
      <c r="B27" s="139" t="s">
        <v>115</v>
      </c>
      <c r="C27" s="84"/>
      <c r="D27" s="84"/>
      <c r="E27" s="137"/>
      <c r="F27" s="84"/>
    </row>
    <row r="28" spans="1:6" ht="15.75" hidden="1">
      <c r="A28" s="1">
        <v>20000000</v>
      </c>
      <c r="B28" s="136" t="s">
        <v>116</v>
      </c>
      <c r="C28" s="84"/>
      <c r="D28" s="84"/>
      <c r="E28" s="137"/>
      <c r="F28" s="84"/>
    </row>
    <row r="29" spans="1:6" ht="19.5" customHeight="1" hidden="1">
      <c r="A29" s="1">
        <v>21000000</v>
      </c>
      <c r="B29" s="136" t="s">
        <v>117</v>
      </c>
      <c r="C29" s="84"/>
      <c r="D29" s="84"/>
      <c r="E29" s="137"/>
      <c r="F29" s="84"/>
    </row>
    <row r="30" spans="1:6" ht="43.5" customHeight="1" hidden="1">
      <c r="A30" s="5">
        <v>21010300</v>
      </c>
      <c r="B30" s="139" t="s">
        <v>118</v>
      </c>
      <c r="C30" s="84"/>
      <c r="D30" s="84"/>
      <c r="E30" s="137"/>
      <c r="F30" s="84"/>
    </row>
    <row r="31" spans="1:6" ht="43.5" customHeight="1" hidden="1">
      <c r="A31" s="5">
        <v>22000000</v>
      </c>
      <c r="B31" s="136" t="s">
        <v>119</v>
      </c>
      <c r="C31" s="84"/>
      <c r="D31" s="84"/>
      <c r="E31" s="137"/>
      <c r="F31" s="84"/>
    </row>
    <row r="32" spans="1:6" ht="43.5" customHeight="1" hidden="1">
      <c r="A32" s="5">
        <v>22080400</v>
      </c>
      <c r="B32" s="139" t="s">
        <v>120</v>
      </c>
      <c r="C32" s="84"/>
      <c r="D32" s="84"/>
      <c r="E32" s="137"/>
      <c r="F32" s="84"/>
    </row>
    <row r="33" spans="1:6" ht="26.25" customHeight="1" hidden="1">
      <c r="A33" s="5">
        <v>24000000</v>
      </c>
      <c r="B33" s="136" t="s">
        <v>121</v>
      </c>
      <c r="C33" s="84"/>
      <c r="D33" s="84"/>
      <c r="E33" s="137"/>
      <c r="F33" s="84"/>
    </row>
    <row r="34" spans="1:6" ht="27" customHeight="1" hidden="1">
      <c r="A34" s="5">
        <v>24060000</v>
      </c>
      <c r="B34" s="139" t="s">
        <v>122</v>
      </c>
      <c r="C34" s="84"/>
      <c r="D34" s="84"/>
      <c r="E34" s="137"/>
      <c r="F34" s="84"/>
    </row>
    <row r="35" spans="1:6" ht="21.75" customHeight="1" hidden="1">
      <c r="A35" s="5">
        <v>24060300</v>
      </c>
      <c r="B35" s="139" t="s">
        <v>122</v>
      </c>
      <c r="C35" s="84"/>
      <c r="D35" s="84"/>
      <c r="E35" s="137"/>
      <c r="F35" s="84"/>
    </row>
    <row r="36" spans="1:6" ht="15.75" hidden="1">
      <c r="A36" s="1">
        <v>25000000</v>
      </c>
      <c r="B36" s="136" t="s">
        <v>123</v>
      </c>
      <c r="C36" s="84"/>
      <c r="D36" s="84"/>
      <c r="E36" s="137"/>
      <c r="F36" s="84"/>
    </row>
    <row r="37" spans="1:6" ht="15.75" hidden="1">
      <c r="A37" s="1">
        <v>25010100</v>
      </c>
      <c r="B37" s="139" t="s">
        <v>124</v>
      </c>
      <c r="C37" s="85"/>
      <c r="D37" s="85"/>
      <c r="E37" s="137"/>
      <c r="F37" s="84"/>
    </row>
    <row r="38" spans="1:6" ht="15.75" hidden="1">
      <c r="A38" s="1">
        <v>25010300</v>
      </c>
      <c r="B38" s="139" t="s">
        <v>125</v>
      </c>
      <c r="C38" s="85"/>
      <c r="D38" s="85"/>
      <c r="E38" s="137"/>
      <c r="F38" s="84"/>
    </row>
    <row r="39" spans="1:6" ht="17.25" customHeight="1" hidden="1">
      <c r="A39" s="1"/>
      <c r="B39" s="139" t="s">
        <v>126</v>
      </c>
      <c r="C39" s="84"/>
      <c r="D39" s="84"/>
      <c r="E39" s="84"/>
      <c r="F39" s="84"/>
    </row>
    <row r="40" spans="1:6" ht="18.75" customHeight="1">
      <c r="A40" s="1">
        <v>40000000</v>
      </c>
      <c r="B40" s="136" t="s">
        <v>127</v>
      </c>
      <c r="C40" s="154">
        <f>SUM(C64+C65+C67)+C80</f>
        <v>869.85687</v>
      </c>
      <c r="D40" s="154">
        <f>SUM(D41+D45+D61+D67)+D81+D66</f>
        <v>39</v>
      </c>
      <c r="E40" s="154">
        <f>SUM(E41+E45+E61+E67)+E81+E66</f>
        <v>35</v>
      </c>
      <c r="F40" s="154">
        <f aca="true" t="shared" si="0" ref="F40:F82">SUM(C40+D40)</f>
        <v>908.85687</v>
      </c>
    </row>
    <row r="41" spans="1:6" ht="26.25" customHeight="1" hidden="1">
      <c r="A41" s="1">
        <v>41020100</v>
      </c>
      <c r="B41" s="139" t="s">
        <v>128</v>
      </c>
      <c r="C41" s="154"/>
      <c r="D41" s="154"/>
      <c r="E41" s="154"/>
      <c r="F41" s="154">
        <f t="shared" si="0"/>
        <v>0</v>
      </c>
    </row>
    <row r="42" spans="1:6" ht="56.25" customHeight="1" hidden="1">
      <c r="A42" s="1">
        <v>41020600</v>
      </c>
      <c r="B42" s="139" t="s">
        <v>130</v>
      </c>
      <c r="C42" s="154"/>
      <c r="D42" s="154"/>
      <c r="E42" s="154"/>
      <c r="F42" s="154">
        <f t="shared" si="0"/>
        <v>0</v>
      </c>
    </row>
    <row r="43" spans="1:6" ht="37.5" customHeight="1" hidden="1">
      <c r="A43" s="1">
        <v>41020600</v>
      </c>
      <c r="B43" s="139" t="s">
        <v>131</v>
      </c>
      <c r="C43" s="154"/>
      <c r="D43" s="154"/>
      <c r="E43" s="154"/>
      <c r="F43" s="154">
        <v>300</v>
      </c>
    </row>
    <row r="44" spans="1:6" ht="37.5" customHeight="1" hidden="1">
      <c r="A44" s="1">
        <v>41020900</v>
      </c>
      <c r="B44" s="139" t="s">
        <v>132</v>
      </c>
      <c r="C44" s="154"/>
      <c r="D44" s="154"/>
      <c r="E44" s="154"/>
      <c r="F44" s="154">
        <f t="shared" si="0"/>
        <v>0</v>
      </c>
    </row>
    <row r="45" spans="1:6" ht="15.75" hidden="1">
      <c r="A45" s="1">
        <v>41030000</v>
      </c>
      <c r="B45" s="139" t="s">
        <v>133</v>
      </c>
      <c r="C45" s="154"/>
      <c r="D45" s="154"/>
      <c r="E45" s="154"/>
      <c r="F45" s="154">
        <f t="shared" si="0"/>
        <v>0</v>
      </c>
    </row>
    <row r="46" spans="1:6" ht="15.75" hidden="1">
      <c r="A46" s="1"/>
      <c r="B46" s="5"/>
      <c r="C46" s="154"/>
      <c r="D46" s="154"/>
      <c r="E46" s="154"/>
      <c r="F46" s="154"/>
    </row>
    <row r="47" spans="1:6" ht="57.75" customHeight="1" hidden="1">
      <c r="A47" s="141">
        <v>41030600</v>
      </c>
      <c r="B47" s="6" t="s">
        <v>134</v>
      </c>
      <c r="C47" s="155"/>
      <c r="D47" s="155"/>
      <c r="E47" s="154"/>
      <c r="F47" s="154">
        <f t="shared" si="0"/>
        <v>0</v>
      </c>
    </row>
    <row r="48" spans="1:6" ht="84" customHeight="1" hidden="1">
      <c r="A48" s="397">
        <v>41030800</v>
      </c>
      <c r="B48" s="142" t="s">
        <v>135</v>
      </c>
      <c r="C48" s="399"/>
      <c r="D48" s="399"/>
      <c r="E48" s="399"/>
      <c r="F48" s="154">
        <f t="shared" si="0"/>
        <v>0</v>
      </c>
    </row>
    <row r="49" spans="1:6" ht="174.75" customHeight="1" hidden="1">
      <c r="A49" s="397"/>
      <c r="B49" s="142"/>
      <c r="C49" s="399"/>
      <c r="D49" s="399"/>
      <c r="E49" s="399"/>
      <c r="F49" s="154">
        <f t="shared" si="0"/>
        <v>0</v>
      </c>
    </row>
    <row r="50" spans="1:6" ht="0.75" customHeight="1" hidden="1">
      <c r="A50" s="397"/>
      <c r="B50" s="143"/>
      <c r="C50" s="399"/>
      <c r="D50" s="399"/>
      <c r="E50" s="399"/>
      <c r="F50" s="154">
        <f t="shared" si="0"/>
        <v>0</v>
      </c>
    </row>
    <row r="51" spans="1:6" ht="55.5" customHeight="1" hidden="1">
      <c r="A51" s="397">
        <v>41031000</v>
      </c>
      <c r="B51" s="144" t="s">
        <v>136</v>
      </c>
      <c r="C51" s="399"/>
      <c r="D51" s="399"/>
      <c r="E51" s="399"/>
      <c r="F51" s="154">
        <f t="shared" si="0"/>
        <v>0</v>
      </c>
    </row>
    <row r="52" spans="1:6" ht="0.75" customHeight="1" hidden="1">
      <c r="A52" s="397"/>
      <c r="B52" s="145"/>
      <c r="C52" s="399"/>
      <c r="D52" s="399"/>
      <c r="E52" s="399"/>
      <c r="F52" s="154">
        <f t="shared" si="0"/>
        <v>0</v>
      </c>
    </row>
    <row r="53" spans="1:6" ht="165" customHeight="1" hidden="1">
      <c r="A53" s="397">
        <v>41030900</v>
      </c>
      <c r="B53" s="6" t="s">
        <v>137</v>
      </c>
      <c r="C53" s="399"/>
      <c r="D53" s="399"/>
      <c r="E53" s="399"/>
      <c r="F53" s="154">
        <f t="shared" si="0"/>
        <v>0</v>
      </c>
    </row>
    <row r="54" spans="1:6" ht="42.75" customHeight="1" hidden="1">
      <c r="A54" s="397"/>
      <c r="B54" s="145"/>
      <c r="C54" s="399"/>
      <c r="D54" s="399"/>
      <c r="E54" s="399"/>
      <c r="F54" s="154">
        <f t="shared" si="0"/>
        <v>0</v>
      </c>
    </row>
    <row r="55" spans="1:6" ht="98.25" customHeight="1" hidden="1">
      <c r="A55" s="146">
        <v>41032300</v>
      </c>
      <c r="B55" s="147" t="s">
        <v>743</v>
      </c>
      <c r="C55" s="154"/>
      <c r="D55" s="154"/>
      <c r="E55" s="154"/>
      <c r="F55" s="154">
        <f t="shared" si="0"/>
        <v>0</v>
      </c>
    </row>
    <row r="56" spans="1:6" ht="98.25" customHeight="1" hidden="1">
      <c r="A56" s="146"/>
      <c r="B56" s="147"/>
      <c r="C56" s="154"/>
      <c r="D56" s="154"/>
      <c r="E56" s="154"/>
      <c r="F56" s="154"/>
    </row>
    <row r="57" spans="1:6" ht="89.25" customHeight="1" hidden="1">
      <c r="A57" s="1">
        <v>41035800</v>
      </c>
      <c r="B57" s="139" t="s">
        <v>138</v>
      </c>
      <c r="C57" s="154"/>
      <c r="D57" s="127"/>
      <c r="E57" s="127"/>
      <c r="F57" s="154">
        <f t="shared" si="0"/>
        <v>0</v>
      </c>
    </row>
    <row r="58" spans="1:6" ht="60" customHeight="1" hidden="1">
      <c r="A58" s="1">
        <v>41034400</v>
      </c>
      <c r="B58" s="139" t="s">
        <v>534</v>
      </c>
      <c r="C58" s="154"/>
      <c r="D58" s="127"/>
      <c r="E58" s="127"/>
      <c r="F58" s="154">
        <f t="shared" si="0"/>
        <v>0</v>
      </c>
    </row>
    <row r="59" spans="1:6" ht="50.25" customHeight="1" hidden="1">
      <c r="A59" s="146">
        <v>41035200</v>
      </c>
      <c r="B59" s="7" t="s">
        <v>139</v>
      </c>
      <c r="C59" s="154"/>
      <c r="D59" s="127"/>
      <c r="E59" s="127"/>
      <c r="F59" s="154">
        <f t="shared" si="0"/>
        <v>0</v>
      </c>
    </row>
    <row r="60" spans="1:6" ht="50.25" customHeight="1" hidden="1">
      <c r="A60" s="146">
        <v>41034800</v>
      </c>
      <c r="B60" s="7" t="s">
        <v>140</v>
      </c>
      <c r="C60" s="154"/>
      <c r="D60" s="127"/>
      <c r="E60" s="127"/>
      <c r="F60" s="154"/>
    </row>
    <row r="61" spans="1:6" ht="15.75" hidden="1">
      <c r="A61" s="1">
        <v>41010000</v>
      </c>
      <c r="B61" s="139" t="s">
        <v>141</v>
      </c>
      <c r="C61" s="154"/>
      <c r="D61" s="154"/>
      <c r="E61" s="154"/>
      <c r="F61" s="154">
        <f>SUM(C61+D61)</f>
        <v>0</v>
      </c>
    </row>
    <row r="62" spans="1:6" ht="49.5" customHeight="1" hidden="1">
      <c r="A62" s="1">
        <v>41010600</v>
      </c>
      <c r="B62" s="139" t="s">
        <v>142</v>
      </c>
      <c r="C62" s="154"/>
      <c r="D62" s="154"/>
      <c r="E62" s="154"/>
      <c r="F62" s="154">
        <f t="shared" si="0"/>
        <v>0</v>
      </c>
    </row>
    <row r="63" spans="1:6" ht="49.5" customHeight="1" hidden="1">
      <c r="A63" s="1"/>
      <c r="B63" s="148"/>
      <c r="C63" s="154"/>
      <c r="D63" s="154"/>
      <c r="E63" s="154"/>
      <c r="F63" s="154"/>
    </row>
    <row r="64" spans="1:6" ht="46.5" customHeight="1">
      <c r="A64" s="1">
        <v>410310000</v>
      </c>
      <c r="B64" s="148" t="s">
        <v>75</v>
      </c>
      <c r="C64" s="154">
        <v>-71.2</v>
      </c>
      <c r="D64" s="154"/>
      <c r="E64" s="154"/>
      <c r="F64" s="154">
        <f t="shared" si="0"/>
        <v>-71.2</v>
      </c>
    </row>
    <row r="65" spans="1:6" ht="31.5" customHeight="1" hidden="1">
      <c r="A65" s="1"/>
      <c r="B65" s="148"/>
      <c r="C65" s="154"/>
      <c r="D65" s="154"/>
      <c r="E65" s="154"/>
      <c r="F65" s="154">
        <f t="shared" si="0"/>
        <v>0</v>
      </c>
    </row>
    <row r="66" spans="1:6" ht="31.5" customHeight="1" hidden="1">
      <c r="A66" s="1">
        <v>41030400</v>
      </c>
      <c r="B66" s="148" t="s">
        <v>143</v>
      </c>
      <c r="C66" s="154"/>
      <c r="D66" s="154"/>
      <c r="E66" s="154"/>
      <c r="F66" s="154">
        <f t="shared" si="0"/>
        <v>0</v>
      </c>
    </row>
    <row r="67" spans="1:6" ht="18.75" customHeight="1">
      <c r="A67" s="1">
        <v>41035000</v>
      </c>
      <c r="B67" s="148" t="s">
        <v>666</v>
      </c>
      <c r="C67" s="154">
        <f>SUM(C78:C79)</f>
        <v>941.05687</v>
      </c>
      <c r="D67" s="154">
        <f>SUM(D78:D79)</f>
        <v>39</v>
      </c>
      <c r="E67" s="154">
        <f>SUM(E78:E79)</f>
        <v>35</v>
      </c>
      <c r="F67" s="154">
        <f t="shared" si="0"/>
        <v>980.05687</v>
      </c>
    </row>
    <row r="68" spans="1:6" ht="12.75" customHeight="1" hidden="1">
      <c r="A68" s="1">
        <v>41035000</v>
      </c>
      <c r="B68" s="148" t="s">
        <v>666</v>
      </c>
      <c r="C68" s="154"/>
      <c r="D68" s="154"/>
      <c r="E68" s="154"/>
      <c r="F68" s="154">
        <f t="shared" si="0"/>
        <v>0</v>
      </c>
    </row>
    <row r="69" spans="1:6" ht="0.75" customHeight="1" hidden="1">
      <c r="A69" s="149"/>
      <c r="B69" s="150"/>
      <c r="C69" s="127"/>
      <c r="D69" s="127"/>
      <c r="E69" s="127"/>
      <c r="F69" s="154">
        <f t="shared" si="0"/>
        <v>0</v>
      </c>
    </row>
    <row r="70" spans="1:6" ht="0.75" customHeight="1" hidden="1">
      <c r="A70" s="1">
        <v>43000000</v>
      </c>
      <c r="B70" s="148" t="s">
        <v>144</v>
      </c>
      <c r="C70" s="154"/>
      <c r="D70" s="154"/>
      <c r="E70" s="154"/>
      <c r="F70" s="154">
        <f t="shared" si="0"/>
        <v>0</v>
      </c>
    </row>
    <row r="71" spans="1:6" ht="31.5" customHeight="1" hidden="1">
      <c r="A71" s="1">
        <v>43010000</v>
      </c>
      <c r="B71" s="148" t="s">
        <v>145</v>
      </c>
      <c r="C71" s="154"/>
      <c r="D71" s="154"/>
      <c r="E71" s="154"/>
      <c r="F71" s="154">
        <f t="shared" si="0"/>
        <v>0</v>
      </c>
    </row>
    <row r="72" spans="1:6" ht="32.25" customHeight="1" hidden="1">
      <c r="A72" s="1">
        <v>43010000</v>
      </c>
      <c r="B72" s="148" t="s">
        <v>146</v>
      </c>
      <c r="C72" s="154"/>
      <c r="D72" s="154"/>
      <c r="E72" s="154"/>
      <c r="F72" s="154">
        <f t="shared" si="0"/>
        <v>0</v>
      </c>
    </row>
    <row r="73" spans="1:6" ht="13.5" customHeight="1" hidden="1">
      <c r="A73" s="1"/>
      <c r="B73" s="148" t="s">
        <v>147</v>
      </c>
      <c r="C73" s="154"/>
      <c r="D73" s="154"/>
      <c r="E73" s="154"/>
      <c r="F73" s="154">
        <f t="shared" si="0"/>
        <v>0</v>
      </c>
    </row>
    <row r="74" spans="1:6" ht="55.5" customHeight="1" hidden="1">
      <c r="A74" s="1"/>
      <c r="B74" s="148" t="s">
        <v>148</v>
      </c>
      <c r="C74" s="154"/>
      <c r="D74" s="154"/>
      <c r="E74" s="154"/>
      <c r="F74" s="154">
        <f t="shared" si="0"/>
        <v>0</v>
      </c>
    </row>
    <row r="75" spans="1:6" ht="48.75" customHeight="1" hidden="1">
      <c r="A75" s="1"/>
      <c r="B75" s="148" t="s">
        <v>149</v>
      </c>
      <c r="C75" s="154"/>
      <c r="D75" s="154"/>
      <c r="E75" s="154"/>
      <c r="F75" s="154">
        <f t="shared" si="0"/>
        <v>0</v>
      </c>
    </row>
    <row r="76" spans="1:6" ht="19.5" customHeight="1" hidden="1">
      <c r="A76" s="1"/>
      <c r="B76" s="148"/>
      <c r="C76" s="154"/>
      <c r="D76" s="154"/>
      <c r="E76" s="154"/>
      <c r="F76" s="154">
        <f t="shared" si="0"/>
        <v>0</v>
      </c>
    </row>
    <row r="77" spans="1:6" ht="19.5" customHeight="1" hidden="1">
      <c r="A77" s="1"/>
      <c r="B77" s="148" t="s">
        <v>538</v>
      </c>
      <c r="C77" s="154"/>
      <c r="D77" s="154"/>
      <c r="E77" s="154"/>
      <c r="F77" s="154">
        <f t="shared" si="0"/>
        <v>0</v>
      </c>
    </row>
    <row r="78" spans="1:6" ht="19.5" customHeight="1">
      <c r="A78" s="1"/>
      <c r="B78" s="148" t="s">
        <v>771</v>
      </c>
      <c r="C78" s="154">
        <v>941.05687</v>
      </c>
      <c r="D78" s="154">
        <v>39</v>
      </c>
      <c r="E78" s="154">
        <v>35</v>
      </c>
      <c r="F78" s="154">
        <f t="shared" si="0"/>
        <v>980.05687</v>
      </c>
    </row>
    <row r="79" spans="1:6" ht="19.5" customHeight="1" hidden="1">
      <c r="A79" s="1"/>
      <c r="B79" s="148" t="s">
        <v>150</v>
      </c>
      <c r="C79" s="154"/>
      <c r="D79" s="154"/>
      <c r="E79" s="154"/>
      <c r="F79" s="154">
        <f t="shared" si="0"/>
        <v>0</v>
      </c>
    </row>
    <row r="80" spans="1:6" ht="41.25" customHeight="1" hidden="1">
      <c r="A80" s="1">
        <v>41035200</v>
      </c>
      <c r="B80" s="148" t="s">
        <v>151</v>
      </c>
      <c r="C80" s="154"/>
      <c r="D80" s="154"/>
      <c r="E80" s="154"/>
      <c r="F80" s="154">
        <f t="shared" si="0"/>
        <v>0</v>
      </c>
    </row>
    <row r="81" spans="1:6" ht="19.5" customHeight="1" hidden="1">
      <c r="A81" s="1"/>
      <c r="B81" s="148"/>
      <c r="C81" s="154"/>
      <c r="D81" s="154"/>
      <c r="E81" s="154"/>
      <c r="F81" s="154">
        <f t="shared" si="0"/>
        <v>0</v>
      </c>
    </row>
    <row r="82" spans="1:6" ht="21.75" customHeight="1">
      <c r="A82" s="151"/>
      <c r="B82" s="152" t="s">
        <v>152</v>
      </c>
      <c r="C82" s="128">
        <f>SUM(C40+C39)</f>
        <v>869.85687</v>
      </c>
      <c r="D82" s="128">
        <f>SUM(D40+D39)</f>
        <v>39</v>
      </c>
      <c r="E82" s="128">
        <f>SUM(E40+E39)</f>
        <v>35</v>
      </c>
      <c r="F82" s="128">
        <f t="shared" si="0"/>
        <v>908.85687</v>
      </c>
    </row>
    <row r="83" ht="12.75">
      <c r="B83" s="153"/>
    </row>
    <row r="84" ht="12.75">
      <c r="B84" s="153"/>
    </row>
  </sheetData>
  <mergeCells count="22">
    <mergeCell ref="A53:A54"/>
    <mergeCell ref="C53:C54"/>
    <mergeCell ref="D53:D54"/>
    <mergeCell ref="E53:E54"/>
    <mergeCell ref="A51:A52"/>
    <mergeCell ref="C51:C52"/>
    <mergeCell ref="D51:D52"/>
    <mergeCell ref="E51:E52"/>
    <mergeCell ref="A48:A50"/>
    <mergeCell ref="C48:C50"/>
    <mergeCell ref="D48:D50"/>
    <mergeCell ref="E48:E50"/>
    <mergeCell ref="A7:F7"/>
    <mergeCell ref="A10:A11"/>
    <mergeCell ref="B10:B11"/>
    <mergeCell ref="C10:C11"/>
    <mergeCell ref="D10:E10"/>
    <mergeCell ref="F10:F11"/>
    <mergeCell ref="C2:F2"/>
    <mergeCell ref="C3:F3"/>
    <mergeCell ref="C4:F4"/>
    <mergeCell ref="C5:F5"/>
  </mergeCells>
  <printOptions/>
  <pageMargins left="0.28" right="0.19" top="1" bottom="1" header="0.5" footer="0.5"/>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2:Q291"/>
  <sheetViews>
    <sheetView zoomScale="75" zoomScaleNormal="75" workbookViewId="0" topLeftCell="A4">
      <pane xSplit="1" ySplit="12" topLeftCell="B115" activePane="bottomRight" state="frozen"/>
      <selection pane="topLeft" activeCell="A4" sqref="A4"/>
      <selection pane="topRight" activeCell="B4" sqref="B4"/>
      <selection pane="bottomLeft" activeCell="A15" sqref="A15"/>
      <selection pane="bottomRight" activeCell="I12" sqref="I12:I14"/>
    </sheetView>
  </sheetViews>
  <sheetFormatPr defaultColWidth="9.00390625" defaultRowHeight="12.75"/>
  <cols>
    <col min="1" max="1" width="11.125" style="9" customWidth="1"/>
    <col min="2" max="2" width="109.75390625" style="9" customWidth="1"/>
    <col min="3" max="3" width="14.875" style="9" customWidth="1"/>
    <col min="4" max="4" width="12.25390625" style="9" hidden="1" customWidth="1"/>
    <col min="5" max="5" width="11.75390625" style="9" customWidth="1"/>
    <col min="6" max="6" width="13.625" style="9" customWidth="1"/>
    <col min="7" max="7" width="10.75390625" style="9" hidden="1" customWidth="1"/>
    <col min="8" max="8" width="12.875" style="9" customWidth="1"/>
    <col min="9" max="9" width="12.25390625" style="9" customWidth="1"/>
    <col min="10" max="10" width="8.625" style="9" customWidth="1"/>
    <col min="11" max="11" width="9.375" style="9" hidden="1" customWidth="1"/>
    <col min="12" max="12" width="13.375" style="9" hidden="1" customWidth="1"/>
    <col min="13" max="13" width="13.625" style="9" customWidth="1"/>
    <col min="14" max="14" width="10.875" style="9" customWidth="1"/>
    <col min="15" max="15" width="11.00390625" style="9" customWidth="1"/>
    <col min="16" max="16" width="11.625" style="9" customWidth="1"/>
    <col min="17" max="17" width="15.125" style="9" customWidth="1"/>
    <col min="18" max="16384" width="9.125" style="9" customWidth="1"/>
  </cols>
  <sheetData>
    <row r="1" ht="15.75" hidden="1"/>
    <row r="2" ht="15.75" hidden="1">
      <c r="K2" s="9" t="s">
        <v>615</v>
      </c>
    </row>
    <row r="3" spans="10:15" ht="15.75" hidden="1">
      <c r="J3" s="10"/>
      <c r="K3" s="10" t="s">
        <v>588</v>
      </c>
      <c r="L3" s="10"/>
      <c r="M3" s="10"/>
      <c r="N3" s="10"/>
      <c r="O3" s="10"/>
    </row>
    <row r="4" spans="9:16" ht="18.75">
      <c r="I4" s="400" t="s">
        <v>586</v>
      </c>
      <c r="J4" s="400"/>
      <c r="K4" s="400"/>
      <c r="L4" s="400"/>
      <c r="M4" s="400"/>
      <c r="N4" s="400"/>
      <c r="O4" s="400"/>
      <c r="P4" s="400"/>
    </row>
    <row r="5" spans="9:16" ht="18.75">
      <c r="I5" s="59" t="s">
        <v>587</v>
      </c>
      <c r="J5" s="59"/>
      <c r="K5" s="59"/>
      <c r="L5" s="59"/>
      <c r="M5" s="59"/>
      <c r="N5" s="59"/>
      <c r="O5" s="59"/>
      <c r="P5" s="59"/>
    </row>
    <row r="6" spans="9:16" ht="18.75">
      <c r="I6" s="400" t="s">
        <v>769</v>
      </c>
      <c r="J6" s="400"/>
      <c r="K6" s="400"/>
      <c r="L6" s="400"/>
      <c r="M6" s="400"/>
      <c r="N6" s="400"/>
      <c r="O6" s="400"/>
      <c r="P6" s="400"/>
    </row>
    <row r="7" spans="10:15" ht="15.75" hidden="1">
      <c r="J7" s="10"/>
      <c r="K7" s="10"/>
      <c r="L7" s="10"/>
      <c r="M7" s="10"/>
      <c r="N7" s="10"/>
      <c r="O7" s="10"/>
    </row>
    <row r="8" spans="10:15" ht="15.75">
      <c r="J8" s="10"/>
      <c r="K8" s="10"/>
      <c r="L8" s="10"/>
      <c r="M8" s="10"/>
      <c r="N8" s="10"/>
      <c r="O8" s="10"/>
    </row>
    <row r="9" spans="1:17" ht="75" customHeight="1">
      <c r="A9" s="403" t="s">
        <v>92</v>
      </c>
      <c r="B9" s="403"/>
      <c r="C9" s="403"/>
      <c r="D9" s="403"/>
      <c r="E9" s="403"/>
      <c r="F9" s="403"/>
      <c r="G9" s="403"/>
      <c r="H9" s="403"/>
      <c r="I9" s="403"/>
      <c r="J9" s="403"/>
      <c r="K9" s="403"/>
      <c r="L9" s="403"/>
      <c r="M9" s="403"/>
      <c r="N9" s="403"/>
      <c r="O9" s="403"/>
      <c r="P9" s="403"/>
      <c r="Q9" s="403"/>
    </row>
    <row r="10" spans="12:17" ht="15.75">
      <c r="L10" s="11" t="s">
        <v>589</v>
      </c>
      <c r="Q10" s="9" t="s">
        <v>713</v>
      </c>
    </row>
    <row r="11" spans="1:17" ht="26.25" customHeight="1">
      <c r="A11" s="404" t="s">
        <v>556</v>
      </c>
      <c r="B11" s="401" t="s">
        <v>557</v>
      </c>
      <c r="C11" s="402" t="s">
        <v>590</v>
      </c>
      <c r="D11" s="402"/>
      <c r="E11" s="402"/>
      <c r="F11" s="402"/>
      <c r="G11" s="402"/>
      <c r="H11" s="402" t="s">
        <v>591</v>
      </c>
      <c r="I11" s="402"/>
      <c r="J11" s="402"/>
      <c r="K11" s="402"/>
      <c r="L11" s="402"/>
      <c r="M11" s="402"/>
      <c r="N11" s="402"/>
      <c r="O11" s="402"/>
      <c r="P11" s="402"/>
      <c r="Q11" s="406" t="s">
        <v>593</v>
      </c>
    </row>
    <row r="12" spans="1:17" ht="12.75" customHeight="1">
      <c r="A12" s="404"/>
      <c r="B12" s="401"/>
      <c r="C12" s="401" t="s">
        <v>578</v>
      </c>
      <c r="D12" s="401" t="s">
        <v>579</v>
      </c>
      <c r="E12" s="118" t="s">
        <v>592</v>
      </c>
      <c r="F12" s="118"/>
      <c r="G12" s="401" t="s">
        <v>580</v>
      </c>
      <c r="H12" s="401" t="s">
        <v>578</v>
      </c>
      <c r="I12" s="401" t="s">
        <v>506</v>
      </c>
      <c r="J12" s="405" t="s">
        <v>592</v>
      </c>
      <c r="K12" s="405"/>
      <c r="L12" s="405"/>
      <c r="M12" s="405"/>
      <c r="N12" s="401" t="s">
        <v>507</v>
      </c>
      <c r="O12" s="401" t="s">
        <v>561</v>
      </c>
      <c r="P12" s="401"/>
      <c r="Q12" s="376"/>
    </row>
    <row r="13" spans="1:17" ht="51" customHeight="1">
      <c r="A13" s="404"/>
      <c r="B13" s="401"/>
      <c r="C13" s="401"/>
      <c r="D13" s="401"/>
      <c r="E13" s="401" t="s">
        <v>734</v>
      </c>
      <c r="F13" s="401" t="s">
        <v>735</v>
      </c>
      <c r="G13" s="401"/>
      <c r="H13" s="401"/>
      <c r="I13" s="401"/>
      <c r="J13" s="401" t="s">
        <v>734</v>
      </c>
      <c r="K13" s="2" t="s">
        <v>594</v>
      </c>
      <c r="L13" s="2" t="s">
        <v>616</v>
      </c>
      <c r="M13" s="401" t="s">
        <v>735</v>
      </c>
      <c r="N13" s="401"/>
      <c r="O13" s="401" t="s">
        <v>562</v>
      </c>
      <c r="P13" s="2" t="s">
        <v>561</v>
      </c>
      <c r="Q13" s="376"/>
    </row>
    <row r="14" spans="1:17" ht="152.25" customHeight="1">
      <c r="A14" s="404"/>
      <c r="B14" s="401"/>
      <c r="C14" s="401"/>
      <c r="D14" s="401"/>
      <c r="E14" s="401"/>
      <c r="F14" s="401"/>
      <c r="G14" s="401"/>
      <c r="H14" s="401"/>
      <c r="I14" s="401"/>
      <c r="J14" s="401"/>
      <c r="K14" s="2" t="s">
        <v>617</v>
      </c>
      <c r="L14" s="15">
        <v>2000</v>
      </c>
      <c r="M14" s="401"/>
      <c r="N14" s="401"/>
      <c r="O14" s="401"/>
      <c r="P14" s="60" t="s">
        <v>563</v>
      </c>
      <c r="Q14" s="376"/>
    </row>
    <row r="15" spans="1:17" s="58" customFormat="1" ht="10.5" customHeight="1">
      <c r="A15" s="4">
        <v>1</v>
      </c>
      <c r="B15" s="4">
        <v>2</v>
      </c>
      <c r="C15" s="4">
        <v>3</v>
      </c>
      <c r="D15" s="4">
        <v>4</v>
      </c>
      <c r="E15" s="4">
        <v>5</v>
      </c>
      <c r="F15" s="4">
        <v>6</v>
      </c>
      <c r="G15" s="4">
        <v>7</v>
      </c>
      <c r="H15" s="4">
        <v>8</v>
      </c>
      <c r="I15" s="4">
        <v>9</v>
      </c>
      <c r="J15" s="4">
        <v>10</v>
      </c>
      <c r="K15" s="4"/>
      <c r="L15" s="4"/>
      <c r="M15" s="4">
        <v>11</v>
      </c>
      <c r="N15" s="4">
        <v>12</v>
      </c>
      <c r="O15" s="4"/>
      <c r="P15" s="4">
        <v>13</v>
      </c>
      <c r="Q15" s="4" t="s">
        <v>581</v>
      </c>
    </row>
    <row r="16" spans="1:17" s="58" customFormat="1" ht="22.5" customHeight="1" hidden="1">
      <c r="A16" s="94" t="s">
        <v>84</v>
      </c>
      <c r="B16" s="95" t="s">
        <v>85</v>
      </c>
      <c r="C16" s="96"/>
      <c r="D16" s="96"/>
      <c r="E16" s="96"/>
      <c r="F16" s="96"/>
      <c r="G16" s="96"/>
      <c r="H16" s="96"/>
      <c r="I16" s="96"/>
      <c r="J16" s="96"/>
      <c r="K16" s="96"/>
      <c r="L16" s="96"/>
      <c r="M16" s="96"/>
      <c r="N16" s="96"/>
      <c r="O16" s="96"/>
      <c r="P16" s="96">
        <v>0</v>
      </c>
      <c r="Q16" s="100">
        <f aca="true" t="shared" si="0" ref="Q16:Q87">H16+C16</f>
        <v>0</v>
      </c>
    </row>
    <row r="17" spans="1:17" s="58" customFormat="1" ht="26.25" customHeight="1" hidden="1">
      <c r="A17" s="30" t="s">
        <v>596</v>
      </c>
      <c r="B17" s="31" t="s">
        <v>597</v>
      </c>
      <c r="C17" s="93"/>
      <c r="D17" s="93"/>
      <c r="E17" s="93"/>
      <c r="F17" s="93"/>
      <c r="G17" s="93"/>
      <c r="H17" s="93"/>
      <c r="I17" s="93"/>
      <c r="J17" s="93"/>
      <c r="K17" s="93"/>
      <c r="L17" s="93"/>
      <c r="M17" s="93"/>
      <c r="N17" s="93"/>
      <c r="O17" s="93"/>
      <c r="P17" s="93"/>
      <c r="Q17" s="100">
        <f t="shared" si="0"/>
        <v>0</v>
      </c>
    </row>
    <row r="18" spans="1:17" ht="36" customHeight="1">
      <c r="A18" s="44" t="s">
        <v>80</v>
      </c>
      <c r="B18" s="61" t="s">
        <v>81</v>
      </c>
      <c r="C18" s="169">
        <f>SUM(C19+C35+C36+C37+C38)</f>
        <v>654.27082</v>
      </c>
      <c r="D18" s="169"/>
      <c r="E18" s="169">
        <f>SUM(E19+E35+E36+E37+E38)</f>
        <v>0</v>
      </c>
      <c r="F18" s="169">
        <f>SUM(F19+F35+F36+F37+F38)</f>
        <v>658.6199999999999</v>
      </c>
      <c r="G18" s="102">
        <f aca="true" t="shared" si="1" ref="G18:O18">SUM(G19+G35+G36+G38)</f>
        <v>0</v>
      </c>
      <c r="H18" s="197">
        <f t="shared" si="1"/>
        <v>35</v>
      </c>
      <c r="I18" s="197">
        <f t="shared" si="1"/>
        <v>0</v>
      </c>
      <c r="J18" s="197">
        <f t="shared" si="1"/>
        <v>0</v>
      </c>
      <c r="K18" s="197">
        <f t="shared" si="1"/>
        <v>0</v>
      </c>
      <c r="L18" s="197">
        <f t="shared" si="1"/>
        <v>0</v>
      </c>
      <c r="M18" s="197">
        <f t="shared" si="1"/>
        <v>0</v>
      </c>
      <c r="N18" s="197">
        <f t="shared" si="1"/>
        <v>35</v>
      </c>
      <c r="O18" s="197">
        <f t="shared" si="1"/>
        <v>35</v>
      </c>
      <c r="P18" s="197">
        <f>P19</f>
        <v>0</v>
      </c>
      <c r="Q18" s="109">
        <f t="shared" si="0"/>
        <v>689.27082</v>
      </c>
    </row>
    <row r="19" spans="1:17" ht="31.5">
      <c r="A19" s="30" t="s">
        <v>598</v>
      </c>
      <c r="B19" s="8" t="s">
        <v>82</v>
      </c>
      <c r="C19" s="170">
        <v>599.98582</v>
      </c>
      <c r="D19" s="170"/>
      <c r="E19" s="170"/>
      <c r="F19" s="170">
        <v>600.435</v>
      </c>
      <c r="G19" s="99"/>
      <c r="H19" s="110">
        <v>35</v>
      </c>
      <c r="I19" s="110"/>
      <c r="J19" s="110"/>
      <c r="K19" s="110"/>
      <c r="L19" s="110"/>
      <c r="M19" s="110"/>
      <c r="N19" s="110">
        <v>35</v>
      </c>
      <c r="O19" s="110">
        <v>35</v>
      </c>
      <c r="P19" s="110"/>
      <c r="Q19" s="109">
        <f t="shared" si="0"/>
        <v>634.98582</v>
      </c>
    </row>
    <row r="20" spans="1:17" ht="15.75">
      <c r="A20" s="32"/>
      <c r="B20" s="40" t="s">
        <v>147</v>
      </c>
      <c r="C20" s="171"/>
      <c r="D20" s="171"/>
      <c r="E20" s="171"/>
      <c r="F20" s="171"/>
      <c r="G20" s="106"/>
      <c r="H20" s="110"/>
      <c r="I20" s="110"/>
      <c r="J20" s="110"/>
      <c r="K20" s="110"/>
      <c r="L20" s="110"/>
      <c r="M20" s="110"/>
      <c r="N20" s="110"/>
      <c r="O20" s="110"/>
      <c r="P20" s="110"/>
      <c r="Q20" s="109">
        <f t="shared" si="0"/>
        <v>0</v>
      </c>
    </row>
    <row r="21" spans="1:17" ht="31.5">
      <c r="A21" s="32"/>
      <c r="B21" s="42" t="s">
        <v>262</v>
      </c>
      <c r="C21" s="185">
        <v>-41.98605</v>
      </c>
      <c r="D21" s="185"/>
      <c r="E21" s="185"/>
      <c r="F21" s="185"/>
      <c r="G21" s="85"/>
      <c r="H21" s="131"/>
      <c r="I21" s="131"/>
      <c r="J21" s="131"/>
      <c r="K21" s="131"/>
      <c r="L21" s="131"/>
      <c r="M21" s="131"/>
      <c r="N21" s="131"/>
      <c r="O21" s="131"/>
      <c r="P21" s="110"/>
      <c r="Q21" s="109">
        <f t="shared" si="0"/>
        <v>-41.98605</v>
      </c>
    </row>
    <row r="22" spans="1:17" ht="15.75">
      <c r="A22" s="32"/>
      <c r="B22" s="33" t="s">
        <v>508</v>
      </c>
      <c r="C22" s="185">
        <v>604.55687</v>
      </c>
      <c r="D22" s="185"/>
      <c r="E22" s="185"/>
      <c r="F22" s="185">
        <v>620</v>
      </c>
      <c r="G22" s="85"/>
      <c r="H22" s="131">
        <v>35</v>
      </c>
      <c r="I22" s="131"/>
      <c r="J22" s="131"/>
      <c r="K22" s="131"/>
      <c r="L22" s="131"/>
      <c r="M22" s="131"/>
      <c r="N22" s="131">
        <v>35</v>
      </c>
      <c r="O22" s="131">
        <v>35</v>
      </c>
      <c r="P22" s="110"/>
      <c r="Q22" s="109">
        <f t="shared" si="0"/>
        <v>639.55687</v>
      </c>
    </row>
    <row r="23" spans="1:17" ht="15.75">
      <c r="A23" s="32"/>
      <c r="B23" s="33" t="s">
        <v>78</v>
      </c>
      <c r="C23" s="185">
        <v>-23.44313</v>
      </c>
      <c r="D23" s="185"/>
      <c r="E23" s="185"/>
      <c r="F23" s="185"/>
      <c r="G23" s="85"/>
      <c r="H23" s="131"/>
      <c r="I23" s="131"/>
      <c r="J23" s="131"/>
      <c r="K23" s="131"/>
      <c r="L23" s="131"/>
      <c r="M23" s="131"/>
      <c r="N23" s="131"/>
      <c r="O23" s="131"/>
      <c r="P23" s="110"/>
      <c r="Q23" s="109">
        <f t="shared" si="0"/>
        <v>-23.44313</v>
      </c>
    </row>
    <row r="24" spans="1:17" ht="15.75" hidden="1">
      <c r="A24" s="32"/>
      <c r="B24" s="40"/>
      <c r="C24" s="171"/>
      <c r="D24" s="171"/>
      <c r="E24" s="171"/>
      <c r="F24" s="171"/>
      <c r="G24" s="106"/>
      <c r="H24" s="110"/>
      <c r="I24" s="110"/>
      <c r="J24" s="110"/>
      <c r="K24" s="110"/>
      <c r="L24" s="110"/>
      <c r="M24" s="110"/>
      <c r="N24" s="110"/>
      <c r="O24" s="110"/>
      <c r="P24" s="110"/>
      <c r="Q24" s="109">
        <f t="shared" si="0"/>
        <v>0</v>
      </c>
    </row>
    <row r="25" spans="1:17" ht="15.75" hidden="1">
      <c r="A25" s="32"/>
      <c r="B25" s="8"/>
      <c r="C25" s="172"/>
      <c r="D25" s="172"/>
      <c r="E25" s="172"/>
      <c r="F25" s="172"/>
      <c r="G25" s="119"/>
      <c r="H25" s="110"/>
      <c r="I25" s="110"/>
      <c r="J25" s="110"/>
      <c r="K25" s="110"/>
      <c r="L25" s="110"/>
      <c r="M25" s="110"/>
      <c r="N25" s="110"/>
      <c r="O25" s="110"/>
      <c r="P25" s="110"/>
      <c r="Q25" s="109">
        <f t="shared" si="0"/>
        <v>0</v>
      </c>
    </row>
    <row r="26" spans="1:17" ht="15.75" hidden="1">
      <c r="A26" s="32"/>
      <c r="B26" s="33"/>
      <c r="C26" s="173"/>
      <c r="D26" s="173"/>
      <c r="E26" s="173"/>
      <c r="F26" s="173"/>
      <c r="G26" s="101"/>
      <c r="H26" s="160"/>
      <c r="I26" s="160"/>
      <c r="J26" s="198"/>
      <c r="K26" s="198"/>
      <c r="L26" s="160"/>
      <c r="M26" s="160"/>
      <c r="N26" s="131"/>
      <c r="O26" s="131"/>
      <c r="P26" s="110"/>
      <c r="Q26" s="109">
        <f t="shared" si="0"/>
        <v>0</v>
      </c>
    </row>
    <row r="27" spans="1:17" ht="15.75" hidden="1">
      <c r="A27" s="44" t="s">
        <v>630</v>
      </c>
      <c r="B27" s="61" t="s">
        <v>558</v>
      </c>
      <c r="C27" s="169"/>
      <c r="D27" s="169"/>
      <c r="E27" s="169"/>
      <c r="F27" s="169">
        <f>F28</f>
        <v>0</v>
      </c>
      <c r="G27" s="102"/>
      <c r="H27" s="197">
        <f aca="true" t="shared" si="2" ref="H27:P27">H28</f>
        <v>0</v>
      </c>
      <c r="I27" s="197">
        <f t="shared" si="2"/>
        <v>0</v>
      </c>
      <c r="J27" s="197">
        <f t="shared" si="2"/>
        <v>0</v>
      </c>
      <c r="K27" s="197">
        <f t="shared" si="2"/>
        <v>0</v>
      </c>
      <c r="L27" s="197">
        <f t="shared" si="2"/>
        <v>0</v>
      </c>
      <c r="M27" s="197">
        <f t="shared" si="2"/>
        <v>0</v>
      </c>
      <c r="N27" s="197">
        <f t="shared" si="2"/>
        <v>0</v>
      </c>
      <c r="O27" s="197">
        <f t="shared" si="2"/>
        <v>0</v>
      </c>
      <c r="P27" s="197">
        <f t="shared" si="2"/>
        <v>0</v>
      </c>
      <c r="Q27" s="109">
        <f t="shared" si="0"/>
        <v>0</v>
      </c>
    </row>
    <row r="28" spans="1:17" ht="15.75" hidden="1">
      <c r="A28" s="32" t="s">
        <v>622</v>
      </c>
      <c r="B28" s="8" t="s">
        <v>643</v>
      </c>
      <c r="C28" s="170"/>
      <c r="D28" s="170"/>
      <c r="E28" s="170"/>
      <c r="F28" s="170"/>
      <c r="G28" s="106"/>
      <c r="H28" s="110"/>
      <c r="I28" s="110"/>
      <c r="J28" s="110"/>
      <c r="K28" s="110"/>
      <c r="L28" s="110"/>
      <c r="M28" s="110"/>
      <c r="N28" s="110"/>
      <c r="O28" s="110"/>
      <c r="P28" s="110"/>
      <c r="Q28" s="109">
        <f t="shared" si="0"/>
        <v>0</v>
      </c>
    </row>
    <row r="29" spans="1:17" ht="15.75" hidden="1">
      <c r="A29" s="32"/>
      <c r="B29" s="33" t="s">
        <v>508</v>
      </c>
      <c r="C29" s="173"/>
      <c r="D29" s="173"/>
      <c r="E29" s="173"/>
      <c r="F29" s="173"/>
      <c r="G29" s="107"/>
      <c r="H29" s="161"/>
      <c r="I29" s="161"/>
      <c r="J29" s="161"/>
      <c r="K29" s="161"/>
      <c r="L29" s="161"/>
      <c r="M29" s="161"/>
      <c r="N29" s="161"/>
      <c r="O29" s="161"/>
      <c r="P29" s="161"/>
      <c r="Q29" s="109">
        <f t="shared" si="0"/>
        <v>0</v>
      </c>
    </row>
    <row r="30" spans="1:17" ht="15.75" hidden="1">
      <c r="A30" s="32"/>
      <c r="B30" s="33" t="s">
        <v>738</v>
      </c>
      <c r="C30" s="173"/>
      <c r="D30" s="173"/>
      <c r="E30" s="173"/>
      <c r="F30" s="173"/>
      <c r="G30" s="107"/>
      <c r="H30" s="161"/>
      <c r="I30" s="161"/>
      <c r="J30" s="161"/>
      <c r="K30" s="161"/>
      <c r="L30" s="161"/>
      <c r="M30" s="161"/>
      <c r="N30" s="161"/>
      <c r="O30" s="161"/>
      <c r="P30" s="161"/>
      <c r="Q30" s="109">
        <f t="shared" si="0"/>
        <v>0</v>
      </c>
    </row>
    <row r="31" spans="1:17" ht="31.5" hidden="1">
      <c r="A31" s="32"/>
      <c r="B31" s="33" t="s">
        <v>739</v>
      </c>
      <c r="C31" s="173"/>
      <c r="D31" s="173"/>
      <c r="E31" s="173"/>
      <c r="F31" s="173"/>
      <c r="G31" s="107"/>
      <c r="H31" s="161"/>
      <c r="I31" s="161"/>
      <c r="J31" s="161"/>
      <c r="K31" s="161"/>
      <c r="L31" s="161"/>
      <c r="M31" s="161"/>
      <c r="N31" s="161"/>
      <c r="O31" s="161"/>
      <c r="P31" s="161"/>
      <c r="Q31" s="109">
        <f t="shared" si="0"/>
        <v>0</v>
      </c>
    </row>
    <row r="32" spans="1:17" ht="15.75" hidden="1">
      <c r="A32" s="32"/>
      <c r="B32" s="42" t="s">
        <v>538</v>
      </c>
      <c r="C32" s="173"/>
      <c r="D32" s="173"/>
      <c r="E32" s="173"/>
      <c r="F32" s="173"/>
      <c r="G32" s="107"/>
      <c r="H32" s="161"/>
      <c r="I32" s="161"/>
      <c r="J32" s="161"/>
      <c r="K32" s="161"/>
      <c r="L32" s="161"/>
      <c r="M32" s="161"/>
      <c r="N32" s="161"/>
      <c r="O32" s="161"/>
      <c r="P32" s="161"/>
      <c r="Q32" s="109">
        <f t="shared" si="0"/>
        <v>0</v>
      </c>
    </row>
    <row r="33" spans="1:17" ht="52.5" customHeight="1" hidden="1">
      <c r="A33" s="32"/>
      <c r="B33" s="42" t="s">
        <v>699</v>
      </c>
      <c r="C33" s="173"/>
      <c r="D33" s="173"/>
      <c r="E33" s="173"/>
      <c r="F33" s="173"/>
      <c r="G33" s="107"/>
      <c r="H33" s="161"/>
      <c r="I33" s="161"/>
      <c r="J33" s="161"/>
      <c r="K33" s="161"/>
      <c r="L33" s="161"/>
      <c r="M33" s="161"/>
      <c r="N33" s="161"/>
      <c r="O33" s="161"/>
      <c r="P33" s="161"/>
      <c r="Q33" s="109">
        <f t="shared" si="0"/>
        <v>0</v>
      </c>
    </row>
    <row r="34" spans="1:17" ht="36.75" customHeight="1" hidden="1">
      <c r="A34" s="32"/>
      <c r="B34" s="33" t="s">
        <v>508</v>
      </c>
      <c r="C34" s="173"/>
      <c r="D34" s="173"/>
      <c r="E34" s="173"/>
      <c r="F34" s="173"/>
      <c r="G34" s="107"/>
      <c r="H34" s="161"/>
      <c r="I34" s="161"/>
      <c r="J34" s="161"/>
      <c r="K34" s="161"/>
      <c r="L34" s="161"/>
      <c r="M34" s="161"/>
      <c r="N34" s="161"/>
      <c r="O34" s="161"/>
      <c r="P34" s="161"/>
      <c r="Q34" s="109">
        <f t="shared" si="0"/>
        <v>0</v>
      </c>
    </row>
    <row r="35" spans="1:17" ht="15.75">
      <c r="A35" s="32" t="s">
        <v>665</v>
      </c>
      <c r="B35" s="8" t="s">
        <v>541</v>
      </c>
      <c r="C35" s="174">
        <v>38.765</v>
      </c>
      <c r="D35" s="174"/>
      <c r="E35" s="174"/>
      <c r="F35" s="174">
        <v>38.765</v>
      </c>
      <c r="G35" s="107"/>
      <c r="H35" s="161"/>
      <c r="I35" s="161"/>
      <c r="J35" s="161"/>
      <c r="K35" s="161"/>
      <c r="L35" s="161"/>
      <c r="M35" s="161"/>
      <c r="N35" s="161"/>
      <c r="O35" s="161"/>
      <c r="P35" s="161"/>
      <c r="Q35" s="109">
        <f t="shared" si="0"/>
        <v>38.765</v>
      </c>
    </row>
    <row r="36" spans="1:17" ht="15.75">
      <c r="A36" s="32" t="s">
        <v>599</v>
      </c>
      <c r="B36" s="8" t="s">
        <v>751</v>
      </c>
      <c r="C36" s="174">
        <v>5.25</v>
      </c>
      <c r="D36" s="174"/>
      <c r="E36" s="174"/>
      <c r="F36" s="174">
        <v>6.65</v>
      </c>
      <c r="G36" s="107"/>
      <c r="H36" s="161"/>
      <c r="I36" s="161"/>
      <c r="J36" s="161"/>
      <c r="K36" s="161"/>
      <c r="L36" s="161"/>
      <c r="M36" s="161"/>
      <c r="N36" s="161"/>
      <c r="O36" s="161"/>
      <c r="P36" s="161"/>
      <c r="Q36" s="109">
        <f t="shared" si="0"/>
        <v>5.25</v>
      </c>
    </row>
    <row r="37" spans="1:17" ht="15.75">
      <c r="A37" s="32" t="s">
        <v>600</v>
      </c>
      <c r="B37" s="8" t="s">
        <v>542</v>
      </c>
      <c r="C37" s="174">
        <v>11.785</v>
      </c>
      <c r="D37" s="174"/>
      <c r="E37" s="174"/>
      <c r="F37" s="174">
        <v>11.785</v>
      </c>
      <c r="G37" s="107"/>
      <c r="H37" s="161"/>
      <c r="I37" s="161"/>
      <c r="J37" s="161"/>
      <c r="K37" s="161"/>
      <c r="L37" s="161"/>
      <c r="M37" s="161"/>
      <c r="N37" s="161"/>
      <c r="O37" s="161"/>
      <c r="P37" s="161"/>
      <c r="Q37" s="109">
        <f t="shared" si="0"/>
        <v>11.785</v>
      </c>
    </row>
    <row r="38" spans="1:17" ht="15.75">
      <c r="A38" s="32" t="s">
        <v>628</v>
      </c>
      <c r="B38" s="8" t="s">
        <v>752</v>
      </c>
      <c r="C38" s="174">
        <v>-1.515</v>
      </c>
      <c r="D38" s="174"/>
      <c r="E38" s="174"/>
      <c r="F38" s="174">
        <v>0.985</v>
      </c>
      <c r="G38" s="107"/>
      <c r="H38" s="161"/>
      <c r="I38" s="161"/>
      <c r="J38" s="161"/>
      <c r="K38" s="161"/>
      <c r="L38" s="161"/>
      <c r="M38" s="161"/>
      <c r="N38" s="161"/>
      <c r="O38" s="161"/>
      <c r="P38" s="161"/>
      <c r="Q38" s="109">
        <f t="shared" si="0"/>
        <v>-1.515</v>
      </c>
    </row>
    <row r="39" spans="1:17" ht="31.5">
      <c r="A39" s="32"/>
      <c r="B39" s="42" t="s">
        <v>770</v>
      </c>
      <c r="C39" s="173">
        <v>-2.5</v>
      </c>
      <c r="D39" s="174"/>
      <c r="E39" s="174"/>
      <c r="F39" s="174"/>
      <c r="G39" s="107"/>
      <c r="H39" s="161"/>
      <c r="I39" s="161"/>
      <c r="J39" s="161"/>
      <c r="K39" s="161"/>
      <c r="L39" s="161"/>
      <c r="M39" s="161"/>
      <c r="N39" s="161"/>
      <c r="O39" s="161"/>
      <c r="P39" s="161"/>
      <c r="Q39" s="109">
        <f t="shared" si="0"/>
        <v>-2.5</v>
      </c>
    </row>
    <row r="40" spans="1:17" ht="27.75" customHeight="1">
      <c r="A40" s="67" t="s">
        <v>664</v>
      </c>
      <c r="B40" s="61" t="s">
        <v>618</v>
      </c>
      <c r="C40" s="169">
        <f>SUM(C41+C43+C170)</f>
        <v>686.98605</v>
      </c>
      <c r="D40" s="175"/>
      <c r="E40" s="169">
        <f aca="true" t="shared" si="3" ref="E40:P40">SUM(E41+E43+E170)</f>
        <v>268.1</v>
      </c>
      <c r="F40" s="169">
        <f t="shared" si="3"/>
        <v>250</v>
      </c>
      <c r="G40" s="102">
        <f t="shared" si="3"/>
        <v>0</v>
      </c>
      <c r="H40" s="197">
        <f t="shared" si="3"/>
        <v>0</v>
      </c>
      <c r="I40" s="197">
        <f t="shared" si="3"/>
        <v>0</v>
      </c>
      <c r="J40" s="197">
        <f t="shared" si="3"/>
        <v>0</v>
      </c>
      <c r="K40" s="197">
        <f t="shared" si="3"/>
        <v>0</v>
      </c>
      <c r="L40" s="197">
        <f t="shared" si="3"/>
        <v>0</v>
      </c>
      <c r="M40" s="197">
        <f t="shared" si="3"/>
        <v>0</v>
      </c>
      <c r="N40" s="197">
        <f t="shared" si="3"/>
        <v>0</v>
      </c>
      <c r="O40" s="197">
        <f t="shared" si="3"/>
        <v>0</v>
      </c>
      <c r="P40" s="197">
        <f t="shared" si="3"/>
        <v>0</v>
      </c>
      <c r="Q40" s="109">
        <f t="shared" si="0"/>
        <v>686.98605</v>
      </c>
    </row>
    <row r="41" spans="1:17" ht="15.75">
      <c r="A41" s="32" t="s">
        <v>601</v>
      </c>
      <c r="B41" s="8" t="s">
        <v>728</v>
      </c>
      <c r="C41" s="176">
        <v>624.48605</v>
      </c>
      <c r="D41" s="174"/>
      <c r="E41" s="176">
        <v>268.1</v>
      </c>
      <c r="F41" s="176">
        <v>250</v>
      </c>
      <c r="G41" s="102"/>
      <c r="H41" s="197"/>
      <c r="I41" s="197"/>
      <c r="J41" s="197"/>
      <c r="K41" s="197"/>
      <c r="L41" s="197"/>
      <c r="M41" s="197"/>
      <c r="N41" s="197"/>
      <c r="O41" s="197"/>
      <c r="P41" s="197"/>
      <c r="Q41" s="109">
        <f t="shared" si="0"/>
        <v>624.48605</v>
      </c>
    </row>
    <row r="42" spans="1:17" ht="15.75">
      <c r="A42" s="32"/>
      <c r="B42" s="42" t="s">
        <v>77</v>
      </c>
      <c r="C42" s="177">
        <v>250</v>
      </c>
      <c r="D42" s="178"/>
      <c r="E42" s="177"/>
      <c r="F42" s="177">
        <v>250</v>
      </c>
      <c r="G42" s="102"/>
      <c r="H42" s="197"/>
      <c r="I42" s="197"/>
      <c r="J42" s="197"/>
      <c r="K42" s="197"/>
      <c r="L42" s="197"/>
      <c r="M42" s="197"/>
      <c r="N42" s="197"/>
      <c r="O42" s="197"/>
      <c r="P42" s="197"/>
      <c r="Q42" s="109">
        <f t="shared" si="0"/>
        <v>250</v>
      </c>
    </row>
    <row r="43" spans="1:17" ht="15.75">
      <c r="A43" s="35" t="s">
        <v>716</v>
      </c>
      <c r="B43" s="8" t="s">
        <v>543</v>
      </c>
      <c r="C43" s="176">
        <v>62.5</v>
      </c>
      <c r="D43" s="170"/>
      <c r="E43" s="174"/>
      <c r="F43" s="170"/>
      <c r="G43" s="99"/>
      <c r="H43" s="126"/>
      <c r="I43" s="126"/>
      <c r="J43" s="109"/>
      <c r="K43" s="109"/>
      <c r="L43" s="109"/>
      <c r="M43" s="109"/>
      <c r="N43" s="154"/>
      <c r="O43" s="154"/>
      <c r="P43" s="154"/>
      <c r="Q43" s="109">
        <f t="shared" si="0"/>
        <v>62.5</v>
      </c>
    </row>
    <row r="44" spans="1:17" ht="15.75">
      <c r="A44" s="35"/>
      <c r="B44" s="42" t="s">
        <v>77</v>
      </c>
      <c r="C44" s="173">
        <v>71.5</v>
      </c>
      <c r="D44" s="173"/>
      <c r="E44" s="173"/>
      <c r="F44" s="170"/>
      <c r="G44" s="99"/>
      <c r="H44" s="126"/>
      <c r="I44" s="126"/>
      <c r="J44" s="109"/>
      <c r="K44" s="109"/>
      <c r="L44" s="109"/>
      <c r="M44" s="109"/>
      <c r="N44" s="154"/>
      <c r="O44" s="154"/>
      <c r="P44" s="154"/>
      <c r="Q44" s="109">
        <f t="shared" si="0"/>
        <v>71.5</v>
      </c>
    </row>
    <row r="45" spans="1:17" ht="15.75" hidden="1">
      <c r="A45" s="32"/>
      <c r="B45" s="33" t="s">
        <v>538</v>
      </c>
      <c r="C45" s="170"/>
      <c r="D45" s="170"/>
      <c r="E45" s="170"/>
      <c r="F45" s="170"/>
      <c r="G45" s="99"/>
      <c r="H45" s="109"/>
      <c r="I45" s="109"/>
      <c r="J45" s="109"/>
      <c r="K45" s="109"/>
      <c r="L45" s="109"/>
      <c r="M45" s="109"/>
      <c r="N45" s="197"/>
      <c r="O45" s="197"/>
      <c r="P45" s="197"/>
      <c r="Q45" s="109">
        <f t="shared" si="0"/>
        <v>0</v>
      </c>
    </row>
    <row r="46" spans="1:17" ht="63" customHeight="1" hidden="1">
      <c r="A46" s="32"/>
      <c r="B46" s="42" t="s">
        <v>708</v>
      </c>
      <c r="C46" s="173"/>
      <c r="D46" s="173"/>
      <c r="E46" s="173"/>
      <c r="F46" s="179"/>
      <c r="G46" s="103"/>
      <c r="H46" s="129"/>
      <c r="I46" s="129"/>
      <c r="J46" s="129"/>
      <c r="K46" s="129"/>
      <c r="L46" s="129"/>
      <c r="M46" s="129"/>
      <c r="N46" s="131"/>
      <c r="O46" s="131"/>
      <c r="P46" s="197"/>
      <c r="Q46" s="109">
        <f t="shared" si="0"/>
        <v>0</v>
      </c>
    </row>
    <row r="47" spans="1:17" ht="31.5" hidden="1">
      <c r="A47" s="32"/>
      <c r="B47" s="33" t="s">
        <v>551</v>
      </c>
      <c r="C47" s="180"/>
      <c r="D47" s="180"/>
      <c r="E47" s="180"/>
      <c r="F47" s="181"/>
      <c r="G47" s="104"/>
      <c r="H47" s="199"/>
      <c r="I47" s="199"/>
      <c r="J47" s="199"/>
      <c r="K47" s="199"/>
      <c r="L47" s="199"/>
      <c r="M47" s="199"/>
      <c r="N47" s="200"/>
      <c r="O47" s="200"/>
      <c r="P47" s="197"/>
      <c r="Q47" s="109">
        <f t="shared" si="0"/>
        <v>0</v>
      </c>
    </row>
    <row r="48" spans="1:17" ht="31.5" hidden="1">
      <c r="A48" s="32"/>
      <c r="B48" s="40" t="s">
        <v>554</v>
      </c>
      <c r="C48" s="180"/>
      <c r="D48" s="180"/>
      <c r="E48" s="180"/>
      <c r="F48" s="181"/>
      <c r="G48" s="104"/>
      <c r="H48" s="199"/>
      <c r="I48" s="199"/>
      <c r="J48" s="199"/>
      <c r="K48" s="199"/>
      <c r="L48" s="199"/>
      <c r="M48" s="199"/>
      <c r="N48" s="200"/>
      <c r="O48" s="200"/>
      <c r="P48" s="197"/>
      <c r="Q48" s="109">
        <f t="shared" si="0"/>
        <v>0</v>
      </c>
    </row>
    <row r="49" spans="1:17" ht="31.5" hidden="1">
      <c r="A49" s="32"/>
      <c r="B49" s="40" t="s">
        <v>554</v>
      </c>
      <c r="C49" s="180"/>
      <c r="D49" s="180"/>
      <c r="E49" s="180"/>
      <c r="F49" s="181"/>
      <c r="G49" s="104"/>
      <c r="H49" s="199"/>
      <c r="I49" s="199"/>
      <c r="J49" s="199"/>
      <c r="K49" s="199"/>
      <c r="L49" s="199"/>
      <c r="M49" s="199"/>
      <c r="N49" s="200"/>
      <c r="O49" s="200"/>
      <c r="P49" s="197"/>
      <c r="Q49" s="109">
        <f t="shared" si="0"/>
        <v>0</v>
      </c>
    </row>
    <row r="50" spans="1:17" ht="15.75" hidden="1">
      <c r="A50" s="32"/>
      <c r="B50" s="33" t="s">
        <v>738</v>
      </c>
      <c r="C50" s="173"/>
      <c r="D50" s="180"/>
      <c r="E50" s="180"/>
      <c r="F50" s="181"/>
      <c r="G50" s="104"/>
      <c r="H50" s="129"/>
      <c r="I50" s="129"/>
      <c r="J50" s="199"/>
      <c r="K50" s="199"/>
      <c r="L50" s="199"/>
      <c r="M50" s="199"/>
      <c r="N50" s="131"/>
      <c r="O50" s="131"/>
      <c r="P50" s="197"/>
      <c r="Q50" s="109">
        <f t="shared" si="0"/>
        <v>0</v>
      </c>
    </row>
    <row r="51" spans="1:17" ht="15.75" hidden="1">
      <c r="A51" s="32" t="s">
        <v>696</v>
      </c>
      <c r="B51" s="8" t="s">
        <v>697</v>
      </c>
      <c r="C51" s="173"/>
      <c r="D51" s="170"/>
      <c r="E51" s="175"/>
      <c r="F51" s="175"/>
      <c r="G51" s="100"/>
      <c r="H51" s="199"/>
      <c r="I51" s="199"/>
      <c r="J51" s="199"/>
      <c r="K51" s="199"/>
      <c r="L51" s="199"/>
      <c r="M51" s="199"/>
      <c r="N51" s="200"/>
      <c r="O51" s="200"/>
      <c r="P51" s="197"/>
      <c r="Q51" s="109">
        <f t="shared" si="0"/>
        <v>0</v>
      </c>
    </row>
    <row r="52" spans="1:17" ht="15.75" hidden="1">
      <c r="A52" s="32"/>
      <c r="B52" s="8" t="s">
        <v>714</v>
      </c>
      <c r="C52" s="173"/>
      <c r="D52" s="170"/>
      <c r="E52" s="175"/>
      <c r="F52" s="175"/>
      <c r="G52" s="100"/>
      <c r="H52" s="199"/>
      <c r="I52" s="199"/>
      <c r="J52" s="199"/>
      <c r="K52" s="199"/>
      <c r="L52" s="199"/>
      <c r="M52" s="199"/>
      <c r="N52" s="200"/>
      <c r="O52" s="200"/>
      <c r="P52" s="197"/>
      <c r="Q52" s="109">
        <f t="shared" si="0"/>
        <v>0</v>
      </c>
    </row>
    <row r="53" spans="1:17" ht="31.5" hidden="1">
      <c r="A53" s="32"/>
      <c r="B53" s="33" t="s">
        <v>739</v>
      </c>
      <c r="C53" s="173"/>
      <c r="D53" s="170"/>
      <c r="E53" s="175"/>
      <c r="F53" s="175"/>
      <c r="G53" s="100"/>
      <c r="H53" s="199"/>
      <c r="I53" s="199"/>
      <c r="J53" s="199"/>
      <c r="K53" s="199"/>
      <c r="L53" s="199"/>
      <c r="M53" s="199"/>
      <c r="N53" s="200"/>
      <c r="O53" s="200"/>
      <c r="P53" s="197"/>
      <c r="Q53" s="109">
        <f t="shared" si="0"/>
        <v>0</v>
      </c>
    </row>
    <row r="54" spans="1:17" ht="15.75" hidden="1">
      <c r="A54" s="32"/>
      <c r="B54" s="8"/>
      <c r="C54" s="170"/>
      <c r="D54" s="170"/>
      <c r="E54" s="175"/>
      <c r="F54" s="175"/>
      <c r="G54" s="100"/>
      <c r="H54" s="199"/>
      <c r="I54" s="199"/>
      <c r="J54" s="199"/>
      <c r="K54" s="199"/>
      <c r="L54" s="199"/>
      <c r="M54" s="199"/>
      <c r="N54" s="200"/>
      <c r="O54" s="200"/>
      <c r="P54" s="197"/>
      <c r="Q54" s="109">
        <f t="shared" si="0"/>
        <v>0</v>
      </c>
    </row>
    <row r="55" spans="1:17" ht="15.75" hidden="1">
      <c r="A55" s="32" t="s">
        <v>665</v>
      </c>
      <c r="B55" s="8" t="s">
        <v>541</v>
      </c>
      <c r="C55" s="170"/>
      <c r="D55" s="170"/>
      <c r="E55" s="170"/>
      <c r="F55" s="170"/>
      <c r="G55" s="99"/>
      <c r="H55" s="129"/>
      <c r="I55" s="129"/>
      <c r="J55" s="199"/>
      <c r="K55" s="199"/>
      <c r="L55" s="199"/>
      <c r="M55" s="199"/>
      <c r="N55" s="200"/>
      <c r="O55" s="200"/>
      <c r="P55" s="197"/>
      <c r="Q55" s="109">
        <f t="shared" si="0"/>
        <v>0</v>
      </c>
    </row>
    <row r="56" spans="1:17" ht="15.75" hidden="1">
      <c r="A56" s="32" t="s">
        <v>599</v>
      </c>
      <c r="B56" s="8" t="s">
        <v>751</v>
      </c>
      <c r="C56" s="170"/>
      <c r="D56" s="170"/>
      <c r="E56" s="170"/>
      <c r="F56" s="170"/>
      <c r="G56" s="99"/>
      <c r="H56" s="129"/>
      <c r="I56" s="129"/>
      <c r="J56" s="199"/>
      <c r="K56" s="199"/>
      <c r="L56" s="199"/>
      <c r="M56" s="199"/>
      <c r="N56" s="200"/>
      <c r="O56" s="200"/>
      <c r="P56" s="197"/>
      <c r="Q56" s="109">
        <f t="shared" si="0"/>
        <v>0</v>
      </c>
    </row>
    <row r="57" spans="1:17" ht="15.75" hidden="1">
      <c r="A57" s="32" t="s">
        <v>600</v>
      </c>
      <c r="B57" s="8" t="s">
        <v>542</v>
      </c>
      <c r="C57" s="170"/>
      <c r="D57" s="170"/>
      <c r="E57" s="170"/>
      <c r="F57" s="170"/>
      <c r="G57" s="99"/>
      <c r="H57" s="129"/>
      <c r="I57" s="129"/>
      <c r="J57" s="199"/>
      <c r="K57" s="199"/>
      <c r="L57" s="199"/>
      <c r="M57" s="199"/>
      <c r="N57" s="200"/>
      <c r="O57" s="200"/>
      <c r="P57" s="197"/>
      <c r="Q57" s="109">
        <f t="shared" si="0"/>
        <v>0</v>
      </c>
    </row>
    <row r="58" spans="1:17" ht="24.75" customHeight="1" hidden="1">
      <c r="A58" s="32" t="s">
        <v>628</v>
      </c>
      <c r="B58" s="8" t="s">
        <v>752</v>
      </c>
      <c r="C58" s="170"/>
      <c r="D58" s="170"/>
      <c r="E58" s="171"/>
      <c r="F58" s="171"/>
      <c r="G58" s="106"/>
      <c r="H58" s="131"/>
      <c r="I58" s="131"/>
      <c r="J58" s="131"/>
      <c r="K58" s="131"/>
      <c r="L58" s="131"/>
      <c r="M58" s="131"/>
      <c r="N58" s="131"/>
      <c r="O58" s="131"/>
      <c r="P58" s="110"/>
      <c r="Q58" s="109">
        <f t="shared" si="0"/>
        <v>0</v>
      </c>
    </row>
    <row r="59" spans="1:17" ht="24.75" customHeight="1" hidden="1">
      <c r="A59" s="32" t="s">
        <v>686</v>
      </c>
      <c r="B59" s="8" t="s">
        <v>687</v>
      </c>
      <c r="C59" s="170"/>
      <c r="D59" s="170"/>
      <c r="E59" s="171"/>
      <c r="F59" s="171"/>
      <c r="G59" s="106"/>
      <c r="H59" s="131"/>
      <c r="I59" s="131"/>
      <c r="J59" s="131"/>
      <c r="K59" s="131"/>
      <c r="L59" s="131"/>
      <c r="M59" s="131"/>
      <c r="N59" s="131"/>
      <c r="O59" s="131"/>
      <c r="P59" s="110"/>
      <c r="Q59" s="109">
        <f t="shared" si="0"/>
        <v>0</v>
      </c>
    </row>
    <row r="60" spans="1:17" ht="31.5" customHeight="1" hidden="1">
      <c r="A60" s="32" t="s">
        <v>675</v>
      </c>
      <c r="B60" s="8" t="s">
        <v>676</v>
      </c>
      <c r="C60" s="170"/>
      <c r="D60" s="170"/>
      <c r="E60" s="171"/>
      <c r="F60" s="171"/>
      <c r="G60" s="106"/>
      <c r="H60" s="131"/>
      <c r="I60" s="131"/>
      <c r="J60" s="131"/>
      <c r="K60" s="131"/>
      <c r="L60" s="131"/>
      <c r="M60" s="131"/>
      <c r="N60" s="131"/>
      <c r="O60" s="131"/>
      <c r="P60" s="110"/>
      <c r="Q60" s="109">
        <f t="shared" si="0"/>
        <v>0</v>
      </c>
    </row>
    <row r="61" spans="1:17" ht="20.25" customHeight="1" hidden="1">
      <c r="A61" s="32"/>
      <c r="B61" s="33" t="s">
        <v>738</v>
      </c>
      <c r="C61" s="173"/>
      <c r="D61" s="170"/>
      <c r="E61" s="171"/>
      <c r="F61" s="171"/>
      <c r="G61" s="106"/>
      <c r="H61" s="131"/>
      <c r="I61" s="131"/>
      <c r="J61" s="131"/>
      <c r="K61" s="131"/>
      <c r="L61" s="131"/>
      <c r="M61" s="131"/>
      <c r="N61" s="131"/>
      <c r="O61" s="131"/>
      <c r="P61" s="110"/>
      <c r="Q61" s="109">
        <f t="shared" si="0"/>
        <v>0</v>
      </c>
    </row>
    <row r="62" spans="1:17" ht="15.75" hidden="1">
      <c r="A62" s="67" t="s">
        <v>664</v>
      </c>
      <c r="B62" s="61" t="s">
        <v>618</v>
      </c>
      <c r="C62" s="169"/>
      <c r="D62" s="175"/>
      <c r="E62" s="169"/>
      <c r="F62" s="169"/>
      <c r="G62" s="102"/>
      <c r="H62" s="200"/>
      <c r="I62" s="200"/>
      <c r="J62" s="200"/>
      <c r="K62" s="200"/>
      <c r="L62" s="200"/>
      <c r="M62" s="200"/>
      <c r="N62" s="200"/>
      <c r="O62" s="200"/>
      <c r="P62" s="197">
        <f>SUM(P63+P64+P67+P68)</f>
        <v>0</v>
      </c>
      <c r="Q62" s="109">
        <f t="shared" si="0"/>
        <v>0</v>
      </c>
    </row>
    <row r="63" spans="1:17" ht="15.75" hidden="1">
      <c r="A63" s="32" t="s">
        <v>601</v>
      </c>
      <c r="B63" s="8" t="s">
        <v>663</v>
      </c>
      <c r="C63" s="170"/>
      <c r="D63" s="170"/>
      <c r="E63" s="170"/>
      <c r="F63" s="170"/>
      <c r="G63" s="99"/>
      <c r="H63" s="129"/>
      <c r="I63" s="129"/>
      <c r="J63" s="129"/>
      <c r="K63" s="129"/>
      <c r="L63" s="129"/>
      <c r="M63" s="129"/>
      <c r="N63" s="129"/>
      <c r="O63" s="129"/>
      <c r="P63" s="154"/>
      <c r="Q63" s="109">
        <f t="shared" si="0"/>
        <v>0</v>
      </c>
    </row>
    <row r="64" spans="1:17" ht="15.75" hidden="1">
      <c r="A64" s="32" t="s">
        <v>601</v>
      </c>
      <c r="B64" s="8" t="s">
        <v>510</v>
      </c>
      <c r="C64" s="170"/>
      <c r="D64" s="170"/>
      <c r="E64" s="170"/>
      <c r="F64" s="170"/>
      <c r="G64" s="99"/>
      <c r="H64" s="129"/>
      <c r="I64" s="129"/>
      <c r="J64" s="129"/>
      <c r="K64" s="129"/>
      <c r="L64" s="129"/>
      <c r="M64" s="129"/>
      <c r="N64" s="131"/>
      <c r="O64" s="131"/>
      <c r="P64" s="154"/>
      <c r="Q64" s="109">
        <f t="shared" si="0"/>
        <v>0</v>
      </c>
    </row>
    <row r="65" spans="1:17" ht="47.25" hidden="1">
      <c r="A65" s="32"/>
      <c r="B65" s="206" t="s">
        <v>522</v>
      </c>
      <c r="C65" s="170"/>
      <c r="D65" s="170"/>
      <c r="E65" s="170"/>
      <c r="F65" s="170"/>
      <c r="G65" s="99"/>
      <c r="H65" s="129"/>
      <c r="I65" s="129"/>
      <c r="J65" s="129"/>
      <c r="K65" s="129"/>
      <c r="L65" s="129"/>
      <c r="M65" s="129"/>
      <c r="N65" s="131"/>
      <c r="O65" s="131"/>
      <c r="P65" s="154"/>
      <c r="Q65" s="109">
        <f t="shared" si="0"/>
        <v>0</v>
      </c>
    </row>
    <row r="66" spans="1:17" ht="15.75" hidden="1">
      <c r="A66" s="32"/>
      <c r="B66" s="33" t="s">
        <v>738</v>
      </c>
      <c r="C66" s="173"/>
      <c r="D66" s="173"/>
      <c r="E66" s="173"/>
      <c r="F66" s="173"/>
      <c r="G66" s="101"/>
      <c r="H66" s="129"/>
      <c r="I66" s="129"/>
      <c r="J66" s="129"/>
      <c r="K66" s="129"/>
      <c r="L66" s="129"/>
      <c r="M66" s="129"/>
      <c r="N66" s="129"/>
      <c r="O66" s="129"/>
      <c r="P66" s="154"/>
      <c r="Q66" s="109">
        <f t="shared" si="0"/>
        <v>0</v>
      </c>
    </row>
    <row r="67" spans="1:17" ht="15.75" customHeight="1" hidden="1">
      <c r="A67" s="32" t="s">
        <v>716</v>
      </c>
      <c r="B67" s="8" t="s">
        <v>543</v>
      </c>
      <c r="C67" s="173"/>
      <c r="D67" s="170"/>
      <c r="E67" s="170"/>
      <c r="F67" s="170"/>
      <c r="G67" s="99"/>
      <c r="H67" s="129"/>
      <c r="I67" s="129"/>
      <c r="J67" s="129"/>
      <c r="K67" s="129"/>
      <c r="L67" s="129"/>
      <c r="M67" s="129"/>
      <c r="N67" s="129"/>
      <c r="O67" s="129"/>
      <c r="P67" s="154"/>
      <c r="Q67" s="109">
        <f t="shared" si="0"/>
        <v>0</v>
      </c>
    </row>
    <row r="68" spans="1:17" ht="15.75" hidden="1">
      <c r="A68" s="32"/>
      <c r="B68" s="8"/>
      <c r="C68" s="170"/>
      <c r="D68" s="170"/>
      <c r="E68" s="170"/>
      <c r="F68" s="170"/>
      <c r="G68" s="99"/>
      <c r="H68" s="129"/>
      <c r="I68" s="129"/>
      <c r="J68" s="129"/>
      <c r="K68" s="129"/>
      <c r="L68" s="129"/>
      <c r="M68" s="129"/>
      <c r="N68" s="131"/>
      <c r="O68" s="131"/>
      <c r="P68" s="154"/>
      <c r="Q68" s="109">
        <f t="shared" si="0"/>
        <v>0</v>
      </c>
    </row>
    <row r="69" spans="1:17" ht="15.75" hidden="1">
      <c r="A69" s="32" t="s">
        <v>512</v>
      </c>
      <c r="B69" s="8" t="s">
        <v>513</v>
      </c>
      <c r="C69" s="170"/>
      <c r="D69" s="170"/>
      <c r="E69" s="170"/>
      <c r="F69" s="170"/>
      <c r="G69" s="99"/>
      <c r="H69" s="129"/>
      <c r="I69" s="129"/>
      <c r="J69" s="129"/>
      <c r="K69" s="129"/>
      <c r="L69" s="129"/>
      <c r="M69" s="129"/>
      <c r="N69" s="131"/>
      <c r="O69" s="131"/>
      <c r="P69" s="154"/>
      <c r="Q69" s="109">
        <f t="shared" si="0"/>
        <v>0</v>
      </c>
    </row>
    <row r="70" spans="1:17" ht="31.5" hidden="1">
      <c r="A70" s="32"/>
      <c r="B70" s="207" t="s">
        <v>514</v>
      </c>
      <c r="C70" s="173"/>
      <c r="D70" s="170"/>
      <c r="E70" s="170"/>
      <c r="F70" s="170"/>
      <c r="G70" s="99"/>
      <c r="H70" s="129"/>
      <c r="I70" s="129"/>
      <c r="J70" s="129"/>
      <c r="K70" s="129"/>
      <c r="L70" s="129"/>
      <c r="M70" s="129"/>
      <c r="N70" s="131"/>
      <c r="O70" s="131"/>
      <c r="P70" s="154"/>
      <c r="Q70" s="109">
        <f t="shared" si="0"/>
        <v>0</v>
      </c>
    </row>
    <row r="71" spans="1:17" ht="15.75" hidden="1">
      <c r="A71" s="32"/>
      <c r="B71" s="33" t="s">
        <v>508</v>
      </c>
      <c r="C71" s="173"/>
      <c r="D71" s="170"/>
      <c r="E71" s="170"/>
      <c r="F71" s="170"/>
      <c r="G71" s="99"/>
      <c r="H71" s="129"/>
      <c r="I71" s="129"/>
      <c r="J71" s="129"/>
      <c r="K71" s="129"/>
      <c r="L71" s="129"/>
      <c r="M71" s="129"/>
      <c r="N71" s="129"/>
      <c r="O71" s="129"/>
      <c r="P71" s="154"/>
      <c r="Q71" s="109">
        <f t="shared" si="0"/>
        <v>0</v>
      </c>
    </row>
    <row r="72" spans="1:17" ht="15.75" hidden="1">
      <c r="A72" s="32"/>
      <c r="B72" s="33" t="s">
        <v>738</v>
      </c>
      <c r="C72" s="173"/>
      <c r="D72" s="170"/>
      <c r="E72" s="170"/>
      <c r="F72" s="170"/>
      <c r="G72" s="99"/>
      <c r="H72" s="129"/>
      <c r="I72" s="129"/>
      <c r="J72" s="129"/>
      <c r="K72" s="129"/>
      <c r="L72" s="129"/>
      <c r="M72" s="129"/>
      <c r="N72" s="129"/>
      <c r="O72" s="129"/>
      <c r="P72" s="154"/>
      <c r="Q72" s="109">
        <f t="shared" si="0"/>
        <v>0</v>
      </c>
    </row>
    <row r="73" spans="1:17" ht="31.5" hidden="1">
      <c r="A73" s="32"/>
      <c r="B73" s="33" t="s">
        <v>739</v>
      </c>
      <c r="C73" s="173"/>
      <c r="D73" s="170"/>
      <c r="E73" s="170"/>
      <c r="F73" s="170"/>
      <c r="G73" s="99"/>
      <c r="H73" s="129"/>
      <c r="I73" s="129"/>
      <c r="J73" s="129"/>
      <c r="K73" s="129"/>
      <c r="L73" s="129"/>
      <c r="M73" s="129"/>
      <c r="N73" s="129"/>
      <c r="O73" s="129"/>
      <c r="P73" s="154"/>
      <c r="Q73" s="109">
        <f t="shared" si="0"/>
        <v>0</v>
      </c>
    </row>
    <row r="74" spans="1:17" ht="34.5" customHeight="1">
      <c r="A74" s="67" t="s">
        <v>619</v>
      </c>
      <c r="B74" s="61" t="s">
        <v>620</v>
      </c>
      <c r="C74" s="169">
        <f>SUM(C77+C93+C99+C101+C103+C115+C117+C119+C121+C125+C128+C130+C137+C138)</f>
        <v>-350.5000000000001</v>
      </c>
      <c r="D74" s="169"/>
      <c r="E74" s="169">
        <f aca="true" t="shared" si="4" ref="E74:O74">SUM(E77+E93+E99+E101+E103+E115+E117+E119+E121+E125+E128+E130+E137+E138)</f>
        <v>-4.699999999999999</v>
      </c>
      <c r="F74" s="169">
        <f t="shared" si="4"/>
        <v>0</v>
      </c>
      <c r="G74" s="169">
        <f t="shared" si="4"/>
        <v>0</v>
      </c>
      <c r="H74" s="197">
        <f t="shared" si="4"/>
        <v>0</v>
      </c>
      <c r="I74" s="197">
        <f t="shared" si="4"/>
        <v>0</v>
      </c>
      <c r="J74" s="197">
        <f t="shared" si="4"/>
        <v>0</v>
      </c>
      <c r="K74" s="197">
        <f t="shared" si="4"/>
        <v>0</v>
      </c>
      <c r="L74" s="197">
        <f t="shared" si="4"/>
        <v>0</v>
      </c>
      <c r="M74" s="197">
        <f t="shared" si="4"/>
        <v>0</v>
      </c>
      <c r="N74" s="197">
        <f t="shared" si="4"/>
        <v>0</v>
      </c>
      <c r="O74" s="197">
        <f t="shared" si="4"/>
        <v>0</v>
      </c>
      <c r="P74" s="197">
        <f>SUM(P125+P128+P130+P132+P135+P146+P147)</f>
        <v>0</v>
      </c>
      <c r="Q74" s="109">
        <f t="shared" si="0"/>
        <v>-350.5000000000001</v>
      </c>
    </row>
    <row r="75" spans="1:17" ht="158.25" customHeight="1" hidden="1">
      <c r="A75" s="35" t="s">
        <v>647</v>
      </c>
      <c r="B75" s="208" t="s">
        <v>523</v>
      </c>
      <c r="C75" s="176"/>
      <c r="D75" s="176"/>
      <c r="E75" s="174"/>
      <c r="F75" s="170"/>
      <c r="G75" s="99"/>
      <c r="H75" s="129"/>
      <c r="I75" s="129"/>
      <c r="J75" s="131"/>
      <c r="K75" s="131"/>
      <c r="L75" s="131"/>
      <c r="M75" s="131"/>
      <c r="N75" s="131"/>
      <c r="O75" s="131"/>
      <c r="P75" s="110"/>
      <c r="Q75" s="109">
        <f t="shared" si="0"/>
        <v>0</v>
      </c>
    </row>
    <row r="76" spans="1:17" ht="15.75" hidden="1">
      <c r="A76" s="35"/>
      <c r="B76" s="8" t="s">
        <v>714</v>
      </c>
      <c r="C76" s="176"/>
      <c r="D76" s="176"/>
      <c r="E76" s="174"/>
      <c r="F76" s="170"/>
      <c r="G76" s="99"/>
      <c r="H76" s="129"/>
      <c r="I76" s="129"/>
      <c r="J76" s="131"/>
      <c r="K76" s="131"/>
      <c r="L76" s="131"/>
      <c r="M76" s="131"/>
      <c r="N76" s="131"/>
      <c r="O76" s="131"/>
      <c r="P76" s="110"/>
      <c r="Q76" s="109">
        <f t="shared" si="0"/>
        <v>0</v>
      </c>
    </row>
    <row r="77" spans="1:17" ht="109.5" customHeight="1">
      <c r="A77" s="35" t="s">
        <v>648</v>
      </c>
      <c r="B77" s="208" t="s">
        <v>524</v>
      </c>
      <c r="C77" s="176">
        <v>-40</v>
      </c>
      <c r="D77" s="176"/>
      <c r="E77" s="176"/>
      <c r="F77" s="171"/>
      <c r="G77" s="106"/>
      <c r="H77" s="131"/>
      <c r="I77" s="131"/>
      <c r="J77" s="131"/>
      <c r="K77" s="131"/>
      <c r="L77" s="131"/>
      <c r="M77" s="131"/>
      <c r="N77" s="131"/>
      <c r="O77" s="131"/>
      <c r="P77" s="110"/>
      <c r="Q77" s="109">
        <f t="shared" si="0"/>
        <v>-40</v>
      </c>
    </row>
    <row r="78" spans="1:17" ht="22.5" customHeight="1">
      <c r="A78" s="35"/>
      <c r="B78" s="75" t="s">
        <v>714</v>
      </c>
      <c r="C78" s="185">
        <v>-40</v>
      </c>
      <c r="D78" s="176"/>
      <c r="E78" s="176"/>
      <c r="F78" s="171"/>
      <c r="G78" s="106"/>
      <c r="H78" s="131"/>
      <c r="I78" s="131"/>
      <c r="J78" s="131"/>
      <c r="K78" s="131"/>
      <c r="L78" s="131"/>
      <c r="M78" s="131"/>
      <c r="N78" s="131"/>
      <c r="O78" s="131"/>
      <c r="P78" s="110"/>
      <c r="Q78" s="109">
        <f t="shared" si="0"/>
        <v>-40</v>
      </c>
    </row>
    <row r="79" spans="1:17" ht="120.75" customHeight="1" hidden="1">
      <c r="A79" s="35" t="s">
        <v>548</v>
      </c>
      <c r="B79" s="8" t="s">
        <v>525</v>
      </c>
      <c r="C79" s="176"/>
      <c r="D79" s="176"/>
      <c r="E79" s="174"/>
      <c r="F79" s="170"/>
      <c r="G79" s="99"/>
      <c r="H79" s="129"/>
      <c r="I79" s="129"/>
      <c r="J79" s="131"/>
      <c r="K79" s="131"/>
      <c r="L79" s="131"/>
      <c r="M79" s="131"/>
      <c r="N79" s="131"/>
      <c r="O79" s="131"/>
      <c r="P79" s="110"/>
      <c r="Q79" s="109">
        <f t="shared" si="0"/>
        <v>0</v>
      </c>
    </row>
    <row r="80" spans="1:17" ht="15.75" hidden="1">
      <c r="A80" s="35"/>
      <c r="B80" s="8"/>
      <c r="C80" s="176"/>
      <c r="D80" s="176"/>
      <c r="E80" s="174"/>
      <c r="F80" s="170"/>
      <c r="G80" s="99"/>
      <c r="H80" s="129"/>
      <c r="I80" s="129"/>
      <c r="J80" s="131"/>
      <c r="K80" s="131"/>
      <c r="L80" s="131"/>
      <c r="M80" s="131"/>
      <c r="N80" s="131"/>
      <c r="O80" s="131"/>
      <c r="P80" s="110"/>
      <c r="Q80" s="109">
        <f t="shared" si="0"/>
        <v>0</v>
      </c>
    </row>
    <row r="81" spans="1:17" ht="354.75" customHeight="1" hidden="1">
      <c r="A81" s="35" t="s">
        <v>649</v>
      </c>
      <c r="B81" s="17" t="s">
        <v>731</v>
      </c>
      <c r="C81" s="176"/>
      <c r="D81" s="176"/>
      <c r="E81" s="174"/>
      <c r="F81" s="170"/>
      <c r="G81" s="99"/>
      <c r="H81" s="129"/>
      <c r="I81" s="129"/>
      <c r="J81" s="131"/>
      <c r="K81" s="131"/>
      <c r="L81" s="131"/>
      <c r="M81" s="131"/>
      <c r="N81" s="131"/>
      <c r="O81" s="131"/>
      <c r="P81" s="110"/>
      <c r="Q81" s="109">
        <f t="shared" si="0"/>
        <v>0</v>
      </c>
    </row>
    <row r="82" spans="1:17" ht="15.75" hidden="1">
      <c r="A82" s="35"/>
      <c r="B82" s="8" t="s">
        <v>714</v>
      </c>
      <c r="C82" s="174"/>
      <c r="D82" s="174"/>
      <c r="E82" s="176"/>
      <c r="F82" s="171"/>
      <c r="G82" s="106"/>
      <c r="H82" s="131"/>
      <c r="I82" s="131"/>
      <c r="J82" s="131"/>
      <c r="K82" s="131"/>
      <c r="L82" s="131"/>
      <c r="M82" s="131"/>
      <c r="N82" s="131"/>
      <c r="O82" s="131"/>
      <c r="P82" s="110"/>
      <c r="Q82" s="109">
        <f t="shared" si="0"/>
        <v>0</v>
      </c>
    </row>
    <row r="83" spans="1:17" ht="249.75" customHeight="1" hidden="1">
      <c r="A83" s="35" t="s">
        <v>650</v>
      </c>
      <c r="B83" s="208" t="s">
        <v>553</v>
      </c>
      <c r="C83" s="176"/>
      <c r="D83" s="176"/>
      <c r="E83" s="176"/>
      <c r="F83" s="171"/>
      <c r="G83" s="106"/>
      <c r="H83" s="131"/>
      <c r="I83" s="131"/>
      <c r="J83" s="131"/>
      <c r="K83" s="131"/>
      <c r="L83" s="131"/>
      <c r="M83" s="131"/>
      <c r="N83" s="131"/>
      <c r="O83" s="131"/>
      <c r="P83" s="110"/>
      <c r="Q83" s="109">
        <f t="shared" si="0"/>
        <v>0</v>
      </c>
    </row>
    <row r="84" spans="1:17" ht="15.75" hidden="1">
      <c r="A84" s="35"/>
      <c r="B84" s="8" t="s">
        <v>714</v>
      </c>
      <c r="C84" s="176"/>
      <c r="D84" s="176"/>
      <c r="E84" s="176"/>
      <c r="F84" s="171"/>
      <c r="G84" s="106"/>
      <c r="H84" s="129"/>
      <c r="I84" s="129"/>
      <c r="J84" s="131"/>
      <c r="K84" s="131"/>
      <c r="L84" s="131"/>
      <c r="M84" s="131"/>
      <c r="N84" s="131"/>
      <c r="O84" s="131"/>
      <c r="P84" s="110"/>
      <c r="Q84" s="109">
        <f t="shared" si="0"/>
        <v>0</v>
      </c>
    </row>
    <row r="85" spans="1:17" ht="51.75" customHeight="1" hidden="1">
      <c r="A85" s="35" t="s">
        <v>651</v>
      </c>
      <c r="B85" s="208" t="s">
        <v>718</v>
      </c>
      <c r="C85" s="176"/>
      <c r="D85" s="176"/>
      <c r="E85" s="176"/>
      <c r="F85" s="171"/>
      <c r="G85" s="106"/>
      <c r="H85" s="129"/>
      <c r="I85" s="129"/>
      <c r="J85" s="131"/>
      <c r="K85" s="131"/>
      <c r="L85" s="131"/>
      <c r="M85" s="131"/>
      <c r="N85" s="131"/>
      <c r="O85" s="131"/>
      <c r="P85" s="110"/>
      <c r="Q85" s="109">
        <f t="shared" si="0"/>
        <v>0</v>
      </c>
    </row>
    <row r="86" spans="1:17" ht="15.75" hidden="1">
      <c r="A86" s="35"/>
      <c r="B86" s="8" t="s">
        <v>714</v>
      </c>
      <c r="C86" s="176"/>
      <c r="D86" s="176"/>
      <c r="E86" s="176"/>
      <c r="F86" s="171"/>
      <c r="G86" s="106"/>
      <c r="H86" s="198"/>
      <c r="I86" s="131"/>
      <c r="J86" s="131"/>
      <c r="K86" s="131"/>
      <c r="L86" s="131"/>
      <c r="M86" s="131"/>
      <c r="N86" s="131"/>
      <c r="O86" s="131"/>
      <c r="P86" s="110"/>
      <c r="Q86" s="109">
        <f t="shared" si="0"/>
        <v>0</v>
      </c>
    </row>
    <row r="87" spans="1:17" ht="58.5" customHeight="1" hidden="1">
      <c r="A87" s="35" t="s">
        <v>652</v>
      </c>
      <c r="B87" s="208" t="s">
        <v>719</v>
      </c>
      <c r="C87" s="176"/>
      <c r="D87" s="176"/>
      <c r="E87" s="176"/>
      <c r="F87" s="171"/>
      <c r="G87" s="106"/>
      <c r="H87" s="198"/>
      <c r="I87" s="131"/>
      <c r="J87" s="131"/>
      <c r="K87" s="131"/>
      <c r="L87" s="131"/>
      <c r="M87" s="131"/>
      <c r="N87" s="131"/>
      <c r="O87" s="131"/>
      <c r="P87" s="110"/>
      <c r="Q87" s="109">
        <f t="shared" si="0"/>
        <v>0</v>
      </c>
    </row>
    <row r="88" spans="1:17" ht="15.75" hidden="1">
      <c r="A88" s="35"/>
      <c r="B88" s="8" t="s">
        <v>714</v>
      </c>
      <c r="C88" s="176"/>
      <c r="D88" s="174"/>
      <c r="E88" s="176"/>
      <c r="F88" s="171"/>
      <c r="G88" s="106"/>
      <c r="H88" s="131"/>
      <c r="I88" s="131"/>
      <c r="J88" s="131"/>
      <c r="K88" s="131"/>
      <c r="L88" s="131"/>
      <c r="M88" s="131"/>
      <c r="N88" s="131"/>
      <c r="O88" s="131"/>
      <c r="P88" s="110"/>
      <c r="Q88" s="109">
        <f aca="true" t="shared" si="5" ref="Q88:Q153">H88+C88</f>
        <v>0</v>
      </c>
    </row>
    <row r="89" spans="1:17" ht="52.5" customHeight="1" hidden="1">
      <c r="A89" s="35" t="s">
        <v>654</v>
      </c>
      <c r="B89" s="8" t="s">
        <v>720</v>
      </c>
      <c r="C89" s="174"/>
      <c r="D89" s="174"/>
      <c r="E89" s="176"/>
      <c r="F89" s="171"/>
      <c r="G89" s="106"/>
      <c r="H89" s="131"/>
      <c r="I89" s="131"/>
      <c r="J89" s="131"/>
      <c r="K89" s="131"/>
      <c r="L89" s="131"/>
      <c r="M89" s="131"/>
      <c r="N89" s="131"/>
      <c r="O89" s="131"/>
      <c r="P89" s="110"/>
      <c r="Q89" s="109">
        <f t="shared" si="5"/>
        <v>0</v>
      </c>
    </row>
    <row r="90" spans="1:17" ht="15.75" hidden="1">
      <c r="A90" s="35"/>
      <c r="B90" s="8" t="s">
        <v>714</v>
      </c>
      <c r="C90" s="174"/>
      <c r="D90" s="176"/>
      <c r="E90" s="176"/>
      <c r="F90" s="171"/>
      <c r="G90" s="106"/>
      <c r="H90" s="129"/>
      <c r="I90" s="129"/>
      <c r="J90" s="131"/>
      <c r="K90" s="131"/>
      <c r="L90" s="131"/>
      <c r="M90" s="131"/>
      <c r="N90" s="131"/>
      <c r="O90" s="131"/>
      <c r="P90" s="110"/>
      <c r="Q90" s="109">
        <f t="shared" si="5"/>
        <v>0</v>
      </c>
    </row>
    <row r="91" spans="1:17" ht="93.75" customHeight="1" hidden="1">
      <c r="A91" s="48" t="s">
        <v>677</v>
      </c>
      <c r="B91" s="8" t="s">
        <v>721</v>
      </c>
      <c r="C91" s="176"/>
      <c r="D91" s="176"/>
      <c r="E91" s="176"/>
      <c r="F91" s="171"/>
      <c r="G91" s="106"/>
      <c r="H91" s="131"/>
      <c r="I91" s="131"/>
      <c r="J91" s="131"/>
      <c r="K91" s="131"/>
      <c r="L91" s="131"/>
      <c r="M91" s="131"/>
      <c r="N91" s="131"/>
      <c r="O91" s="131"/>
      <c r="P91" s="110"/>
      <c r="Q91" s="109">
        <f t="shared" si="5"/>
        <v>0</v>
      </c>
    </row>
    <row r="92" spans="1:17" ht="15.75" hidden="1">
      <c r="A92" s="35"/>
      <c r="B92" s="8" t="s">
        <v>714</v>
      </c>
      <c r="C92" s="176"/>
      <c r="D92" s="174"/>
      <c r="E92" s="176"/>
      <c r="F92" s="171"/>
      <c r="G92" s="106"/>
      <c r="H92" s="131"/>
      <c r="I92" s="131"/>
      <c r="J92" s="131"/>
      <c r="K92" s="131"/>
      <c r="L92" s="131"/>
      <c r="M92" s="131"/>
      <c r="N92" s="131"/>
      <c r="O92" s="131"/>
      <c r="P92" s="110"/>
      <c r="Q92" s="109">
        <f t="shared" si="5"/>
        <v>0</v>
      </c>
    </row>
    <row r="93" spans="1:17" ht="87" customHeight="1">
      <c r="A93" s="48" t="s">
        <v>678</v>
      </c>
      <c r="B93" s="209" t="s">
        <v>722</v>
      </c>
      <c r="C93" s="176">
        <v>-5</v>
      </c>
      <c r="D93" s="174"/>
      <c r="E93" s="176"/>
      <c r="F93" s="171"/>
      <c r="G93" s="106"/>
      <c r="H93" s="131"/>
      <c r="I93" s="131"/>
      <c r="J93" s="131"/>
      <c r="K93" s="131"/>
      <c r="L93" s="131"/>
      <c r="M93" s="131"/>
      <c r="N93" s="131"/>
      <c r="O93" s="131"/>
      <c r="P93" s="110"/>
      <c r="Q93" s="109">
        <f t="shared" si="5"/>
        <v>-5</v>
      </c>
    </row>
    <row r="94" spans="1:17" ht="24.75" customHeight="1">
      <c r="A94" s="35"/>
      <c r="B94" s="75" t="s">
        <v>714</v>
      </c>
      <c r="C94" s="185">
        <v>-5</v>
      </c>
      <c r="D94" s="174"/>
      <c r="E94" s="176"/>
      <c r="F94" s="171"/>
      <c r="G94" s="106"/>
      <c r="H94" s="131"/>
      <c r="I94" s="131"/>
      <c r="J94" s="131"/>
      <c r="K94" s="131"/>
      <c r="L94" s="131"/>
      <c r="M94" s="131"/>
      <c r="N94" s="131"/>
      <c r="O94" s="131"/>
      <c r="P94" s="110"/>
      <c r="Q94" s="109">
        <f t="shared" si="5"/>
        <v>-5</v>
      </c>
    </row>
    <row r="95" spans="1:17" ht="15.75" hidden="1">
      <c r="A95" s="35" t="s">
        <v>502</v>
      </c>
      <c r="B95" s="8" t="s">
        <v>723</v>
      </c>
      <c r="C95" s="174"/>
      <c r="D95" s="174"/>
      <c r="E95" s="176"/>
      <c r="F95" s="169"/>
      <c r="G95" s="102"/>
      <c r="H95" s="200"/>
      <c r="I95" s="200"/>
      <c r="J95" s="200"/>
      <c r="K95" s="200"/>
      <c r="L95" s="200"/>
      <c r="M95" s="200"/>
      <c r="N95" s="200"/>
      <c r="O95" s="200"/>
      <c r="P95" s="197"/>
      <c r="Q95" s="109">
        <f t="shared" si="5"/>
        <v>0</v>
      </c>
    </row>
    <row r="96" spans="1:17" ht="15.75" hidden="1">
      <c r="A96" s="35"/>
      <c r="B96" s="8" t="s">
        <v>714</v>
      </c>
      <c r="C96" s="174"/>
      <c r="D96" s="174"/>
      <c r="E96" s="176"/>
      <c r="F96" s="171"/>
      <c r="G96" s="106"/>
      <c r="H96" s="131"/>
      <c r="I96" s="131"/>
      <c r="J96" s="131"/>
      <c r="K96" s="131"/>
      <c r="L96" s="131"/>
      <c r="M96" s="131"/>
      <c r="N96" s="131"/>
      <c r="O96" s="131"/>
      <c r="P96" s="110"/>
      <c r="Q96" s="109">
        <f t="shared" si="5"/>
        <v>0</v>
      </c>
    </row>
    <row r="97" spans="1:17" ht="63" hidden="1">
      <c r="A97" s="35" t="s">
        <v>549</v>
      </c>
      <c r="B97" s="8" t="s">
        <v>724</v>
      </c>
      <c r="C97" s="174"/>
      <c r="D97" s="174"/>
      <c r="E97" s="176"/>
      <c r="F97" s="171"/>
      <c r="G97" s="106"/>
      <c r="H97" s="131"/>
      <c r="I97" s="131"/>
      <c r="J97" s="131"/>
      <c r="K97" s="131"/>
      <c r="L97" s="131"/>
      <c r="M97" s="131"/>
      <c r="N97" s="131"/>
      <c r="O97" s="131"/>
      <c r="P97" s="110"/>
      <c r="Q97" s="109">
        <f t="shared" si="5"/>
        <v>0</v>
      </c>
    </row>
    <row r="98" spans="1:17" ht="15.75" hidden="1">
      <c r="A98" s="35"/>
      <c r="B98" s="8" t="s">
        <v>714</v>
      </c>
      <c r="C98" s="174"/>
      <c r="D98" s="176"/>
      <c r="E98" s="176"/>
      <c r="F98" s="171"/>
      <c r="G98" s="106"/>
      <c r="H98" s="131"/>
      <c r="I98" s="131"/>
      <c r="J98" s="131"/>
      <c r="K98" s="131"/>
      <c r="L98" s="131"/>
      <c r="M98" s="131"/>
      <c r="N98" s="131"/>
      <c r="O98" s="131"/>
      <c r="P98" s="110"/>
      <c r="Q98" s="109">
        <f t="shared" si="5"/>
        <v>0</v>
      </c>
    </row>
    <row r="99" spans="1:17" ht="80.25" customHeight="1">
      <c r="A99" s="35" t="s">
        <v>550</v>
      </c>
      <c r="B99" s="8" t="s">
        <v>725</v>
      </c>
      <c r="C99" s="174">
        <v>-26.2</v>
      </c>
      <c r="D99" s="174"/>
      <c r="E99" s="176"/>
      <c r="F99" s="171"/>
      <c r="G99" s="106"/>
      <c r="H99" s="131"/>
      <c r="I99" s="131"/>
      <c r="J99" s="131"/>
      <c r="K99" s="131"/>
      <c r="L99" s="131"/>
      <c r="M99" s="131"/>
      <c r="N99" s="131"/>
      <c r="O99" s="131"/>
      <c r="P99" s="110"/>
      <c r="Q99" s="109">
        <f t="shared" si="5"/>
        <v>-26.2</v>
      </c>
    </row>
    <row r="100" spans="1:17" ht="15.75">
      <c r="A100" s="35"/>
      <c r="B100" s="75" t="s">
        <v>714</v>
      </c>
      <c r="C100" s="173">
        <v>-26.2</v>
      </c>
      <c r="D100" s="174"/>
      <c r="E100" s="176"/>
      <c r="F100" s="171"/>
      <c r="G100" s="106"/>
      <c r="H100" s="131"/>
      <c r="I100" s="131"/>
      <c r="J100" s="131"/>
      <c r="K100" s="131"/>
      <c r="L100" s="131"/>
      <c r="M100" s="131"/>
      <c r="N100" s="131"/>
      <c r="O100" s="131"/>
      <c r="P100" s="110"/>
      <c r="Q100" s="109">
        <f t="shared" si="5"/>
        <v>-26.2</v>
      </c>
    </row>
    <row r="101" spans="1:17" ht="15.75">
      <c r="A101" s="48" t="s">
        <v>693</v>
      </c>
      <c r="B101" s="8" t="s">
        <v>565</v>
      </c>
      <c r="C101" s="195">
        <v>100</v>
      </c>
      <c r="D101" s="176"/>
      <c r="E101" s="176"/>
      <c r="F101" s="171"/>
      <c r="G101" s="106"/>
      <c r="H101" s="131"/>
      <c r="I101" s="131"/>
      <c r="J101" s="131"/>
      <c r="K101" s="131"/>
      <c r="L101" s="131"/>
      <c r="M101" s="131"/>
      <c r="N101" s="131"/>
      <c r="O101" s="131"/>
      <c r="P101" s="110"/>
      <c r="Q101" s="109">
        <f t="shared" si="5"/>
        <v>100</v>
      </c>
    </row>
    <row r="102" spans="1:17" ht="15.75">
      <c r="A102" s="35"/>
      <c r="B102" s="75" t="s">
        <v>714</v>
      </c>
      <c r="C102" s="211">
        <v>100</v>
      </c>
      <c r="D102" s="185"/>
      <c r="E102" s="185"/>
      <c r="F102" s="171"/>
      <c r="G102" s="106"/>
      <c r="H102" s="131"/>
      <c r="I102" s="131"/>
      <c r="J102" s="131"/>
      <c r="K102" s="131"/>
      <c r="L102" s="131"/>
      <c r="M102" s="131"/>
      <c r="N102" s="131"/>
      <c r="O102" s="131"/>
      <c r="P102" s="110"/>
      <c r="Q102" s="109">
        <f t="shared" si="5"/>
        <v>100</v>
      </c>
    </row>
    <row r="103" spans="1:17" ht="15.75">
      <c r="A103" s="48" t="s">
        <v>633</v>
      </c>
      <c r="B103" s="8" t="s">
        <v>566</v>
      </c>
      <c r="C103" s="195">
        <v>-1800</v>
      </c>
      <c r="D103" s="176"/>
      <c r="E103" s="176"/>
      <c r="F103" s="171"/>
      <c r="G103" s="106"/>
      <c r="H103" s="131"/>
      <c r="I103" s="131"/>
      <c r="J103" s="131"/>
      <c r="K103" s="131"/>
      <c r="L103" s="131"/>
      <c r="M103" s="131"/>
      <c r="N103" s="131"/>
      <c r="O103" s="131"/>
      <c r="P103" s="110"/>
      <c r="Q103" s="109">
        <f t="shared" si="5"/>
        <v>-1800</v>
      </c>
    </row>
    <row r="104" spans="1:17" ht="15.75">
      <c r="A104" s="35"/>
      <c r="B104" s="75" t="s">
        <v>714</v>
      </c>
      <c r="C104" s="211">
        <v>-1800</v>
      </c>
      <c r="D104" s="176"/>
      <c r="E104" s="176"/>
      <c r="F104" s="171"/>
      <c r="G104" s="106"/>
      <c r="H104" s="131"/>
      <c r="I104" s="131"/>
      <c r="J104" s="131"/>
      <c r="K104" s="131"/>
      <c r="L104" s="131"/>
      <c r="M104" s="131"/>
      <c r="N104" s="131"/>
      <c r="O104" s="131"/>
      <c r="P104" s="110"/>
      <c r="Q104" s="109">
        <f t="shared" si="5"/>
        <v>-1800</v>
      </c>
    </row>
    <row r="105" spans="1:17" ht="15.75" hidden="1">
      <c r="A105" s="48" t="s">
        <v>634</v>
      </c>
      <c r="B105" s="208" t="s">
        <v>540</v>
      </c>
      <c r="C105" s="195"/>
      <c r="D105" s="176"/>
      <c r="E105" s="176"/>
      <c r="F105" s="171"/>
      <c r="G105" s="106"/>
      <c r="H105" s="131"/>
      <c r="I105" s="131"/>
      <c r="J105" s="131"/>
      <c r="K105" s="131"/>
      <c r="L105" s="131"/>
      <c r="M105" s="131"/>
      <c r="N105" s="131"/>
      <c r="O105" s="131"/>
      <c r="P105" s="110"/>
      <c r="Q105" s="109">
        <f t="shared" si="5"/>
        <v>0</v>
      </c>
    </row>
    <row r="106" spans="1:17" ht="15.75" hidden="1">
      <c r="A106" s="35"/>
      <c r="B106" s="8" t="s">
        <v>714</v>
      </c>
      <c r="C106" s="195"/>
      <c r="D106" s="176"/>
      <c r="E106" s="176"/>
      <c r="F106" s="171"/>
      <c r="G106" s="106"/>
      <c r="H106" s="131"/>
      <c r="I106" s="131"/>
      <c r="J106" s="131"/>
      <c r="K106" s="131"/>
      <c r="L106" s="131"/>
      <c r="M106" s="131"/>
      <c r="N106" s="131"/>
      <c r="O106" s="131"/>
      <c r="P106" s="110"/>
      <c r="Q106" s="109">
        <f t="shared" si="5"/>
        <v>0</v>
      </c>
    </row>
    <row r="107" spans="1:17" ht="15.75" hidden="1">
      <c r="A107" s="48" t="s">
        <v>635</v>
      </c>
      <c r="B107" s="208" t="s">
        <v>567</v>
      </c>
      <c r="C107" s="195"/>
      <c r="D107" s="176"/>
      <c r="E107" s="174"/>
      <c r="F107" s="171"/>
      <c r="G107" s="106"/>
      <c r="H107" s="131"/>
      <c r="I107" s="131"/>
      <c r="J107" s="131"/>
      <c r="K107" s="131"/>
      <c r="L107" s="131"/>
      <c r="M107" s="131"/>
      <c r="N107" s="131"/>
      <c r="O107" s="131"/>
      <c r="P107" s="110"/>
      <c r="Q107" s="109">
        <f t="shared" si="5"/>
        <v>0</v>
      </c>
    </row>
    <row r="108" spans="1:17" ht="15.75" hidden="1">
      <c r="A108" s="35"/>
      <c r="B108" s="8" t="s">
        <v>714</v>
      </c>
      <c r="C108" s="195"/>
      <c r="D108" s="176"/>
      <c r="E108" s="176"/>
      <c r="F108" s="171"/>
      <c r="G108" s="106"/>
      <c r="H108" s="131"/>
      <c r="I108" s="131"/>
      <c r="J108" s="131"/>
      <c r="K108" s="131"/>
      <c r="L108" s="131"/>
      <c r="M108" s="131"/>
      <c r="N108" s="131"/>
      <c r="O108" s="131"/>
      <c r="P108" s="110"/>
      <c r="Q108" s="109">
        <f t="shared" si="5"/>
        <v>0</v>
      </c>
    </row>
    <row r="109" spans="1:17" ht="15.75" hidden="1">
      <c r="A109" s="48" t="s">
        <v>636</v>
      </c>
      <c r="B109" s="208" t="s">
        <v>661</v>
      </c>
      <c r="C109" s="195"/>
      <c r="D109" s="176"/>
      <c r="E109" s="176"/>
      <c r="F109" s="171"/>
      <c r="G109" s="106"/>
      <c r="H109" s="131"/>
      <c r="I109" s="131"/>
      <c r="J109" s="131"/>
      <c r="K109" s="131"/>
      <c r="L109" s="131"/>
      <c r="M109" s="131"/>
      <c r="N109" s="131"/>
      <c r="O109" s="131"/>
      <c r="P109" s="110"/>
      <c r="Q109" s="109">
        <f t="shared" si="5"/>
        <v>0</v>
      </c>
    </row>
    <row r="110" spans="1:17" ht="15.75" hidden="1">
      <c r="A110" s="35"/>
      <c r="B110" s="8" t="s">
        <v>714</v>
      </c>
      <c r="C110" s="195"/>
      <c r="D110" s="176"/>
      <c r="E110" s="176"/>
      <c r="F110" s="171"/>
      <c r="G110" s="106"/>
      <c r="H110" s="131"/>
      <c r="I110" s="131"/>
      <c r="J110" s="131"/>
      <c r="K110" s="131"/>
      <c r="L110" s="131"/>
      <c r="M110" s="131"/>
      <c r="N110" s="131"/>
      <c r="O110" s="131"/>
      <c r="P110" s="110"/>
      <c r="Q110" s="109">
        <f t="shared" si="5"/>
        <v>0</v>
      </c>
    </row>
    <row r="111" spans="1:17" ht="15.75" hidden="1">
      <c r="A111" s="48" t="s">
        <v>694</v>
      </c>
      <c r="B111" s="208" t="s">
        <v>695</v>
      </c>
      <c r="C111" s="195"/>
      <c r="D111" s="176"/>
      <c r="E111" s="176"/>
      <c r="F111" s="171"/>
      <c r="G111" s="106"/>
      <c r="H111" s="131"/>
      <c r="I111" s="131"/>
      <c r="J111" s="131"/>
      <c r="K111" s="131"/>
      <c r="L111" s="131"/>
      <c r="M111" s="131"/>
      <c r="N111" s="131"/>
      <c r="O111" s="131"/>
      <c r="P111" s="110"/>
      <c r="Q111" s="109">
        <f t="shared" si="5"/>
        <v>0</v>
      </c>
    </row>
    <row r="112" spans="1:17" ht="15.75" hidden="1">
      <c r="A112" s="35"/>
      <c r="B112" s="8" t="s">
        <v>714</v>
      </c>
      <c r="C112" s="195"/>
      <c r="D112" s="176"/>
      <c r="E112" s="176"/>
      <c r="F112" s="171"/>
      <c r="G112" s="106"/>
      <c r="H112" s="131"/>
      <c r="I112" s="131"/>
      <c r="J112" s="131"/>
      <c r="K112" s="131"/>
      <c r="L112" s="131"/>
      <c r="M112" s="131"/>
      <c r="N112" s="131"/>
      <c r="O112" s="131"/>
      <c r="P112" s="110"/>
      <c r="Q112" s="109">
        <f t="shared" si="5"/>
        <v>0</v>
      </c>
    </row>
    <row r="113" spans="1:17" ht="15.75" hidden="1">
      <c r="A113" s="48" t="s">
        <v>568</v>
      </c>
      <c r="B113" s="208" t="s">
        <v>569</v>
      </c>
      <c r="C113" s="195"/>
      <c r="D113" s="176"/>
      <c r="E113" s="176"/>
      <c r="F113" s="171"/>
      <c r="G113" s="106"/>
      <c r="H113" s="131"/>
      <c r="I113" s="131"/>
      <c r="J113" s="131"/>
      <c r="K113" s="131"/>
      <c r="L113" s="131"/>
      <c r="M113" s="131"/>
      <c r="N113" s="131"/>
      <c r="O113" s="131"/>
      <c r="P113" s="110"/>
      <c r="Q113" s="109">
        <f t="shared" si="5"/>
        <v>0</v>
      </c>
    </row>
    <row r="114" spans="1:17" ht="15.75" hidden="1">
      <c r="A114" s="35"/>
      <c r="B114" s="8" t="s">
        <v>714</v>
      </c>
      <c r="C114" s="195"/>
      <c r="D114" s="176"/>
      <c r="E114" s="176"/>
      <c r="F114" s="171"/>
      <c r="G114" s="106"/>
      <c r="H114" s="131"/>
      <c r="I114" s="131"/>
      <c r="J114" s="131"/>
      <c r="K114" s="131"/>
      <c r="L114" s="131"/>
      <c r="M114" s="131"/>
      <c r="N114" s="131"/>
      <c r="O114" s="131"/>
      <c r="P114" s="110"/>
      <c r="Q114" s="109">
        <f t="shared" si="5"/>
        <v>0</v>
      </c>
    </row>
    <row r="115" spans="1:17" ht="15.75">
      <c r="A115" s="48" t="s">
        <v>657</v>
      </c>
      <c r="B115" s="208" t="s">
        <v>662</v>
      </c>
      <c r="C115" s="195">
        <v>1200</v>
      </c>
      <c r="D115" s="176"/>
      <c r="E115" s="176"/>
      <c r="F115" s="171"/>
      <c r="G115" s="106"/>
      <c r="H115" s="131"/>
      <c r="I115" s="131"/>
      <c r="J115" s="131"/>
      <c r="K115" s="131"/>
      <c r="L115" s="131"/>
      <c r="M115" s="131"/>
      <c r="N115" s="131"/>
      <c r="O115" s="131"/>
      <c r="P115" s="110"/>
      <c r="Q115" s="109">
        <f t="shared" si="5"/>
        <v>1200</v>
      </c>
    </row>
    <row r="116" spans="1:17" ht="15.75">
      <c r="A116" s="35"/>
      <c r="B116" s="75" t="s">
        <v>714</v>
      </c>
      <c r="C116" s="211">
        <v>1200</v>
      </c>
      <c r="D116" s="176"/>
      <c r="E116" s="176"/>
      <c r="F116" s="171"/>
      <c r="G116" s="106"/>
      <c r="H116" s="131"/>
      <c r="I116" s="131"/>
      <c r="J116" s="131"/>
      <c r="K116" s="131"/>
      <c r="L116" s="131"/>
      <c r="M116" s="131"/>
      <c r="N116" s="131"/>
      <c r="O116" s="131"/>
      <c r="P116" s="110"/>
      <c r="Q116" s="109">
        <f t="shared" si="5"/>
        <v>1200</v>
      </c>
    </row>
    <row r="117" spans="1:17" ht="15.75">
      <c r="A117" s="48" t="s">
        <v>602</v>
      </c>
      <c r="B117" s="208" t="s">
        <v>726</v>
      </c>
      <c r="C117" s="195">
        <v>-700</v>
      </c>
      <c r="D117" s="176"/>
      <c r="E117" s="174"/>
      <c r="F117" s="170"/>
      <c r="G117" s="99"/>
      <c r="H117" s="129"/>
      <c r="I117" s="129"/>
      <c r="J117" s="131"/>
      <c r="K117" s="131"/>
      <c r="L117" s="131"/>
      <c r="M117" s="131"/>
      <c r="N117" s="131"/>
      <c r="O117" s="131"/>
      <c r="P117" s="110"/>
      <c r="Q117" s="109">
        <f t="shared" si="5"/>
        <v>-700</v>
      </c>
    </row>
    <row r="118" spans="1:17" ht="15.75">
      <c r="A118" s="35"/>
      <c r="B118" s="75" t="s">
        <v>714</v>
      </c>
      <c r="C118" s="211">
        <v>-700</v>
      </c>
      <c r="D118" s="176"/>
      <c r="E118" s="174"/>
      <c r="F118" s="170"/>
      <c r="G118" s="99"/>
      <c r="H118" s="129"/>
      <c r="I118" s="129"/>
      <c r="J118" s="131"/>
      <c r="K118" s="131"/>
      <c r="L118" s="131"/>
      <c r="M118" s="131"/>
      <c r="N118" s="131"/>
      <c r="O118" s="131"/>
      <c r="P118" s="110"/>
      <c r="Q118" s="109">
        <f t="shared" si="5"/>
        <v>-700</v>
      </c>
    </row>
    <row r="119" spans="1:17" ht="31.5">
      <c r="A119" s="48" t="s">
        <v>90</v>
      </c>
      <c r="B119" s="208" t="s">
        <v>91</v>
      </c>
      <c r="C119" s="195">
        <v>700</v>
      </c>
      <c r="D119" s="176"/>
      <c r="E119" s="174"/>
      <c r="F119" s="170"/>
      <c r="G119" s="99"/>
      <c r="H119" s="129"/>
      <c r="I119" s="129"/>
      <c r="J119" s="131"/>
      <c r="K119" s="131"/>
      <c r="L119" s="131"/>
      <c r="M119" s="131"/>
      <c r="N119" s="131"/>
      <c r="O119" s="131"/>
      <c r="P119" s="110"/>
      <c r="Q119" s="109">
        <f t="shared" si="5"/>
        <v>700</v>
      </c>
    </row>
    <row r="120" spans="1:17" ht="15.75">
      <c r="A120" s="35"/>
      <c r="B120" s="8" t="s">
        <v>714</v>
      </c>
      <c r="C120" s="211">
        <v>700</v>
      </c>
      <c r="D120" s="176"/>
      <c r="E120" s="174"/>
      <c r="F120" s="170"/>
      <c r="G120" s="99"/>
      <c r="H120" s="129"/>
      <c r="I120" s="129"/>
      <c r="J120" s="131"/>
      <c r="K120" s="131"/>
      <c r="L120" s="131"/>
      <c r="M120" s="131"/>
      <c r="N120" s="131"/>
      <c r="O120" s="131"/>
      <c r="P120" s="110"/>
      <c r="Q120" s="109">
        <f t="shared" si="5"/>
        <v>700</v>
      </c>
    </row>
    <row r="121" spans="1:17" ht="15.75">
      <c r="A121" s="35" t="s">
        <v>637</v>
      </c>
      <c r="B121" s="8" t="s">
        <v>667</v>
      </c>
      <c r="C121" s="195">
        <v>-29</v>
      </c>
      <c r="D121" s="176"/>
      <c r="E121" s="174"/>
      <c r="F121" s="170"/>
      <c r="G121" s="99"/>
      <c r="H121" s="129"/>
      <c r="I121" s="129"/>
      <c r="J121" s="131"/>
      <c r="K121" s="131"/>
      <c r="L121" s="131"/>
      <c r="M121" s="131"/>
      <c r="N121" s="131"/>
      <c r="O121" s="131"/>
      <c r="P121" s="110"/>
      <c r="Q121" s="109">
        <f t="shared" si="5"/>
        <v>-29</v>
      </c>
    </row>
    <row r="122" spans="1:17" ht="15.75" hidden="1">
      <c r="A122" s="35"/>
      <c r="B122" s="8"/>
      <c r="C122" s="195"/>
      <c r="D122" s="176"/>
      <c r="E122" s="174"/>
      <c r="F122" s="170"/>
      <c r="G122" s="99"/>
      <c r="H122" s="129"/>
      <c r="I122" s="129"/>
      <c r="J122" s="131"/>
      <c r="K122" s="131"/>
      <c r="L122" s="131"/>
      <c r="M122" s="131"/>
      <c r="N122" s="131"/>
      <c r="O122" s="131"/>
      <c r="P122" s="110"/>
      <c r="Q122" s="109"/>
    </row>
    <row r="123" spans="1:17" ht="15.75" hidden="1">
      <c r="A123" s="35"/>
      <c r="B123" s="65"/>
      <c r="C123" s="195"/>
      <c r="D123" s="174"/>
      <c r="E123" s="176"/>
      <c r="F123" s="171"/>
      <c r="G123" s="106"/>
      <c r="H123" s="131"/>
      <c r="I123" s="131"/>
      <c r="J123" s="131"/>
      <c r="K123" s="131"/>
      <c r="L123" s="131"/>
      <c r="M123" s="131"/>
      <c r="N123" s="131"/>
      <c r="O123" s="131"/>
      <c r="P123" s="110"/>
      <c r="Q123" s="109">
        <f t="shared" si="5"/>
        <v>0</v>
      </c>
    </row>
    <row r="124" spans="1:17" ht="15.75" hidden="1">
      <c r="A124" s="35"/>
      <c r="B124" s="8"/>
      <c r="C124" s="195"/>
      <c r="D124" s="174"/>
      <c r="E124" s="174"/>
      <c r="F124" s="170"/>
      <c r="G124" s="99"/>
      <c r="H124" s="131"/>
      <c r="I124" s="131"/>
      <c r="J124" s="131"/>
      <c r="K124" s="131"/>
      <c r="L124" s="131"/>
      <c r="M124" s="131"/>
      <c r="N124" s="131"/>
      <c r="O124" s="131"/>
      <c r="P124" s="110"/>
      <c r="Q124" s="109">
        <f t="shared" si="5"/>
        <v>0</v>
      </c>
    </row>
    <row r="125" spans="1:17" ht="15.75">
      <c r="A125" s="35" t="s">
        <v>638</v>
      </c>
      <c r="B125" s="8" t="s">
        <v>674</v>
      </c>
      <c r="C125" s="195">
        <v>24.3</v>
      </c>
      <c r="D125" s="174"/>
      <c r="E125" s="176">
        <v>17.8</v>
      </c>
      <c r="F125" s="171"/>
      <c r="G125" s="106"/>
      <c r="H125" s="131"/>
      <c r="I125" s="131"/>
      <c r="J125" s="131"/>
      <c r="K125" s="131"/>
      <c r="L125" s="131"/>
      <c r="M125" s="131"/>
      <c r="N125" s="131"/>
      <c r="O125" s="131"/>
      <c r="P125" s="110"/>
      <c r="Q125" s="109">
        <f t="shared" si="5"/>
        <v>24.3</v>
      </c>
    </row>
    <row r="126" spans="1:17" ht="15.75" hidden="1">
      <c r="A126" s="35"/>
      <c r="B126" s="33"/>
      <c r="C126" s="196"/>
      <c r="D126" s="180"/>
      <c r="E126" s="182"/>
      <c r="F126" s="182"/>
      <c r="G126" s="107"/>
      <c r="H126" s="161"/>
      <c r="I126" s="161"/>
      <c r="J126" s="161"/>
      <c r="K126" s="161"/>
      <c r="L126" s="161"/>
      <c r="M126" s="161"/>
      <c r="N126" s="161"/>
      <c r="O126" s="131"/>
      <c r="P126" s="110"/>
      <c r="Q126" s="109">
        <f t="shared" si="5"/>
        <v>0</v>
      </c>
    </row>
    <row r="127" spans="1:17" ht="15.75" hidden="1">
      <c r="A127" s="35"/>
      <c r="B127" s="33"/>
      <c r="C127" s="195"/>
      <c r="D127" s="180"/>
      <c r="E127" s="182"/>
      <c r="F127" s="182"/>
      <c r="G127" s="107"/>
      <c r="H127" s="161"/>
      <c r="I127" s="161"/>
      <c r="J127" s="161"/>
      <c r="K127" s="161"/>
      <c r="L127" s="161"/>
      <c r="M127" s="161"/>
      <c r="N127" s="161"/>
      <c r="O127" s="131"/>
      <c r="P127" s="110"/>
      <c r="Q127" s="109">
        <f t="shared" si="5"/>
        <v>0</v>
      </c>
    </row>
    <row r="128" spans="1:17" ht="15.75">
      <c r="A128" s="35" t="s">
        <v>655</v>
      </c>
      <c r="B128" s="8" t="s">
        <v>544</v>
      </c>
      <c r="C128" s="174">
        <v>-3</v>
      </c>
      <c r="D128" s="174"/>
      <c r="E128" s="176"/>
      <c r="F128" s="171"/>
      <c r="G128" s="106"/>
      <c r="H128" s="131"/>
      <c r="I128" s="131"/>
      <c r="J128" s="131"/>
      <c r="K128" s="131"/>
      <c r="L128" s="131"/>
      <c r="M128" s="131"/>
      <c r="N128" s="131"/>
      <c r="O128" s="131"/>
      <c r="P128" s="110"/>
      <c r="Q128" s="109">
        <f t="shared" si="5"/>
        <v>-3</v>
      </c>
    </row>
    <row r="129" spans="1:17" ht="15.75" hidden="1">
      <c r="A129" s="35"/>
      <c r="B129" s="33" t="s">
        <v>738</v>
      </c>
      <c r="C129" s="174"/>
      <c r="D129" s="174"/>
      <c r="E129" s="176"/>
      <c r="F129" s="171"/>
      <c r="G129" s="106"/>
      <c r="H129" s="131"/>
      <c r="I129" s="131"/>
      <c r="J129" s="131"/>
      <c r="K129" s="131"/>
      <c r="L129" s="131"/>
      <c r="M129" s="131"/>
      <c r="N129" s="131"/>
      <c r="O129" s="131"/>
      <c r="P129" s="110"/>
      <c r="Q129" s="109">
        <f t="shared" si="5"/>
        <v>0</v>
      </c>
    </row>
    <row r="130" spans="1:17" ht="15.75">
      <c r="A130" s="35" t="s">
        <v>603</v>
      </c>
      <c r="B130" s="8" t="s">
        <v>511</v>
      </c>
      <c r="C130" s="174">
        <v>-300.6</v>
      </c>
      <c r="D130" s="176"/>
      <c r="E130" s="176">
        <v>-22.5</v>
      </c>
      <c r="F130" s="171"/>
      <c r="G130" s="106"/>
      <c r="H130" s="131"/>
      <c r="I130" s="131"/>
      <c r="J130" s="131"/>
      <c r="K130" s="131"/>
      <c r="L130" s="131"/>
      <c r="M130" s="131"/>
      <c r="N130" s="131"/>
      <c r="O130" s="131"/>
      <c r="P130" s="110"/>
      <c r="Q130" s="109">
        <f t="shared" si="5"/>
        <v>-300.6</v>
      </c>
    </row>
    <row r="131" spans="1:17" ht="15.75" hidden="1">
      <c r="A131" s="35"/>
      <c r="B131" s="33" t="s">
        <v>738</v>
      </c>
      <c r="C131" s="174"/>
      <c r="D131" s="176"/>
      <c r="E131" s="176"/>
      <c r="F131" s="171"/>
      <c r="G131" s="106"/>
      <c r="H131" s="131"/>
      <c r="I131" s="131"/>
      <c r="J131" s="131"/>
      <c r="K131" s="131"/>
      <c r="L131" s="131"/>
      <c r="M131" s="131"/>
      <c r="N131" s="131"/>
      <c r="O131" s="131"/>
      <c r="P131" s="110"/>
      <c r="Q131" s="109">
        <f t="shared" si="5"/>
        <v>0</v>
      </c>
    </row>
    <row r="132" spans="1:17" ht="15.75" hidden="1">
      <c r="A132" s="35" t="s">
        <v>658</v>
      </c>
      <c r="B132" s="8" t="s">
        <v>659</v>
      </c>
      <c r="C132" s="174"/>
      <c r="D132" s="176"/>
      <c r="E132" s="176"/>
      <c r="F132" s="171"/>
      <c r="G132" s="106"/>
      <c r="H132" s="131"/>
      <c r="I132" s="131"/>
      <c r="J132" s="131"/>
      <c r="K132" s="131"/>
      <c r="L132" s="131"/>
      <c r="M132" s="131"/>
      <c r="N132" s="131"/>
      <c r="O132" s="131"/>
      <c r="P132" s="110"/>
      <c r="Q132" s="109">
        <f t="shared" si="5"/>
        <v>0</v>
      </c>
    </row>
    <row r="133" spans="1:17" ht="31.5" hidden="1">
      <c r="A133" s="35" t="s">
        <v>698</v>
      </c>
      <c r="B133" s="8" t="s">
        <v>729</v>
      </c>
      <c r="C133" s="174"/>
      <c r="D133" s="176"/>
      <c r="E133" s="176"/>
      <c r="F133" s="171"/>
      <c r="G133" s="106"/>
      <c r="H133" s="131"/>
      <c r="I133" s="131"/>
      <c r="J133" s="131"/>
      <c r="K133" s="131"/>
      <c r="L133" s="131"/>
      <c r="M133" s="131"/>
      <c r="N133" s="131"/>
      <c r="O133" s="131"/>
      <c r="P133" s="110"/>
      <c r="Q133" s="109">
        <f t="shared" si="5"/>
        <v>0</v>
      </c>
    </row>
    <row r="134" spans="1:17" ht="15.75" hidden="1">
      <c r="A134" s="35"/>
      <c r="B134" s="33" t="s">
        <v>738</v>
      </c>
      <c r="C134" s="174"/>
      <c r="D134" s="176"/>
      <c r="E134" s="176"/>
      <c r="F134" s="171"/>
      <c r="G134" s="106"/>
      <c r="H134" s="131"/>
      <c r="I134" s="131"/>
      <c r="J134" s="131"/>
      <c r="K134" s="131"/>
      <c r="L134" s="131"/>
      <c r="M134" s="131"/>
      <c r="N134" s="131"/>
      <c r="O134" s="131"/>
      <c r="P134" s="110"/>
      <c r="Q134" s="109">
        <f t="shared" si="5"/>
        <v>0</v>
      </c>
    </row>
    <row r="135" spans="1:17" ht="15.75" hidden="1">
      <c r="A135" s="35"/>
      <c r="B135" s="8"/>
      <c r="C135" s="174"/>
      <c r="D135" s="176"/>
      <c r="E135" s="176"/>
      <c r="F135" s="171"/>
      <c r="G135" s="106"/>
      <c r="H135" s="131"/>
      <c r="I135" s="131"/>
      <c r="J135" s="131"/>
      <c r="K135" s="131"/>
      <c r="L135" s="131"/>
      <c r="M135" s="131"/>
      <c r="N135" s="131"/>
      <c r="O135" s="131"/>
      <c r="P135" s="110"/>
      <c r="Q135" s="109">
        <f t="shared" si="5"/>
        <v>0</v>
      </c>
    </row>
    <row r="136" spans="1:17" ht="15.75" hidden="1">
      <c r="A136" s="35"/>
      <c r="B136" s="8"/>
      <c r="C136" s="174"/>
      <c r="D136" s="174"/>
      <c r="E136" s="174"/>
      <c r="F136" s="170"/>
      <c r="G136" s="106"/>
      <c r="H136" s="131"/>
      <c r="I136" s="131"/>
      <c r="J136" s="131"/>
      <c r="K136" s="131"/>
      <c r="L136" s="131"/>
      <c r="M136" s="131"/>
      <c r="N136" s="131"/>
      <c r="O136" s="131"/>
      <c r="P136" s="110"/>
      <c r="Q136" s="109">
        <f t="shared" si="5"/>
        <v>0</v>
      </c>
    </row>
    <row r="137" spans="1:17" ht="44.25" customHeight="1">
      <c r="A137" s="35" t="s">
        <v>533</v>
      </c>
      <c r="B137" s="8" t="s">
        <v>730</v>
      </c>
      <c r="C137" s="174">
        <v>29</v>
      </c>
      <c r="D137" s="174"/>
      <c r="E137" s="174"/>
      <c r="F137" s="170"/>
      <c r="G137" s="106"/>
      <c r="H137" s="131"/>
      <c r="I137" s="131"/>
      <c r="J137" s="131"/>
      <c r="K137" s="131"/>
      <c r="L137" s="131"/>
      <c r="M137" s="131"/>
      <c r="N137" s="131"/>
      <c r="O137" s="131"/>
      <c r="P137" s="110"/>
      <c r="Q137" s="109">
        <f t="shared" si="5"/>
        <v>29</v>
      </c>
    </row>
    <row r="138" spans="1:17" ht="15.75">
      <c r="A138" s="35" t="s">
        <v>625</v>
      </c>
      <c r="B138" s="65" t="s">
        <v>571</v>
      </c>
      <c r="C138" s="195">
        <v>500</v>
      </c>
      <c r="D138" s="170"/>
      <c r="E138" s="170"/>
      <c r="F138" s="170"/>
      <c r="G138" s="106"/>
      <c r="H138" s="131"/>
      <c r="I138" s="131"/>
      <c r="J138" s="131"/>
      <c r="K138" s="131"/>
      <c r="L138" s="131"/>
      <c r="M138" s="131"/>
      <c r="N138" s="131"/>
      <c r="O138" s="131"/>
      <c r="P138" s="110"/>
      <c r="Q138" s="109">
        <f t="shared" si="5"/>
        <v>500</v>
      </c>
    </row>
    <row r="139" spans="1:17" ht="15.75">
      <c r="A139" s="35"/>
      <c r="B139" s="8" t="s">
        <v>714</v>
      </c>
      <c r="C139" s="195">
        <v>500</v>
      </c>
      <c r="D139" s="170"/>
      <c r="E139" s="170"/>
      <c r="F139" s="170"/>
      <c r="G139" s="106"/>
      <c r="H139" s="131"/>
      <c r="I139" s="131"/>
      <c r="J139" s="131"/>
      <c r="K139" s="131"/>
      <c r="L139" s="131"/>
      <c r="M139" s="131"/>
      <c r="N139" s="131"/>
      <c r="O139" s="131"/>
      <c r="P139" s="110"/>
      <c r="Q139" s="109">
        <f t="shared" si="5"/>
        <v>500</v>
      </c>
    </row>
    <row r="140" spans="1:17" ht="15.75" hidden="1">
      <c r="A140" s="32"/>
      <c r="B140" s="8"/>
      <c r="C140" s="171"/>
      <c r="D140" s="171"/>
      <c r="E140" s="171"/>
      <c r="F140" s="171"/>
      <c r="G140" s="106"/>
      <c r="H140" s="131"/>
      <c r="I140" s="131"/>
      <c r="J140" s="131"/>
      <c r="K140" s="131"/>
      <c r="L140" s="131"/>
      <c r="M140" s="131"/>
      <c r="N140" s="131"/>
      <c r="O140" s="131"/>
      <c r="P140" s="110"/>
      <c r="Q140" s="109">
        <f t="shared" si="5"/>
        <v>0</v>
      </c>
    </row>
    <row r="141" spans="1:17" ht="15.75" hidden="1">
      <c r="A141" s="32"/>
      <c r="B141" s="8"/>
      <c r="C141" s="170"/>
      <c r="D141" s="170"/>
      <c r="E141" s="170"/>
      <c r="F141" s="170"/>
      <c r="G141" s="99"/>
      <c r="H141" s="129"/>
      <c r="I141" s="129"/>
      <c r="J141" s="129"/>
      <c r="K141" s="129"/>
      <c r="L141" s="129"/>
      <c r="M141" s="129"/>
      <c r="N141" s="129"/>
      <c r="O141" s="129"/>
      <c r="P141" s="110"/>
      <c r="Q141" s="109">
        <f t="shared" si="5"/>
        <v>0</v>
      </c>
    </row>
    <row r="142" spans="1:17" ht="15.75" hidden="1">
      <c r="A142" s="32"/>
      <c r="B142" s="8"/>
      <c r="C142" s="170"/>
      <c r="D142" s="170"/>
      <c r="E142" s="171"/>
      <c r="F142" s="171"/>
      <c r="G142" s="106"/>
      <c r="H142" s="131"/>
      <c r="I142" s="131"/>
      <c r="J142" s="131"/>
      <c r="K142" s="131"/>
      <c r="L142" s="131"/>
      <c r="M142" s="131"/>
      <c r="N142" s="131"/>
      <c r="O142" s="131"/>
      <c r="P142" s="110"/>
      <c r="Q142" s="109">
        <f t="shared" si="5"/>
        <v>0</v>
      </c>
    </row>
    <row r="143" spans="1:17" ht="15.75" hidden="1">
      <c r="A143" s="32"/>
      <c r="B143" s="65"/>
      <c r="C143" s="171"/>
      <c r="D143" s="171"/>
      <c r="E143" s="171"/>
      <c r="F143" s="171"/>
      <c r="G143" s="106"/>
      <c r="H143" s="131"/>
      <c r="I143" s="131"/>
      <c r="J143" s="131"/>
      <c r="K143" s="131"/>
      <c r="L143" s="131"/>
      <c r="M143" s="131"/>
      <c r="N143" s="131"/>
      <c r="O143" s="131"/>
      <c r="P143" s="110"/>
      <c r="Q143" s="109">
        <f t="shared" si="5"/>
        <v>0</v>
      </c>
    </row>
    <row r="144" spans="1:17" ht="15.75" hidden="1">
      <c r="A144" s="32"/>
      <c r="B144" s="8"/>
      <c r="C144" s="171"/>
      <c r="D144" s="171"/>
      <c r="E144" s="171"/>
      <c r="F144" s="171"/>
      <c r="G144" s="106"/>
      <c r="H144" s="131"/>
      <c r="I144" s="131"/>
      <c r="J144" s="131"/>
      <c r="K144" s="131"/>
      <c r="L144" s="131"/>
      <c r="M144" s="131"/>
      <c r="N144" s="131"/>
      <c r="O144" s="131"/>
      <c r="P144" s="110"/>
      <c r="Q144" s="109">
        <f t="shared" si="5"/>
        <v>0</v>
      </c>
    </row>
    <row r="145" spans="1:17" ht="15.75" hidden="1">
      <c r="A145" s="32"/>
      <c r="B145" s="33" t="s">
        <v>738</v>
      </c>
      <c r="C145" s="174"/>
      <c r="D145" s="171"/>
      <c r="E145" s="171"/>
      <c r="F145" s="171"/>
      <c r="G145" s="106"/>
      <c r="H145" s="131"/>
      <c r="I145" s="131"/>
      <c r="J145" s="131"/>
      <c r="K145" s="131"/>
      <c r="L145" s="131"/>
      <c r="M145" s="131"/>
      <c r="N145" s="131"/>
      <c r="O145" s="131"/>
      <c r="P145" s="110"/>
      <c r="Q145" s="109">
        <f t="shared" si="5"/>
        <v>0</v>
      </c>
    </row>
    <row r="146" spans="1:17" ht="15.75" hidden="1">
      <c r="A146" s="48" t="s">
        <v>572</v>
      </c>
      <c r="B146" s="8" t="s">
        <v>756</v>
      </c>
      <c r="C146" s="174"/>
      <c r="D146" s="171"/>
      <c r="E146" s="171"/>
      <c r="F146" s="171"/>
      <c r="G146" s="106"/>
      <c r="H146" s="131"/>
      <c r="I146" s="131"/>
      <c r="J146" s="131"/>
      <c r="K146" s="131"/>
      <c r="L146" s="131"/>
      <c r="M146" s="131"/>
      <c r="N146" s="131"/>
      <c r="O146" s="131"/>
      <c r="P146" s="110"/>
      <c r="Q146" s="109">
        <f t="shared" si="5"/>
        <v>0</v>
      </c>
    </row>
    <row r="147" spans="1:17" ht="15.75" hidden="1">
      <c r="A147" s="48" t="s">
        <v>604</v>
      </c>
      <c r="B147" s="8" t="s">
        <v>755</v>
      </c>
      <c r="C147" s="174"/>
      <c r="D147" s="171"/>
      <c r="E147" s="171"/>
      <c r="F147" s="171"/>
      <c r="G147" s="106"/>
      <c r="H147" s="131"/>
      <c r="I147" s="131"/>
      <c r="J147" s="131"/>
      <c r="K147" s="131"/>
      <c r="L147" s="131"/>
      <c r="M147" s="131"/>
      <c r="N147" s="131"/>
      <c r="O147" s="131"/>
      <c r="P147" s="110"/>
      <c r="Q147" s="109">
        <f t="shared" si="5"/>
        <v>0</v>
      </c>
    </row>
    <row r="148" spans="1:17" ht="15.75" hidden="1">
      <c r="A148" s="48"/>
      <c r="B148" s="33" t="s">
        <v>753</v>
      </c>
      <c r="C148" s="173"/>
      <c r="D148" s="171"/>
      <c r="E148" s="171"/>
      <c r="F148" s="171"/>
      <c r="G148" s="106"/>
      <c r="H148" s="131"/>
      <c r="I148" s="131"/>
      <c r="J148" s="131"/>
      <c r="K148" s="131"/>
      <c r="L148" s="131"/>
      <c r="M148" s="131"/>
      <c r="N148" s="131"/>
      <c r="O148" s="131"/>
      <c r="P148" s="110"/>
      <c r="Q148" s="109">
        <f t="shared" si="5"/>
        <v>0</v>
      </c>
    </row>
    <row r="149" spans="1:17" ht="15.75" hidden="1">
      <c r="A149" s="48"/>
      <c r="B149" s="33" t="s">
        <v>754</v>
      </c>
      <c r="C149" s="173"/>
      <c r="D149" s="171"/>
      <c r="E149" s="171"/>
      <c r="F149" s="171"/>
      <c r="G149" s="106"/>
      <c r="H149" s="131"/>
      <c r="I149" s="131"/>
      <c r="J149" s="131"/>
      <c r="K149" s="131"/>
      <c r="L149" s="131"/>
      <c r="M149" s="131"/>
      <c r="N149" s="131"/>
      <c r="O149" s="131"/>
      <c r="P149" s="110"/>
      <c r="Q149" s="109">
        <f t="shared" si="5"/>
        <v>0</v>
      </c>
    </row>
    <row r="150" spans="1:17" ht="15.75">
      <c r="A150" s="3">
        <v>110000</v>
      </c>
      <c r="B150" s="61" t="s">
        <v>621</v>
      </c>
      <c r="C150" s="175">
        <f>SUM(C152+C154+C155+C156)</f>
        <v>-161.7</v>
      </c>
      <c r="D150" s="175"/>
      <c r="E150" s="175">
        <f aca="true" t="shared" si="6" ref="E150:P150">SUM(E152+E154+E155+E156)</f>
        <v>-87</v>
      </c>
      <c r="F150" s="175">
        <f t="shared" si="6"/>
        <v>-50</v>
      </c>
      <c r="G150" s="175">
        <f t="shared" si="6"/>
        <v>0</v>
      </c>
      <c r="H150" s="109">
        <f t="shared" si="6"/>
        <v>0</v>
      </c>
      <c r="I150" s="109">
        <f t="shared" si="6"/>
        <v>0</v>
      </c>
      <c r="J150" s="109">
        <f t="shared" si="6"/>
        <v>0</v>
      </c>
      <c r="K150" s="109">
        <f t="shared" si="6"/>
        <v>0</v>
      </c>
      <c r="L150" s="109">
        <f t="shared" si="6"/>
        <v>0</v>
      </c>
      <c r="M150" s="109">
        <f t="shared" si="6"/>
        <v>0</v>
      </c>
      <c r="N150" s="109">
        <f t="shared" si="6"/>
        <v>0</v>
      </c>
      <c r="O150" s="109">
        <f t="shared" si="6"/>
        <v>0</v>
      </c>
      <c r="P150" s="109">
        <f t="shared" si="6"/>
        <v>0</v>
      </c>
      <c r="Q150" s="109">
        <f t="shared" si="5"/>
        <v>-161.7</v>
      </c>
    </row>
    <row r="151" spans="1:17" ht="15.75" hidden="1">
      <c r="A151" s="20">
        <v>1</v>
      </c>
      <c r="B151" s="20">
        <v>2</v>
      </c>
      <c r="C151" s="183"/>
      <c r="D151" s="171"/>
      <c r="E151" s="171"/>
      <c r="F151" s="171"/>
      <c r="G151" s="106"/>
      <c r="H151" s="198"/>
      <c r="I151" s="131"/>
      <c r="J151" s="131"/>
      <c r="K151" s="131"/>
      <c r="L151" s="131"/>
      <c r="M151" s="131"/>
      <c r="N151" s="131"/>
      <c r="O151" s="131"/>
      <c r="P151" s="110"/>
      <c r="Q151" s="109">
        <f t="shared" si="5"/>
        <v>0</v>
      </c>
    </row>
    <row r="152" spans="1:17" ht="15.75">
      <c r="A152" s="32" t="s">
        <v>605</v>
      </c>
      <c r="B152" s="8" t="s">
        <v>606</v>
      </c>
      <c r="C152" s="183">
        <v>-34.9</v>
      </c>
      <c r="D152" s="171"/>
      <c r="E152" s="171">
        <v>-25.8</v>
      </c>
      <c r="F152" s="171"/>
      <c r="G152" s="106"/>
      <c r="H152" s="198"/>
      <c r="I152" s="131"/>
      <c r="J152" s="131"/>
      <c r="K152" s="131"/>
      <c r="L152" s="131"/>
      <c r="M152" s="131"/>
      <c r="N152" s="131"/>
      <c r="O152" s="131"/>
      <c r="P152" s="110"/>
      <c r="Q152" s="109">
        <f t="shared" si="5"/>
        <v>-34.9</v>
      </c>
    </row>
    <row r="153" spans="1:17" ht="15.75" hidden="1">
      <c r="A153" s="32"/>
      <c r="B153" s="33" t="s">
        <v>738</v>
      </c>
      <c r="C153" s="184"/>
      <c r="D153" s="171"/>
      <c r="E153" s="171"/>
      <c r="F153" s="171"/>
      <c r="G153" s="106"/>
      <c r="H153" s="198"/>
      <c r="I153" s="131"/>
      <c r="J153" s="131"/>
      <c r="K153" s="131"/>
      <c r="L153" s="131"/>
      <c r="M153" s="131"/>
      <c r="N153" s="131"/>
      <c r="O153" s="131"/>
      <c r="P153" s="110"/>
      <c r="Q153" s="109">
        <f t="shared" si="5"/>
        <v>0</v>
      </c>
    </row>
    <row r="154" spans="1:17" ht="15.75">
      <c r="A154" s="32" t="s">
        <v>607</v>
      </c>
      <c r="B154" s="8" t="s">
        <v>765</v>
      </c>
      <c r="C154" s="183">
        <v>-3</v>
      </c>
      <c r="D154" s="171"/>
      <c r="E154" s="171">
        <v>-3</v>
      </c>
      <c r="F154" s="171"/>
      <c r="G154" s="106"/>
      <c r="H154" s="198"/>
      <c r="I154" s="131"/>
      <c r="J154" s="131"/>
      <c r="K154" s="131"/>
      <c r="L154" s="131"/>
      <c r="M154" s="131"/>
      <c r="N154" s="131"/>
      <c r="O154" s="131"/>
      <c r="P154" s="201"/>
      <c r="Q154" s="109">
        <f aca="true" t="shared" si="7" ref="Q154:Q225">H154+C154</f>
        <v>-3</v>
      </c>
    </row>
    <row r="155" spans="1:17" ht="15.75">
      <c r="A155" s="32" t="s">
        <v>608</v>
      </c>
      <c r="B155" s="8" t="s">
        <v>766</v>
      </c>
      <c r="C155" s="183">
        <v>-108.2</v>
      </c>
      <c r="D155" s="171"/>
      <c r="E155" s="171">
        <v>-47</v>
      </c>
      <c r="F155" s="171">
        <v>-50</v>
      </c>
      <c r="G155" s="106"/>
      <c r="H155" s="198"/>
      <c r="I155" s="131"/>
      <c r="J155" s="131"/>
      <c r="K155" s="131"/>
      <c r="L155" s="131"/>
      <c r="M155" s="131"/>
      <c r="N155" s="131"/>
      <c r="O155" s="131"/>
      <c r="P155" s="201"/>
      <c r="Q155" s="109">
        <f t="shared" si="7"/>
        <v>-108.2</v>
      </c>
    </row>
    <row r="156" spans="1:17" ht="15.75">
      <c r="A156" s="32" t="s">
        <v>609</v>
      </c>
      <c r="B156" s="8" t="s">
        <v>505</v>
      </c>
      <c r="C156" s="183">
        <v>-15.6</v>
      </c>
      <c r="D156" s="171"/>
      <c r="E156" s="171">
        <v>-11.2</v>
      </c>
      <c r="F156" s="171"/>
      <c r="G156" s="106"/>
      <c r="H156" s="198"/>
      <c r="I156" s="131"/>
      <c r="J156" s="131"/>
      <c r="K156" s="131"/>
      <c r="L156" s="131"/>
      <c r="M156" s="131"/>
      <c r="N156" s="131"/>
      <c r="O156" s="131"/>
      <c r="P156" s="201"/>
      <c r="Q156" s="109">
        <f t="shared" si="7"/>
        <v>-15.6</v>
      </c>
    </row>
    <row r="157" spans="1:17" ht="15.75" hidden="1">
      <c r="A157" s="32"/>
      <c r="B157" s="33" t="s">
        <v>738</v>
      </c>
      <c r="C157" s="184"/>
      <c r="D157" s="185"/>
      <c r="E157" s="185"/>
      <c r="F157" s="185"/>
      <c r="G157" s="85"/>
      <c r="H157" s="198"/>
      <c r="I157" s="131"/>
      <c r="J157" s="131"/>
      <c r="K157" s="131"/>
      <c r="L157" s="131"/>
      <c r="M157" s="131"/>
      <c r="N157" s="131"/>
      <c r="O157" s="131"/>
      <c r="P157" s="201"/>
      <c r="Q157" s="109">
        <f t="shared" si="7"/>
        <v>0</v>
      </c>
    </row>
    <row r="158" spans="1:17" ht="15.75" hidden="1">
      <c r="A158" s="32" t="s">
        <v>608</v>
      </c>
      <c r="B158" s="8" t="s">
        <v>766</v>
      </c>
      <c r="C158" s="183"/>
      <c r="D158" s="171"/>
      <c r="E158" s="171"/>
      <c r="F158" s="171"/>
      <c r="G158" s="106"/>
      <c r="H158" s="198"/>
      <c r="I158" s="131"/>
      <c r="J158" s="131"/>
      <c r="K158" s="131"/>
      <c r="L158" s="131"/>
      <c r="M158" s="131"/>
      <c r="N158" s="131"/>
      <c r="O158" s="131"/>
      <c r="P158" s="201"/>
      <c r="Q158" s="109">
        <f t="shared" si="7"/>
        <v>0</v>
      </c>
    </row>
    <row r="159" spans="1:17" ht="15.75" hidden="1">
      <c r="A159" s="32" t="s">
        <v>609</v>
      </c>
      <c r="B159" s="8" t="s">
        <v>505</v>
      </c>
      <c r="C159" s="183"/>
      <c r="D159" s="171"/>
      <c r="E159" s="171"/>
      <c r="F159" s="171"/>
      <c r="G159" s="106"/>
      <c r="H159" s="198"/>
      <c r="I159" s="131"/>
      <c r="J159" s="131"/>
      <c r="K159" s="131"/>
      <c r="L159" s="131"/>
      <c r="M159" s="131"/>
      <c r="N159" s="131"/>
      <c r="O159" s="131"/>
      <c r="P159" s="201"/>
      <c r="Q159" s="109">
        <f t="shared" si="7"/>
        <v>0</v>
      </c>
    </row>
    <row r="160" spans="1:17" ht="15.75" hidden="1">
      <c r="A160" s="32" t="s">
        <v>629</v>
      </c>
      <c r="B160" s="8" t="s">
        <v>520</v>
      </c>
      <c r="C160" s="183"/>
      <c r="D160" s="171"/>
      <c r="E160" s="171"/>
      <c r="F160" s="171"/>
      <c r="G160" s="106"/>
      <c r="H160" s="198"/>
      <c r="I160" s="131"/>
      <c r="J160" s="131"/>
      <c r="K160" s="131"/>
      <c r="L160" s="131"/>
      <c r="M160" s="131"/>
      <c r="N160" s="131"/>
      <c r="O160" s="131"/>
      <c r="P160" s="201"/>
      <c r="Q160" s="109">
        <f t="shared" si="7"/>
        <v>0</v>
      </c>
    </row>
    <row r="161" spans="1:17" ht="15.75" hidden="1">
      <c r="A161" s="20"/>
      <c r="B161" s="20"/>
      <c r="C161" s="183"/>
      <c r="D161" s="171"/>
      <c r="E161" s="171"/>
      <c r="F161" s="171"/>
      <c r="G161" s="106"/>
      <c r="H161" s="198"/>
      <c r="I161" s="131"/>
      <c r="J161" s="131"/>
      <c r="K161" s="131"/>
      <c r="L161" s="131"/>
      <c r="M161" s="131"/>
      <c r="N161" s="131"/>
      <c r="O161" s="131"/>
      <c r="P161" s="110"/>
      <c r="Q161" s="109">
        <f t="shared" si="7"/>
        <v>0</v>
      </c>
    </row>
    <row r="162" spans="1:17" ht="15.75" hidden="1">
      <c r="A162" s="70">
        <v>120000</v>
      </c>
      <c r="B162" s="61" t="s">
        <v>631</v>
      </c>
      <c r="C162" s="169"/>
      <c r="D162" s="169"/>
      <c r="E162" s="169"/>
      <c r="F162" s="169"/>
      <c r="G162" s="102"/>
      <c r="H162" s="200"/>
      <c r="I162" s="200"/>
      <c r="J162" s="200"/>
      <c r="K162" s="200"/>
      <c r="L162" s="200"/>
      <c r="M162" s="200"/>
      <c r="N162" s="200"/>
      <c r="O162" s="200"/>
      <c r="P162" s="197"/>
      <c r="Q162" s="109">
        <f t="shared" si="7"/>
        <v>0</v>
      </c>
    </row>
    <row r="163" spans="1:17" ht="15.75" hidden="1">
      <c r="A163" s="66" t="s">
        <v>626</v>
      </c>
      <c r="B163" s="31" t="s">
        <v>744</v>
      </c>
      <c r="C163" s="171"/>
      <c r="D163" s="171"/>
      <c r="E163" s="171"/>
      <c r="F163" s="171"/>
      <c r="G163" s="106"/>
      <c r="H163" s="131"/>
      <c r="I163" s="131"/>
      <c r="J163" s="131"/>
      <c r="K163" s="131"/>
      <c r="L163" s="131"/>
      <c r="M163" s="131"/>
      <c r="N163" s="131"/>
      <c r="O163" s="131"/>
      <c r="P163" s="110"/>
      <c r="Q163" s="109">
        <f t="shared" si="7"/>
        <v>0</v>
      </c>
    </row>
    <row r="164" spans="1:17" ht="15.75" hidden="1">
      <c r="A164" s="66"/>
      <c r="B164" s="33" t="s">
        <v>738</v>
      </c>
      <c r="C164" s="184"/>
      <c r="D164" s="171"/>
      <c r="E164" s="171"/>
      <c r="F164" s="171"/>
      <c r="G164" s="106"/>
      <c r="H164" s="131"/>
      <c r="I164" s="131"/>
      <c r="J164" s="131"/>
      <c r="K164" s="131"/>
      <c r="L164" s="131"/>
      <c r="M164" s="131"/>
      <c r="N164" s="131"/>
      <c r="O164" s="131"/>
      <c r="P164" s="110"/>
      <c r="Q164" s="109">
        <f t="shared" si="7"/>
        <v>0</v>
      </c>
    </row>
    <row r="165" spans="1:17" ht="15.75" hidden="1">
      <c r="A165" s="68" t="s">
        <v>761</v>
      </c>
      <c r="B165" s="61" t="s">
        <v>631</v>
      </c>
      <c r="C165" s="186"/>
      <c r="D165" s="171"/>
      <c r="E165" s="171"/>
      <c r="F165" s="171"/>
      <c r="G165" s="106"/>
      <c r="H165" s="131"/>
      <c r="I165" s="131"/>
      <c r="J165" s="131"/>
      <c r="K165" s="131"/>
      <c r="L165" s="131"/>
      <c r="M165" s="131"/>
      <c r="N165" s="131"/>
      <c r="O165" s="131"/>
      <c r="P165" s="110"/>
      <c r="Q165" s="109">
        <f t="shared" si="7"/>
        <v>0</v>
      </c>
    </row>
    <row r="166" spans="1:17" ht="15.75" hidden="1">
      <c r="A166" s="66" t="s">
        <v>626</v>
      </c>
      <c r="B166" s="8" t="s">
        <v>744</v>
      </c>
      <c r="C166" s="184"/>
      <c r="D166" s="171"/>
      <c r="E166" s="171"/>
      <c r="F166" s="171"/>
      <c r="G166" s="106"/>
      <c r="H166" s="131"/>
      <c r="I166" s="131"/>
      <c r="J166" s="131"/>
      <c r="K166" s="131"/>
      <c r="L166" s="131"/>
      <c r="M166" s="131"/>
      <c r="N166" s="131"/>
      <c r="O166" s="131"/>
      <c r="P166" s="110"/>
      <c r="Q166" s="109">
        <f t="shared" si="7"/>
        <v>0</v>
      </c>
    </row>
    <row r="167" spans="1:17" ht="15.75" hidden="1">
      <c r="A167" s="66"/>
      <c r="B167" s="8"/>
      <c r="C167" s="184"/>
      <c r="D167" s="171"/>
      <c r="E167" s="171"/>
      <c r="F167" s="171"/>
      <c r="G167" s="106"/>
      <c r="H167" s="131"/>
      <c r="I167" s="131"/>
      <c r="J167" s="131"/>
      <c r="K167" s="131"/>
      <c r="L167" s="131"/>
      <c r="M167" s="131"/>
      <c r="N167" s="131"/>
      <c r="O167" s="131"/>
      <c r="P167" s="110"/>
      <c r="Q167" s="109">
        <f t="shared" si="7"/>
        <v>0</v>
      </c>
    </row>
    <row r="168" spans="1:17" ht="15.75" hidden="1">
      <c r="A168" s="66"/>
      <c r="B168" s="8"/>
      <c r="C168" s="184"/>
      <c r="D168" s="171"/>
      <c r="E168" s="171"/>
      <c r="F168" s="171"/>
      <c r="G168" s="106"/>
      <c r="H168" s="131"/>
      <c r="I168" s="131"/>
      <c r="J168" s="131"/>
      <c r="K168" s="131"/>
      <c r="L168" s="131"/>
      <c r="M168" s="131"/>
      <c r="N168" s="131"/>
      <c r="O168" s="131"/>
      <c r="P168" s="110"/>
      <c r="Q168" s="109">
        <f t="shared" si="7"/>
        <v>0</v>
      </c>
    </row>
    <row r="169" spans="1:17" ht="68.25" customHeight="1" hidden="1">
      <c r="A169" s="66"/>
      <c r="B169" s="42" t="s">
        <v>707</v>
      </c>
      <c r="C169" s="184"/>
      <c r="D169" s="171"/>
      <c r="E169" s="171"/>
      <c r="F169" s="171"/>
      <c r="G169" s="106"/>
      <c r="H169" s="131"/>
      <c r="I169" s="131"/>
      <c r="J169" s="131"/>
      <c r="K169" s="131"/>
      <c r="L169" s="131"/>
      <c r="M169" s="131"/>
      <c r="N169" s="131"/>
      <c r="O169" s="131"/>
      <c r="P169" s="110"/>
      <c r="Q169" s="109">
        <f t="shared" si="7"/>
        <v>0</v>
      </c>
    </row>
    <row r="170" spans="1:17" ht="44.25" customHeight="1" hidden="1">
      <c r="A170" s="66" t="s">
        <v>742</v>
      </c>
      <c r="B170" s="8" t="s">
        <v>706</v>
      </c>
      <c r="C170" s="187"/>
      <c r="D170" s="171"/>
      <c r="E170" s="171"/>
      <c r="F170" s="171"/>
      <c r="G170" s="106"/>
      <c r="H170" s="110"/>
      <c r="I170" s="110"/>
      <c r="J170" s="110"/>
      <c r="K170" s="110"/>
      <c r="L170" s="110"/>
      <c r="M170" s="110"/>
      <c r="N170" s="110"/>
      <c r="O170" s="110"/>
      <c r="P170" s="110"/>
      <c r="Q170" s="109">
        <f t="shared" si="7"/>
        <v>0</v>
      </c>
    </row>
    <row r="171" spans="1:17" ht="71.25" customHeight="1" hidden="1">
      <c r="A171" s="66"/>
      <c r="B171" s="42" t="s">
        <v>701</v>
      </c>
      <c r="C171" s="184"/>
      <c r="D171" s="185"/>
      <c r="E171" s="185"/>
      <c r="F171" s="171"/>
      <c r="G171" s="106"/>
      <c r="H171" s="110"/>
      <c r="I171" s="110"/>
      <c r="J171" s="110"/>
      <c r="K171" s="110"/>
      <c r="L171" s="110"/>
      <c r="M171" s="110"/>
      <c r="N171" s="110"/>
      <c r="O171" s="110"/>
      <c r="P171" s="110"/>
      <c r="Q171" s="109">
        <f t="shared" si="7"/>
        <v>0</v>
      </c>
    </row>
    <row r="172" spans="1:17" ht="15.75" hidden="1">
      <c r="A172" s="67" t="s">
        <v>619</v>
      </c>
      <c r="B172" s="61" t="s">
        <v>620</v>
      </c>
      <c r="C172" s="186">
        <f>SUM(C173+C175+C177+C179)</f>
        <v>0</v>
      </c>
      <c r="D172" s="185"/>
      <c r="E172" s="188">
        <v>0</v>
      </c>
      <c r="F172" s="188">
        <v>0</v>
      </c>
      <c r="G172" s="98">
        <v>0</v>
      </c>
      <c r="H172" s="128">
        <v>0</v>
      </c>
      <c r="I172" s="128">
        <v>0</v>
      </c>
      <c r="J172" s="128">
        <v>0</v>
      </c>
      <c r="K172" s="128">
        <v>0</v>
      </c>
      <c r="L172" s="128">
        <v>0</v>
      </c>
      <c r="M172" s="128">
        <v>0</v>
      </c>
      <c r="N172" s="128">
        <v>0</v>
      </c>
      <c r="O172" s="128">
        <v>0</v>
      </c>
      <c r="P172" s="128">
        <v>0</v>
      </c>
      <c r="Q172" s="109">
        <f t="shared" si="7"/>
        <v>0</v>
      </c>
    </row>
    <row r="173" spans="1:17" ht="15.75" hidden="1">
      <c r="A173" s="48" t="s">
        <v>602</v>
      </c>
      <c r="B173" s="8" t="s">
        <v>726</v>
      </c>
      <c r="C173" s="187"/>
      <c r="D173" s="185"/>
      <c r="E173" s="185"/>
      <c r="F173" s="171"/>
      <c r="G173" s="106"/>
      <c r="H173" s="110"/>
      <c r="I173" s="110"/>
      <c r="J173" s="110"/>
      <c r="K173" s="110"/>
      <c r="L173" s="110"/>
      <c r="M173" s="110"/>
      <c r="N173" s="110"/>
      <c r="O173" s="110"/>
      <c r="P173" s="110"/>
      <c r="Q173" s="109">
        <f t="shared" si="7"/>
        <v>0</v>
      </c>
    </row>
    <row r="174" spans="1:17" ht="15.75" hidden="1">
      <c r="A174" s="35"/>
      <c r="B174" s="33" t="s">
        <v>714</v>
      </c>
      <c r="C174" s="184"/>
      <c r="D174" s="185"/>
      <c r="E174" s="185"/>
      <c r="F174" s="171"/>
      <c r="G174" s="106"/>
      <c r="H174" s="110"/>
      <c r="I174" s="110"/>
      <c r="J174" s="110"/>
      <c r="K174" s="110"/>
      <c r="L174" s="110"/>
      <c r="M174" s="110"/>
      <c r="N174" s="110"/>
      <c r="O174" s="110"/>
      <c r="P174" s="110"/>
      <c r="Q174" s="109">
        <f t="shared" si="7"/>
        <v>0</v>
      </c>
    </row>
    <row r="175" spans="1:17" ht="31.5" hidden="1">
      <c r="A175" s="48" t="s">
        <v>90</v>
      </c>
      <c r="B175" s="208" t="s">
        <v>91</v>
      </c>
      <c r="C175" s="187"/>
      <c r="D175" s="185"/>
      <c r="E175" s="185"/>
      <c r="F175" s="171"/>
      <c r="G175" s="106"/>
      <c r="H175" s="110"/>
      <c r="I175" s="110"/>
      <c r="J175" s="110"/>
      <c r="K175" s="110"/>
      <c r="L175" s="110"/>
      <c r="M175" s="110"/>
      <c r="N175" s="110"/>
      <c r="O175" s="110"/>
      <c r="P175" s="110"/>
      <c r="Q175" s="109">
        <f t="shared" si="7"/>
        <v>0</v>
      </c>
    </row>
    <row r="176" spans="1:17" ht="15.75" hidden="1">
      <c r="A176" s="35"/>
      <c r="B176" s="33" t="s">
        <v>714</v>
      </c>
      <c r="C176" s="184"/>
      <c r="D176" s="185"/>
      <c r="E176" s="185"/>
      <c r="F176" s="171"/>
      <c r="G176" s="106"/>
      <c r="H176" s="110"/>
      <c r="I176" s="110"/>
      <c r="J176" s="110"/>
      <c r="K176" s="110"/>
      <c r="L176" s="110"/>
      <c r="M176" s="110"/>
      <c r="N176" s="110"/>
      <c r="O176" s="110"/>
      <c r="P176" s="110"/>
      <c r="Q176" s="109">
        <f t="shared" si="7"/>
        <v>0</v>
      </c>
    </row>
    <row r="177" spans="1:17" ht="36" customHeight="1" hidden="1">
      <c r="A177" s="48" t="s">
        <v>657</v>
      </c>
      <c r="B177" s="208" t="s">
        <v>662</v>
      </c>
      <c r="C177" s="187"/>
      <c r="D177" s="185"/>
      <c r="E177" s="185"/>
      <c r="F177" s="171"/>
      <c r="G177" s="106"/>
      <c r="H177" s="110"/>
      <c r="I177" s="110"/>
      <c r="J177" s="110"/>
      <c r="K177" s="110"/>
      <c r="L177" s="110"/>
      <c r="M177" s="110"/>
      <c r="N177" s="110"/>
      <c r="O177" s="110"/>
      <c r="P177" s="110"/>
      <c r="Q177" s="109">
        <f t="shared" si="7"/>
        <v>0</v>
      </c>
    </row>
    <row r="178" spans="1:17" ht="15.75" hidden="1">
      <c r="A178" s="35"/>
      <c r="B178" s="33" t="s">
        <v>714</v>
      </c>
      <c r="C178" s="184"/>
      <c r="D178" s="185"/>
      <c r="E178" s="185"/>
      <c r="F178" s="171"/>
      <c r="G178" s="106"/>
      <c r="H178" s="110"/>
      <c r="I178" s="110"/>
      <c r="J178" s="110"/>
      <c r="K178" s="110"/>
      <c r="L178" s="110"/>
      <c r="M178" s="110"/>
      <c r="N178" s="110"/>
      <c r="O178" s="110"/>
      <c r="P178" s="110"/>
      <c r="Q178" s="109">
        <f t="shared" si="7"/>
        <v>0</v>
      </c>
    </row>
    <row r="179" spans="1:17" ht="42" customHeight="1" hidden="1">
      <c r="A179" s="35" t="s">
        <v>603</v>
      </c>
      <c r="B179" s="8" t="s">
        <v>511</v>
      </c>
      <c r="C179" s="187"/>
      <c r="D179" s="185"/>
      <c r="E179" s="185"/>
      <c r="F179" s="171"/>
      <c r="G179" s="106"/>
      <c r="H179" s="110"/>
      <c r="I179" s="110"/>
      <c r="J179" s="110"/>
      <c r="K179" s="110"/>
      <c r="L179" s="110"/>
      <c r="M179" s="110"/>
      <c r="N179" s="110"/>
      <c r="O179" s="110"/>
      <c r="P179" s="110"/>
      <c r="Q179" s="109">
        <f t="shared" si="7"/>
        <v>0</v>
      </c>
    </row>
    <row r="180" spans="1:17" ht="15.75">
      <c r="A180" s="68" t="s">
        <v>88</v>
      </c>
      <c r="B180" s="61" t="s">
        <v>89</v>
      </c>
      <c r="C180" s="186">
        <f>SUM(C181+C183+C186+C187+C189)</f>
        <v>40.8</v>
      </c>
      <c r="D180" s="185"/>
      <c r="E180" s="186">
        <f aca="true" t="shared" si="8" ref="E180:P180">SUM(E181+E183+E186+E187+E189)</f>
        <v>0</v>
      </c>
      <c r="F180" s="186">
        <f t="shared" si="8"/>
        <v>25.8</v>
      </c>
      <c r="G180" s="186">
        <f t="shared" si="8"/>
        <v>0</v>
      </c>
      <c r="H180" s="202">
        <f t="shared" si="8"/>
        <v>0</v>
      </c>
      <c r="I180" s="202">
        <f t="shared" si="8"/>
        <v>0</v>
      </c>
      <c r="J180" s="202">
        <f t="shared" si="8"/>
        <v>0</v>
      </c>
      <c r="K180" s="202">
        <f t="shared" si="8"/>
        <v>0</v>
      </c>
      <c r="L180" s="202">
        <f t="shared" si="8"/>
        <v>0</v>
      </c>
      <c r="M180" s="202">
        <f t="shared" si="8"/>
        <v>0</v>
      </c>
      <c r="N180" s="202">
        <f t="shared" si="8"/>
        <v>0</v>
      </c>
      <c r="O180" s="202">
        <f t="shared" si="8"/>
        <v>0</v>
      </c>
      <c r="P180" s="202">
        <f t="shared" si="8"/>
        <v>0</v>
      </c>
      <c r="Q180" s="109">
        <f t="shared" si="7"/>
        <v>40.8</v>
      </c>
    </row>
    <row r="181" spans="1:17" ht="15.75">
      <c r="A181" s="48" t="s">
        <v>610</v>
      </c>
      <c r="B181" s="8" t="s">
        <v>504</v>
      </c>
      <c r="C181" s="187">
        <v>20</v>
      </c>
      <c r="D181" s="185"/>
      <c r="E181" s="188"/>
      <c r="F181" s="188"/>
      <c r="G181" s="98"/>
      <c r="H181" s="128"/>
      <c r="I181" s="128"/>
      <c r="J181" s="128"/>
      <c r="K181" s="128"/>
      <c r="L181" s="128"/>
      <c r="M181" s="128"/>
      <c r="N181" s="128"/>
      <c r="O181" s="128"/>
      <c r="P181" s="128"/>
      <c r="Q181" s="109">
        <f t="shared" si="7"/>
        <v>20</v>
      </c>
    </row>
    <row r="182" spans="1:17" ht="15.75">
      <c r="A182" s="48"/>
      <c r="B182" s="33" t="s">
        <v>77</v>
      </c>
      <c r="C182" s="187">
        <v>20</v>
      </c>
      <c r="D182" s="185"/>
      <c r="E182" s="188"/>
      <c r="F182" s="188"/>
      <c r="G182" s="98"/>
      <c r="H182" s="128"/>
      <c r="I182" s="128"/>
      <c r="J182" s="128"/>
      <c r="K182" s="128"/>
      <c r="L182" s="128"/>
      <c r="M182" s="128"/>
      <c r="N182" s="128"/>
      <c r="O182" s="128"/>
      <c r="P182" s="128"/>
      <c r="Q182" s="109">
        <f t="shared" si="7"/>
        <v>20</v>
      </c>
    </row>
    <row r="183" spans="1:17" ht="30" customHeight="1">
      <c r="A183" s="32" t="s">
        <v>656</v>
      </c>
      <c r="B183" s="8" t="s">
        <v>763</v>
      </c>
      <c r="C183" s="187">
        <v>25.8</v>
      </c>
      <c r="D183" s="185"/>
      <c r="E183" s="185"/>
      <c r="F183" s="171">
        <v>25.8</v>
      </c>
      <c r="G183" s="106"/>
      <c r="H183" s="110"/>
      <c r="I183" s="110"/>
      <c r="J183" s="110"/>
      <c r="K183" s="110"/>
      <c r="L183" s="110"/>
      <c r="M183" s="110"/>
      <c r="N183" s="110"/>
      <c r="O183" s="110"/>
      <c r="P183" s="110"/>
      <c r="Q183" s="109">
        <f t="shared" si="7"/>
        <v>25.8</v>
      </c>
    </row>
    <row r="184" spans="1:17" ht="36.75" customHeight="1" hidden="1">
      <c r="A184" s="70">
        <v>210000</v>
      </c>
      <c r="B184" s="61" t="s">
        <v>86</v>
      </c>
      <c r="C184" s="186"/>
      <c r="D184" s="185"/>
      <c r="E184" s="188">
        <v>0</v>
      </c>
      <c r="F184" s="188">
        <v>0</v>
      </c>
      <c r="G184" s="98">
        <v>0</v>
      </c>
      <c r="H184" s="128">
        <v>0</v>
      </c>
      <c r="I184" s="128">
        <v>0</v>
      </c>
      <c r="J184" s="128">
        <v>0</v>
      </c>
      <c r="K184" s="128">
        <v>0</v>
      </c>
      <c r="L184" s="128">
        <v>0</v>
      </c>
      <c r="M184" s="128">
        <v>0</v>
      </c>
      <c r="N184" s="128">
        <v>0</v>
      </c>
      <c r="O184" s="128">
        <v>0</v>
      </c>
      <c r="P184" s="128">
        <v>0</v>
      </c>
      <c r="Q184" s="109">
        <f t="shared" si="7"/>
        <v>0</v>
      </c>
    </row>
    <row r="185" spans="1:17" ht="31.5" customHeight="1" hidden="1">
      <c r="A185" s="1">
        <v>210105</v>
      </c>
      <c r="B185" s="8" t="s">
        <v>546</v>
      </c>
      <c r="C185" s="187"/>
      <c r="D185" s="185"/>
      <c r="E185" s="185"/>
      <c r="F185" s="171"/>
      <c r="G185" s="106"/>
      <c r="H185" s="110"/>
      <c r="I185" s="110"/>
      <c r="J185" s="110"/>
      <c r="K185" s="110"/>
      <c r="L185" s="110"/>
      <c r="M185" s="110"/>
      <c r="N185" s="110"/>
      <c r="O185" s="110"/>
      <c r="P185" s="110"/>
      <c r="Q185" s="109">
        <f t="shared" si="7"/>
        <v>0</v>
      </c>
    </row>
    <row r="186" spans="1:17" ht="31.5" customHeight="1">
      <c r="A186" s="1">
        <v>130203</v>
      </c>
      <c r="B186" s="8" t="s">
        <v>747</v>
      </c>
      <c r="C186" s="187">
        <v>-1.24</v>
      </c>
      <c r="D186" s="185"/>
      <c r="E186" s="185"/>
      <c r="F186" s="171"/>
      <c r="G186" s="106"/>
      <c r="H186" s="110"/>
      <c r="I186" s="110"/>
      <c r="J186" s="110"/>
      <c r="K186" s="110"/>
      <c r="L186" s="110"/>
      <c r="M186" s="110"/>
      <c r="N186" s="110"/>
      <c r="O186" s="110"/>
      <c r="P186" s="110"/>
      <c r="Q186" s="109">
        <f t="shared" si="7"/>
        <v>-1.24</v>
      </c>
    </row>
    <row r="187" spans="1:17" ht="31.5" customHeight="1">
      <c r="A187" s="1">
        <v>130204</v>
      </c>
      <c r="B187" s="8" t="s">
        <v>545</v>
      </c>
      <c r="C187" s="187">
        <v>-5</v>
      </c>
      <c r="D187" s="185"/>
      <c r="E187" s="185"/>
      <c r="F187" s="171"/>
      <c r="G187" s="106"/>
      <c r="H187" s="110"/>
      <c r="I187" s="110"/>
      <c r="J187" s="110"/>
      <c r="K187" s="110"/>
      <c r="L187" s="110"/>
      <c r="M187" s="110"/>
      <c r="N187" s="110"/>
      <c r="O187" s="110"/>
      <c r="P187" s="110"/>
      <c r="Q187" s="109">
        <f t="shared" si="7"/>
        <v>-5</v>
      </c>
    </row>
    <row r="188" spans="1:17" ht="31.5" customHeight="1">
      <c r="A188" s="1"/>
      <c r="B188" s="33" t="s">
        <v>77</v>
      </c>
      <c r="C188" s="187">
        <v>-5</v>
      </c>
      <c r="D188" s="185"/>
      <c r="E188" s="185"/>
      <c r="F188" s="171"/>
      <c r="G188" s="106"/>
      <c r="H188" s="110"/>
      <c r="I188" s="110"/>
      <c r="J188" s="110"/>
      <c r="K188" s="110"/>
      <c r="L188" s="110"/>
      <c r="M188" s="110"/>
      <c r="N188" s="110"/>
      <c r="O188" s="110"/>
      <c r="P188" s="110"/>
      <c r="Q188" s="109">
        <f t="shared" si="7"/>
        <v>-5</v>
      </c>
    </row>
    <row r="189" spans="1:17" ht="31.5" customHeight="1">
      <c r="A189" s="1">
        <v>130205</v>
      </c>
      <c r="B189" s="8" t="s">
        <v>748</v>
      </c>
      <c r="C189" s="187">
        <v>1.24</v>
      </c>
      <c r="D189" s="185"/>
      <c r="E189" s="185"/>
      <c r="F189" s="171"/>
      <c r="G189" s="106"/>
      <c r="H189" s="110"/>
      <c r="I189" s="110"/>
      <c r="J189" s="110"/>
      <c r="K189" s="110"/>
      <c r="L189" s="110"/>
      <c r="M189" s="110"/>
      <c r="N189" s="110"/>
      <c r="O189" s="110"/>
      <c r="P189" s="110"/>
      <c r="Q189" s="109">
        <f t="shared" si="7"/>
        <v>1.24</v>
      </c>
    </row>
    <row r="190" spans="1:17" ht="15.75" hidden="1">
      <c r="A190" s="70">
        <v>250000</v>
      </c>
      <c r="B190" s="61" t="s">
        <v>87</v>
      </c>
      <c r="C190" s="186"/>
      <c r="D190" s="185"/>
      <c r="E190" s="188">
        <v>0</v>
      </c>
      <c r="F190" s="188">
        <v>0</v>
      </c>
      <c r="G190" s="98">
        <v>0</v>
      </c>
      <c r="H190" s="128">
        <v>0</v>
      </c>
      <c r="I190" s="128">
        <v>0</v>
      </c>
      <c r="J190" s="128">
        <v>0</v>
      </c>
      <c r="K190" s="128">
        <v>0</v>
      </c>
      <c r="L190" s="128">
        <v>0</v>
      </c>
      <c r="M190" s="128">
        <v>0</v>
      </c>
      <c r="N190" s="128">
        <v>0</v>
      </c>
      <c r="O190" s="128">
        <v>0</v>
      </c>
      <c r="P190" s="128">
        <v>0</v>
      </c>
      <c r="Q190" s="109">
        <f t="shared" si="7"/>
        <v>0</v>
      </c>
    </row>
    <row r="191" spans="1:17" ht="15.75" hidden="1">
      <c r="A191" s="1">
        <v>250102</v>
      </c>
      <c r="B191" s="8" t="s">
        <v>613</v>
      </c>
      <c r="C191" s="187"/>
      <c r="D191" s="185"/>
      <c r="E191" s="185"/>
      <c r="F191" s="171"/>
      <c r="G191" s="106"/>
      <c r="H191" s="110"/>
      <c r="I191" s="110"/>
      <c r="J191" s="110"/>
      <c r="K191" s="110"/>
      <c r="L191" s="110"/>
      <c r="M191" s="110"/>
      <c r="N191" s="110"/>
      <c r="O191" s="110"/>
      <c r="P191" s="110"/>
      <c r="Q191" s="109">
        <f t="shared" si="7"/>
        <v>0</v>
      </c>
    </row>
    <row r="192" spans="1:17" ht="15.75" hidden="1">
      <c r="A192" s="2">
        <v>250404</v>
      </c>
      <c r="B192" s="37" t="s">
        <v>688</v>
      </c>
      <c r="C192" s="187"/>
      <c r="D192" s="185"/>
      <c r="E192" s="185"/>
      <c r="F192" s="171"/>
      <c r="G192" s="106"/>
      <c r="H192" s="110"/>
      <c r="I192" s="110"/>
      <c r="J192" s="110"/>
      <c r="K192" s="110"/>
      <c r="L192" s="110"/>
      <c r="M192" s="110"/>
      <c r="N192" s="110"/>
      <c r="O192" s="110"/>
      <c r="P192" s="110"/>
      <c r="Q192" s="109">
        <f t="shared" si="7"/>
        <v>0</v>
      </c>
    </row>
    <row r="193" spans="1:17" ht="15.75" hidden="1">
      <c r="A193" s="2"/>
      <c r="B193" s="37"/>
      <c r="C193" s="184"/>
      <c r="D193" s="185"/>
      <c r="E193" s="185"/>
      <c r="F193" s="171"/>
      <c r="G193" s="106"/>
      <c r="H193" s="110"/>
      <c r="I193" s="110"/>
      <c r="J193" s="110"/>
      <c r="K193" s="110"/>
      <c r="L193" s="110"/>
      <c r="M193" s="110"/>
      <c r="N193" s="110"/>
      <c r="O193" s="110"/>
      <c r="P193" s="110"/>
      <c r="Q193" s="109">
        <f t="shared" si="7"/>
        <v>0</v>
      </c>
    </row>
    <row r="194" spans="1:17" ht="15.75" hidden="1">
      <c r="A194" s="2"/>
      <c r="B194" s="8" t="s">
        <v>702</v>
      </c>
      <c r="C194" s="184"/>
      <c r="D194" s="185"/>
      <c r="E194" s="185"/>
      <c r="F194" s="171"/>
      <c r="G194" s="106"/>
      <c r="H194" s="110"/>
      <c r="I194" s="110"/>
      <c r="J194" s="110"/>
      <c r="K194" s="110"/>
      <c r="L194" s="110"/>
      <c r="M194" s="110"/>
      <c r="N194" s="110"/>
      <c r="O194" s="110"/>
      <c r="P194" s="110"/>
      <c r="Q194" s="109">
        <f t="shared" si="7"/>
        <v>0</v>
      </c>
    </row>
    <row r="195" spans="1:17" ht="15.75" hidden="1">
      <c r="A195" s="66"/>
      <c r="B195" s="42"/>
      <c r="C195" s="184"/>
      <c r="D195" s="185"/>
      <c r="E195" s="185"/>
      <c r="F195" s="171"/>
      <c r="G195" s="106"/>
      <c r="H195" s="110"/>
      <c r="I195" s="110"/>
      <c r="J195" s="110"/>
      <c r="K195" s="110"/>
      <c r="L195" s="110"/>
      <c r="M195" s="110"/>
      <c r="N195" s="110"/>
      <c r="O195" s="110"/>
      <c r="P195" s="110"/>
      <c r="Q195" s="109">
        <f t="shared" si="7"/>
        <v>0</v>
      </c>
    </row>
    <row r="196" spans="1:17" ht="15.75" hidden="1">
      <c r="A196" s="70"/>
      <c r="B196" s="61"/>
      <c r="C196" s="184"/>
      <c r="D196" s="185"/>
      <c r="E196" s="185"/>
      <c r="F196" s="171"/>
      <c r="G196" s="106"/>
      <c r="H196" s="110"/>
      <c r="I196" s="110"/>
      <c r="J196" s="110"/>
      <c r="K196" s="110"/>
      <c r="L196" s="110"/>
      <c r="M196" s="110"/>
      <c r="N196" s="110"/>
      <c r="O196" s="110"/>
      <c r="P196" s="110"/>
      <c r="Q196" s="109">
        <f t="shared" si="7"/>
        <v>0</v>
      </c>
    </row>
    <row r="197" spans="1:17" ht="15.75" hidden="1">
      <c r="A197" s="1"/>
      <c r="B197" s="8"/>
      <c r="C197" s="184"/>
      <c r="D197" s="185"/>
      <c r="E197" s="185"/>
      <c r="F197" s="171"/>
      <c r="G197" s="106"/>
      <c r="H197" s="110"/>
      <c r="I197" s="110"/>
      <c r="J197" s="110"/>
      <c r="K197" s="110"/>
      <c r="L197" s="110"/>
      <c r="M197" s="110"/>
      <c r="N197" s="110"/>
      <c r="O197" s="110"/>
      <c r="P197" s="110"/>
      <c r="Q197" s="109">
        <f t="shared" si="7"/>
        <v>0</v>
      </c>
    </row>
    <row r="198" spans="1:17" ht="15.75">
      <c r="A198" s="1"/>
      <c r="B198" s="61" t="s">
        <v>582</v>
      </c>
      <c r="C198" s="186">
        <f>SUM(C180+C150+C74+C40+C18)</f>
        <v>869.8568699999998</v>
      </c>
      <c r="D198" s="185"/>
      <c r="E198" s="186">
        <f aca="true" t="shared" si="9" ref="E198:P198">SUM(E180+E150+E74+E40+E18)</f>
        <v>176.40000000000003</v>
      </c>
      <c r="F198" s="186">
        <f t="shared" si="9"/>
        <v>884.4199999999998</v>
      </c>
      <c r="G198" s="186">
        <f t="shared" si="9"/>
        <v>0</v>
      </c>
      <c r="H198" s="202">
        <f t="shared" si="9"/>
        <v>35</v>
      </c>
      <c r="I198" s="202">
        <f t="shared" si="9"/>
        <v>0</v>
      </c>
      <c r="J198" s="202">
        <f t="shared" si="9"/>
        <v>0</v>
      </c>
      <c r="K198" s="202">
        <f t="shared" si="9"/>
        <v>0</v>
      </c>
      <c r="L198" s="202">
        <f t="shared" si="9"/>
        <v>0</v>
      </c>
      <c r="M198" s="202">
        <f t="shared" si="9"/>
        <v>0</v>
      </c>
      <c r="N198" s="202">
        <f t="shared" si="9"/>
        <v>35</v>
      </c>
      <c r="O198" s="202">
        <f t="shared" si="9"/>
        <v>35</v>
      </c>
      <c r="P198" s="202">
        <f t="shared" si="9"/>
        <v>0</v>
      </c>
      <c r="Q198" s="109">
        <f t="shared" si="7"/>
        <v>904.8568699999998</v>
      </c>
    </row>
    <row r="199" spans="1:17" ht="15.75">
      <c r="A199" s="68"/>
      <c r="B199" s="61" t="s">
        <v>583</v>
      </c>
      <c r="C199" s="169">
        <f>SUM(C205+C209+C210)</f>
        <v>0</v>
      </c>
      <c r="D199" s="169"/>
      <c r="E199" s="169">
        <f>E205+E207+E211+E212+E213+E214+E210+E206</f>
        <v>0</v>
      </c>
      <c r="F199" s="169">
        <f>F205+F207+F211+F212+F213+F214+F210+F206</f>
        <v>0</v>
      </c>
      <c r="G199" s="102">
        <f>G205+G207+G211+G212+G213+G214+G210+G206</f>
        <v>0</v>
      </c>
      <c r="H199" s="197">
        <v>4</v>
      </c>
      <c r="I199" s="197">
        <v>4</v>
      </c>
      <c r="J199" s="197">
        <f aca="true" t="shared" si="10" ref="J199:P199">SUM(J203+J205)</f>
        <v>0</v>
      </c>
      <c r="K199" s="197">
        <f t="shared" si="10"/>
        <v>0</v>
      </c>
      <c r="L199" s="197">
        <f t="shared" si="10"/>
        <v>0</v>
      </c>
      <c r="M199" s="197">
        <f t="shared" si="10"/>
        <v>0</v>
      </c>
      <c r="N199" s="197">
        <f>SUM(N203+N205)</f>
        <v>0</v>
      </c>
      <c r="O199" s="197">
        <f t="shared" si="10"/>
        <v>0</v>
      </c>
      <c r="P199" s="197">
        <f t="shared" si="10"/>
        <v>0</v>
      </c>
      <c r="Q199" s="109">
        <f t="shared" si="7"/>
        <v>4</v>
      </c>
    </row>
    <row r="200" spans="1:17" ht="15.75" hidden="1">
      <c r="A200" s="66" t="s">
        <v>645</v>
      </c>
      <c r="B200" s="61" t="s">
        <v>646</v>
      </c>
      <c r="C200" s="169"/>
      <c r="D200" s="169"/>
      <c r="E200" s="169"/>
      <c r="F200" s="169"/>
      <c r="G200" s="102"/>
      <c r="H200" s="110"/>
      <c r="I200" s="110"/>
      <c r="J200" s="110"/>
      <c r="K200" s="110"/>
      <c r="L200" s="110"/>
      <c r="M200" s="110"/>
      <c r="N200" s="110"/>
      <c r="O200" s="110"/>
      <c r="P200" s="110"/>
      <c r="Q200" s="109">
        <f t="shared" si="7"/>
        <v>0</v>
      </c>
    </row>
    <row r="201" spans="1:17" ht="15.75" hidden="1">
      <c r="A201" s="66" t="s">
        <v>612</v>
      </c>
      <c r="B201" s="8" t="s">
        <v>632</v>
      </c>
      <c r="C201" s="171"/>
      <c r="D201" s="171"/>
      <c r="E201" s="171"/>
      <c r="F201" s="171"/>
      <c r="G201" s="106"/>
      <c r="H201" s="110"/>
      <c r="I201" s="110"/>
      <c r="J201" s="110"/>
      <c r="K201" s="110"/>
      <c r="L201" s="110"/>
      <c r="M201" s="110"/>
      <c r="N201" s="110"/>
      <c r="O201" s="110"/>
      <c r="P201" s="110"/>
      <c r="Q201" s="109">
        <f t="shared" si="7"/>
        <v>0</v>
      </c>
    </row>
    <row r="202" spans="1:17" ht="15.75" hidden="1">
      <c r="A202" s="66" t="s">
        <v>639</v>
      </c>
      <c r="B202" s="8" t="s">
        <v>640</v>
      </c>
      <c r="C202" s="171"/>
      <c r="D202" s="171"/>
      <c r="E202" s="171"/>
      <c r="F202" s="171"/>
      <c r="G202" s="106"/>
      <c r="H202" s="110"/>
      <c r="I202" s="110"/>
      <c r="J202" s="110"/>
      <c r="K202" s="110"/>
      <c r="L202" s="110"/>
      <c r="M202" s="110"/>
      <c r="N202" s="110"/>
      <c r="O202" s="110"/>
      <c r="P202" s="110"/>
      <c r="Q202" s="109">
        <f t="shared" si="7"/>
        <v>0</v>
      </c>
    </row>
    <row r="203" spans="1:17" ht="36.75" customHeight="1" hidden="1">
      <c r="A203" s="66" t="s">
        <v>83</v>
      </c>
      <c r="B203" s="8" t="s">
        <v>526</v>
      </c>
      <c r="C203" s="171"/>
      <c r="D203" s="171"/>
      <c r="E203" s="171"/>
      <c r="F203" s="171"/>
      <c r="G203" s="106"/>
      <c r="H203" s="110"/>
      <c r="I203" s="110"/>
      <c r="J203" s="110"/>
      <c r="K203" s="110"/>
      <c r="L203" s="110"/>
      <c r="M203" s="110"/>
      <c r="N203" s="110"/>
      <c r="O203" s="110"/>
      <c r="P203" s="110"/>
      <c r="Q203" s="109">
        <f t="shared" si="7"/>
        <v>0</v>
      </c>
    </row>
    <row r="204" spans="1:17" ht="75.75" customHeight="1" hidden="1">
      <c r="A204" s="66"/>
      <c r="B204" s="42" t="s">
        <v>703</v>
      </c>
      <c r="C204" s="171"/>
      <c r="D204" s="171"/>
      <c r="E204" s="171"/>
      <c r="F204" s="171"/>
      <c r="G204" s="106"/>
      <c r="H204" s="131"/>
      <c r="I204" s="131"/>
      <c r="J204" s="131"/>
      <c r="K204" s="131"/>
      <c r="L204" s="131"/>
      <c r="M204" s="131"/>
      <c r="N204" s="131"/>
      <c r="O204" s="131"/>
      <c r="P204" s="110"/>
      <c r="Q204" s="109">
        <f t="shared" si="7"/>
        <v>0</v>
      </c>
    </row>
    <row r="205" spans="1:17" ht="15.75" hidden="1">
      <c r="A205" s="32" t="s">
        <v>516</v>
      </c>
      <c r="B205" s="8" t="s">
        <v>666</v>
      </c>
      <c r="C205" s="170"/>
      <c r="D205" s="170"/>
      <c r="E205" s="170"/>
      <c r="F205" s="170"/>
      <c r="G205" s="106"/>
      <c r="H205" s="110"/>
      <c r="I205" s="110"/>
      <c r="J205" s="110"/>
      <c r="K205" s="110"/>
      <c r="L205" s="110"/>
      <c r="M205" s="110"/>
      <c r="N205" s="110"/>
      <c r="O205" s="110"/>
      <c r="P205" s="110"/>
      <c r="Q205" s="109">
        <f t="shared" si="7"/>
        <v>0</v>
      </c>
    </row>
    <row r="206" spans="1:17" ht="15.75" hidden="1">
      <c r="A206" s="32" t="s">
        <v>519</v>
      </c>
      <c r="B206" s="45" t="s">
        <v>614</v>
      </c>
      <c r="C206" s="170"/>
      <c r="D206" s="170"/>
      <c r="E206" s="170"/>
      <c r="F206" s="170"/>
      <c r="G206" s="106"/>
      <c r="H206" s="110"/>
      <c r="I206" s="110"/>
      <c r="J206" s="110"/>
      <c r="K206" s="110"/>
      <c r="L206" s="110"/>
      <c r="M206" s="110"/>
      <c r="N206" s="110"/>
      <c r="O206" s="110"/>
      <c r="P206" s="110"/>
      <c r="Q206" s="109">
        <f t="shared" si="7"/>
        <v>0</v>
      </c>
    </row>
    <row r="207" spans="1:17" ht="15.75" hidden="1">
      <c r="A207" s="32" t="s">
        <v>527</v>
      </c>
      <c r="B207" s="8" t="s">
        <v>528</v>
      </c>
      <c r="C207" s="170"/>
      <c r="D207" s="170"/>
      <c r="E207" s="170"/>
      <c r="F207" s="170"/>
      <c r="G207" s="106"/>
      <c r="H207" s="110"/>
      <c r="I207" s="110"/>
      <c r="J207" s="110"/>
      <c r="K207" s="110"/>
      <c r="L207" s="110"/>
      <c r="M207" s="110"/>
      <c r="N207" s="110"/>
      <c r="O207" s="110"/>
      <c r="P207" s="110"/>
      <c r="Q207" s="109">
        <f t="shared" si="7"/>
        <v>0</v>
      </c>
    </row>
    <row r="208" spans="1:17" ht="15.75" hidden="1">
      <c r="A208" s="32"/>
      <c r="B208" s="33"/>
      <c r="C208" s="173"/>
      <c r="D208" s="170"/>
      <c r="E208" s="170"/>
      <c r="F208" s="170"/>
      <c r="G208" s="106"/>
      <c r="H208" s="110"/>
      <c r="I208" s="110"/>
      <c r="J208" s="110"/>
      <c r="K208" s="110"/>
      <c r="L208" s="110"/>
      <c r="M208" s="110"/>
      <c r="N208" s="110"/>
      <c r="O208" s="110"/>
      <c r="P208" s="110"/>
      <c r="Q208" s="109">
        <f t="shared" si="7"/>
        <v>0</v>
      </c>
    </row>
    <row r="209" spans="1:17" ht="15.75" hidden="1">
      <c r="A209" s="39"/>
      <c r="B209" s="8"/>
      <c r="C209" s="174"/>
      <c r="D209" s="170"/>
      <c r="E209" s="170"/>
      <c r="F209" s="170"/>
      <c r="G209" s="106"/>
      <c r="H209" s="110"/>
      <c r="I209" s="110"/>
      <c r="J209" s="110"/>
      <c r="K209" s="110"/>
      <c r="L209" s="110"/>
      <c r="M209" s="110"/>
      <c r="N209" s="110"/>
      <c r="O209" s="110"/>
      <c r="P209" s="110"/>
      <c r="Q209" s="109">
        <f t="shared" si="7"/>
        <v>0</v>
      </c>
    </row>
    <row r="210" spans="1:17" ht="15.75" hidden="1">
      <c r="A210" s="32"/>
      <c r="B210" s="8"/>
      <c r="C210" s="170"/>
      <c r="D210" s="170"/>
      <c r="E210" s="170"/>
      <c r="F210" s="170"/>
      <c r="G210" s="106"/>
      <c r="H210" s="110"/>
      <c r="I210" s="110"/>
      <c r="J210" s="110"/>
      <c r="K210" s="110"/>
      <c r="L210" s="110"/>
      <c r="M210" s="110"/>
      <c r="N210" s="110"/>
      <c r="O210" s="110"/>
      <c r="P210" s="110"/>
      <c r="Q210" s="109">
        <f t="shared" si="7"/>
        <v>0</v>
      </c>
    </row>
    <row r="211" spans="1:17" ht="15.75" hidden="1">
      <c r="A211" s="32"/>
      <c r="B211" s="8"/>
      <c r="C211" s="170"/>
      <c r="D211" s="170"/>
      <c r="E211" s="170"/>
      <c r="F211" s="170"/>
      <c r="G211" s="106"/>
      <c r="H211" s="110"/>
      <c r="I211" s="110"/>
      <c r="J211" s="110"/>
      <c r="K211" s="110"/>
      <c r="L211" s="110"/>
      <c r="M211" s="110"/>
      <c r="N211" s="110"/>
      <c r="O211" s="110"/>
      <c r="P211" s="110"/>
      <c r="Q211" s="109">
        <f t="shared" si="7"/>
        <v>0</v>
      </c>
    </row>
    <row r="212" spans="1:17" ht="15.75" hidden="1">
      <c r="A212" s="32"/>
      <c r="B212" s="8"/>
      <c r="C212" s="170"/>
      <c r="D212" s="170"/>
      <c r="E212" s="170"/>
      <c r="F212" s="170"/>
      <c r="G212" s="106"/>
      <c r="H212" s="110"/>
      <c r="I212" s="110"/>
      <c r="J212" s="110"/>
      <c r="K212" s="110"/>
      <c r="L212" s="110"/>
      <c r="M212" s="110"/>
      <c r="N212" s="110"/>
      <c r="O212" s="110"/>
      <c r="P212" s="110"/>
      <c r="Q212" s="109">
        <f t="shared" si="7"/>
        <v>0</v>
      </c>
    </row>
    <row r="213" spans="1:17" ht="15.75" hidden="1">
      <c r="A213" s="32"/>
      <c r="B213" s="8"/>
      <c r="C213" s="170"/>
      <c r="D213" s="170"/>
      <c r="E213" s="170"/>
      <c r="F213" s="170"/>
      <c r="G213" s="106"/>
      <c r="H213" s="110"/>
      <c r="I213" s="110"/>
      <c r="J213" s="110"/>
      <c r="K213" s="110"/>
      <c r="L213" s="110"/>
      <c r="M213" s="110"/>
      <c r="N213" s="110"/>
      <c r="O213" s="110"/>
      <c r="P213" s="110"/>
      <c r="Q213" s="109">
        <f t="shared" si="7"/>
        <v>0</v>
      </c>
    </row>
    <row r="214" spans="1:17" ht="15.75" hidden="1">
      <c r="A214" s="32"/>
      <c r="B214" s="8"/>
      <c r="C214" s="170"/>
      <c r="D214" s="170"/>
      <c r="E214" s="170"/>
      <c r="F214" s="170"/>
      <c r="G214" s="99"/>
      <c r="H214" s="110"/>
      <c r="I214" s="110"/>
      <c r="J214" s="110"/>
      <c r="K214" s="110"/>
      <c r="L214" s="110"/>
      <c r="M214" s="110"/>
      <c r="N214" s="110"/>
      <c r="O214" s="110"/>
      <c r="P214" s="110"/>
      <c r="Q214" s="109">
        <f t="shared" si="7"/>
        <v>0</v>
      </c>
    </row>
    <row r="215" spans="1:17" ht="15.75" hidden="1">
      <c r="A215" s="44"/>
      <c r="B215" s="61"/>
      <c r="C215" s="175"/>
      <c r="D215" s="175"/>
      <c r="E215" s="175"/>
      <c r="F215" s="175"/>
      <c r="G215" s="100"/>
      <c r="H215" s="197"/>
      <c r="I215" s="197"/>
      <c r="J215" s="197"/>
      <c r="K215" s="197"/>
      <c r="L215" s="197"/>
      <c r="M215" s="197"/>
      <c r="N215" s="197"/>
      <c r="O215" s="197"/>
      <c r="P215" s="197"/>
      <c r="Q215" s="109">
        <f t="shared" si="7"/>
        <v>0</v>
      </c>
    </row>
    <row r="216" spans="1:17" ht="15.75" hidden="1">
      <c r="A216" s="32"/>
      <c r="B216" s="8"/>
      <c r="C216" s="170"/>
      <c r="D216" s="170"/>
      <c r="E216" s="170"/>
      <c r="F216" s="170"/>
      <c r="G216" s="99"/>
      <c r="H216" s="110"/>
      <c r="I216" s="110"/>
      <c r="J216" s="110"/>
      <c r="K216" s="110"/>
      <c r="L216" s="110"/>
      <c r="M216" s="110"/>
      <c r="N216" s="110"/>
      <c r="O216" s="110"/>
      <c r="P216" s="110"/>
      <c r="Q216" s="109">
        <f t="shared" si="7"/>
        <v>0</v>
      </c>
    </row>
    <row r="217" spans="1:17" ht="15.75" hidden="1">
      <c r="A217" s="67"/>
      <c r="B217" s="61"/>
      <c r="C217" s="189"/>
      <c r="D217" s="189"/>
      <c r="E217" s="189"/>
      <c r="F217" s="189"/>
      <c r="G217" s="99"/>
      <c r="H217" s="110"/>
      <c r="I217" s="110"/>
      <c r="J217" s="110"/>
      <c r="K217" s="110"/>
      <c r="L217" s="110"/>
      <c r="M217" s="110"/>
      <c r="N217" s="110"/>
      <c r="O217" s="110"/>
      <c r="P217" s="110"/>
      <c r="Q217" s="109">
        <f t="shared" si="7"/>
        <v>0</v>
      </c>
    </row>
    <row r="218" spans="1:17" ht="23.25" customHeight="1" hidden="1">
      <c r="A218" s="35"/>
      <c r="B218" s="8"/>
      <c r="C218" s="174"/>
      <c r="D218" s="189"/>
      <c r="E218" s="189"/>
      <c r="F218" s="189"/>
      <c r="G218" s="99"/>
      <c r="H218" s="110"/>
      <c r="I218" s="110"/>
      <c r="J218" s="110"/>
      <c r="K218" s="110"/>
      <c r="L218" s="110"/>
      <c r="M218" s="110"/>
      <c r="N218" s="110"/>
      <c r="O218" s="110"/>
      <c r="P218" s="110"/>
      <c r="Q218" s="109">
        <f t="shared" si="7"/>
        <v>0</v>
      </c>
    </row>
    <row r="219" spans="1:17" ht="23.25" customHeight="1" hidden="1">
      <c r="A219" s="35"/>
      <c r="B219" s="33"/>
      <c r="C219" s="180"/>
      <c r="D219" s="189"/>
      <c r="E219" s="189"/>
      <c r="F219" s="189"/>
      <c r="G219" s="99"/>
      <c r="H219" s="110"/>
      <c r="I219" s="110"/>
      <c r="J219" s="110"/>
      <c r="K219" s="110"/>
      <c r="L219" s="110"/>
      <c r="M219" s="110"/>
      <c r="N219" s="110"/>
      <c r="O219" s="110"/>
      <c r="P219" s="110"/>
      <c r="Q219" s="109">
        <f t="shared" si="7"/>
        <v>0</v>
      </c>
    </row>
    <row r="220" spans="1:17" ht="15.75" hidden="1">
      <c r="A220" s="68"/>
      <c r="B220" s="61"/>
      <c r="C220" s="188"/>
      <c r="D220" s="188"/>
      <c r="E220" s="188"/>
      <c r="F220" s="188"/>
      <c r="G220" s="102"/>
      <c r="H220" s="197"/>
      <c r="I220" s="197"/>
      <c r="J220" s="197"/>
      <c r="K220" s="197"/>
      <c r="L220" s="197"/>
      <c r="M220" s="197"/>
      <c r="N220" s="197"/>
      <c r="O220" s="197"/>
      <c r="P220" s="197">
        <f>P221+P223</f>
        <v>0</v>
      </c>
      <c r="Q220" s="109">
        <f t="shared" si="7"/>
        <v>0</v>
      </c>
    </row>
    <row r="221" spans="1:17" ht="18.75" hidden="1">
      <c r="A221" s="48"/>
      <c r="B221" s="8"/>
      <c r="C221" s="190"/>
      <c r="D221" s="174"/>
      <c r="E221" s="176"/>
      <c r="F221" s="176"/>
      <c r="G221" s="106"/>
      <c r="H221" s="110"/>
      <c r="I221" s="110"/>
      <c r="J221" s="110"/>
      <c r="K221" s="110"/>
      <c r="L221" s="110"/>
      <c r="M221" s="110"/>
      <c r="N221" s="110"/>
      <c r="O221" s="110"/>
      <c r="P221" s="110"/>
      <c r="Q221" s="109">
        <f t="shared" si="7"/>
        <v>0</v>
      </c>
    </row>
    <row r="222" spans="1:17" ht="15.75" hidden="1">
      <c r="A222" s="48"/>
      <c r="B222" s="8"/>
      <c r="C222" s="191"/>
      <c r="D222" s="174"/>
      <c r="E222" s="176"/>
      <c r="F222" s="176"/>
      <c r="G222" s="106"/>
      <c r="H222" s="110"/>
      <c r="I222" s="110"/>
      <c r="J222" s="110"/>
      <c r="K222" s="110"/>
      <c r="L222" s="110"/>
      <c r="M222" s="110"/>
      <c r="N222" s="110"/>
      <c r="O222" s="110"/>
      <c r="P222" s="110"/>
      <c r="Q222" s="109">
        <f t="shared" si="7"/>
        <v>0</v>
      </c>
    </row>
    <row r="223" spans="1:17" ht="15.75" hidden="1">
      <c r="A223" s="48"/>
      <c r="B223" s="8"/>
      <c r="C223" s="174"/>
      <c r="D223" s="174"/>
      <c r="E223" s="176"/>
      <c r="F223" s="176"/>
      <c r="G223" s="106"/>
      <c r="H223" s="110"/>
      <c r="I223" s="110"/>
      <c r="J223" s="110"/>
      <c r="K223" s="110"/>
      <c r="L223" s="110"/>
      <c r="M223" s="110"/>
      <c r="N223" s="110"/>
      <c r="O223" s="110"/>
      <c r="P223" s="110"/>
      <c r="Q223" s="109">
        <f t="shared" si="7"/>
        <v>0</v>
      </c>
    </row>
    <row r="224" spans="1:17" ht="15.75" hidden="1">
      <c r="A224" s="48"/>
      <c r="B224" s="8"/>
      <c r="C224" s="191"/>
      <c r="D224" s="174"/>
      <c r="E224" s="176"/>
      <c r="F224" s="176"/>
      <c r="G224" s="106"/>
      <c r="H224" s="110"/>
      <c r="I224" s="110"/>
      <c r="J224" s="110"/>
      <c r="K224" s="110"/>
      <c r="L224" s="110"/>
      <c r="M224" s="110"/>
      <c r="N224" s="110"/>
      <c r="O224" s="110"/>
      <c r="P224" s="110"/>
      <c r="Q224" s="109">
        <f t="shared" si="7"/>
        <v>0</v>
      </c>
    </row>
    <row r="225" spans="1:17" ht="15.75" hidden="1">
      <c r="A225" s="68"/>
      <c r="B225" s="61"/>
      <c r="C225" s="188"/>
      <c r="D225" s="188"/>
      <c r="E225" s="176"/>
      <c r="F225" s="176"/>
      <c r="G225" s="106"/>
      <c r="H225" s="197"/>
      <c r="I225" s="197"/>
      <c r="J225" s="197"/>
      <c r="K225" s="197"/>
      <c r="L225" s="197"/>
      <c r="M225" s="197"/>
      <c r="N225" s="197"/>
      <c r="O225" s="197"/>
      <c r="P225" s="197"/>
      <c r="Q225" s="109">
        <f t="shared" si="7"/>
        <v>0</v>
      </c>
    </row>
    <row r="226" spans="1:17" ht="15.75" hidden="1">
      <c r="A226" s="35"/>
      <c r="B226" s="8"/>
      <c r="C226" s="174"/>
      <c r="D226" s="174"/>
      <c r="E226" s="176"/>
      <c r="F226" s="176"/>
      <c r="G226" s="106"/>
      <c r="H226" s="110"/>
      <c r="I226" s="110"/>
      <c r="J226" s="110"/>
      <c r="K226" s="110"/>
      <c r="L226" s="110"/>
      <c r="M226" s="110"/>
      <c r="N226" s="110"/>
      <c r="O226" s="110"/>
      <c r="P226" s="110"/>
      <c r="Q226" s="109">
        <f aca="true" t="shared" si="11" ref="Q226:Q265">H226+C226</f>
        <v>0</v>
      </c>
    </row>
    <row r="227" spans="1:17" ht="15.75" hidden="1">
      <c r="A227" s="35"/>
      <c r="B227" s="8"/>
      <c r="C227" s="174"/>
      <c r="D227" s="174"/>
      <c r="E227" s="176"/>
      <c r="F227" s="176"/>
      <c r="G227" s="106"/>
      <c r="H227" s="110"/>
      <c r="I227" s="110"/>
      <c r="J227" s="110"/>
      <c r="K227" s="110"/>
      <c r="L227" s="110"/>
      <c r="M227" s="110"/>
      <c r="N227" s="110"/>
      <c r="O227" s="110"/>
      <c r="P227" s="110"/>
      <c r="Q227" s="109">
        <f t="shared" si="11"/>
        <v>0</v>
      </c>
    </row>
    <row r="228" spans="1:17" ht="15.75" hidden="1">
      <c r="A228" s="68"/>
      <c r="B228" s="61"/>
      <c r="C228" s="188"/>
      <c r="D228" s="188"/>
      <c r="E228" s="188"/>
      <c r="F228" s="188"/>
      <c r="G228" s="102"/>
      <c r="H228" s="197"/>
      <c r="I228" s="197"/>
      <c r="J228" s="197"/>
      <c r="K228" s="197"/>
      <c r="L228" s="197"/>
      <c r="M228" s="197"/>
      <c r="N228" s="197"/>
      <c r="O228" s="197"/>
      <c r="P228" s="197">
        <f>P229</f>
        <v>0</v>
      </c>
      <c r="Q228" s="109">
        <f t="shared" si="11"/>
        <v>0</v>
      </c>
    </row>
    <row r="229" spans="1:17" ht="15.75" hidden="1">
      <c r="A229" s="48"/>
      <c r="B229" s="8"/>
      <c r="C229" s="176"/>
      <c r="D229" s="176"/>
      <c r="E229" s="176"/>
      <c r="F229" s="176"/>
      <c r="G229" s="106"/>
      <c r="H229" s="110"/>
      <c r="I229" s="110"/>
      <c r="J229" s="110"/>
      <c r="K229" s="110"/>
      <c r="L229" s="110"/>
      <c r="M229" s="110"/>
      <c r="N229" s="110"/>
      <c r="O229" s="110"/>
      <c r="P229" s="110"/>
      <c r="Q229" s="109">
        <f t="shared" si="11"/>
        <v>0</v>
      </c>
    </row>
    <row r="230" spans="1:17" ht="15.75" hidden="1">
      <c r="A230" s="68"/>
      <c r="B230" s="61"/>
      <c r="C230" s="188"/>
      <c r="D230" s="188"/>
      <c r="E230" s="188"/>
      <c r="F230" s="188"/>
      <c r="G230" s="102"/>
      <c r="H230" s="197"/>
      <c r="I230" s="197"/>
      <c r="J230" s="197"/>
      <c r="K230" s="197"/>
      <c r="L230" s="197"/>
      <c r="M230" s="197"/>
      <c r="N230" s="197"/>
      <c r="O230" s="197"/>
      <c r="P230" s="197"/>
      <c r="Q230" s="109">
        <f t="shared" si="11"/>
        <v>0</v>
      </c>
    </row>
    <row r="231" spans="1:17" ht="15.75" hidden="1">
      <c r="A231" s="1"/>
      <c r="B231" s="8"/>
      <c r="C231" s="176"/>
      <c r="D231" s="176"/>
      <c r="E231" s="176"/>
      <c r="F231" s="176"/>
      <c r="G231" s="106"/>
      <c r="H231" s="110"/>
      <c r="I231" s="110"/>
      <c r="J231" s="110"/>
      <c r="K231" s="110"/>
      <c r="L231" s="110"/>
      <c r="M231" s="110"/>
      <c r="N231" s="110"/>
      <c r="O231" s="110"/>
      <c r="P231" s="110"/>
      <c r="Q231" s="109">
        <f t="shared" si="11"/>
        <v>0</v>
      </c>
    </row>
    <row r="232" spans="1:17" ht="15.75" hidden="1">
      <c r="A232" s="70"/>
      <c r="B232" s="61"/>
      <c r="C232" s="188"/>
      <c r="D232" s="176"/>
      <c r="E232" s="188"/>
      <c r="F232" s="188"/>
      <c r="G232" s="98"/>
      <c r="H232" s="128"/>
      <c r="I232" s="128"/>
      <c r="J232" s="128"/>
      <c r="K232" s="128"/>
      <c r="L232" s="128"/>
      <c r="M232" s="128"/>
      <c r="N232" s="128"/>
      <c r="O232" s="128"/>
      <c r="P232" s="128">
        <v>0</v>
      </c>
      <c r="Q232" s="109">
        <f t="shared" si="11"/>
        <v>0</v>
      </c>
    </row>
    <row r="233" spans="1:17" ht="15.75" hidden="1">
      <c r="A233" s="1"/>
      <c r="B233" s="8"/>
      <c r="C233" s="176"/>
      <c r="D233" s="176"/>
      <c r="E233" s="176"/>
      <c r="F233" s="176"/>
      <c r="G233" s="106"/>
      <c r="H233" s="110"/>
      <c r="I233" s="110"/>
      <c r="J233" s="110"/>
      <c r="K233" s="110"/>
      <c r="L233" s="110"/>
      <c r="M233" s="110"/>
      <c r="N233" s="110"/>
      <c r="O233" s="110"/>
      <c r="P233" s="110"/>
      <c r="Q233" s="109">
        <f t="shared" si="11"/>
        <v>0</v>
      </c>
    </row>
    <row r="234" spans="1:17" ht="15.75" hidden="1">
      <c r="A234" s="1"/>
      <c r="B234" s="33"/>
      <c r="C234" s="173"/>
      <c r="D234" s="176"/>
      <c r="E234" s="176"/>
      <c r="F234" s="176"/>
      <c r="G234" s="106"/>
      <c r="H234" s="110"/>
      <c r="I234" s="110"/>
      <c r="J234" s="110"/>
      <c r="K234" s="110"/>
      <c r="L234" s="110"/>
      <c r="M234" s="110"/>
      <c r="N234" s="110"/>
      <c r="O234" s="110"/>
      <c r="P234" s="110"/>
      <c r="Q234" s="109">
        <f t="shared" si="11"/>
        <v>0</v>
      </c>
    </row>
    <row r="235" spans="1:17" ht="15.75" hidden="1">
      <c r="A235" s="70">
        <v>180000</v>
      </c>
      <c r="B235" s="61" t="s">
        <v>559</v>
      </c>
      <c r="C235" s="189"/>
      <c r="D235" s="188"/>
      <c r="E235" s="188"/>
      <c r="F235" s="188"/>
      <c r="G235" s="106"/>
      <c r="H235" s="110"/>
      <c r="I235" s="110"/>
      <c r="J235" s="110"/>
      <c r="K235" s="110"/>
      <c r="L235" s="110"/>
      <c r="M235" s="110"/>
      <c r="N235" s="110"/>
      <c r="O235" s="110"/>
      <c r="P235" s="110"/>
      <c r="Q235" s="109">
        <f t="shared" si="11"/>
        <v>0</v>
      </c>
    </row>
    <row r="236" spans="1:17" ht="15.75" hidden="1">
      <c r="A236" s="39">
        <v>180410</v>
      </c>
      <c r="B236" s="8" t="s">
        <v>685</v>
      </c>
      <c r="C236" s="174"/>
      <c r="D236" s="176"/>
      <c r="E236" s="176"/>
      <c r="F236" s="176"/>
      <c r="G236" s="106"/>
      <c r="H236" s="110"/>
      <c r="I236" s="110"/>
      <c r="J236" s="110"/>
      <c r="K236" s="110"/>
      <c r="L236" s="110"/>
      <c r="M236" s="110"/>
      <c r="N236" s="110"/>
      <c r="O236" s="110"/>
      <c r="P236" s="110"/>
      <c r="Q236" s="109">
        <f t="shared" si="11"/>
        <v>0</v>
      </c>
    </row>
    <row r="237" spans="1:17" ht="15.75" hidden="1">
      <c r="A237" s="39"/>
      <c r="B237" s="33" t="s">
        <v>740</v>
      </c>
      <c r="C237" s="173"/>
      <c r="D237" s="176"/>
      <c r="E237" s="176"/>
      <c r="F237" s="176"/>
      <c r="G237" s="106"/>
      <c r="H237" s="110"/>
      <c r="I237" s="110"/>
      <c r="J237" s="110"/>
      <c r="K237" s="110"/>
      <c r="L237" s="110"/>
      <c r="M237" s="110"/>
      <c r="N237" s="110"/>
      <c r="O237" s="110"/>
      <c r="P237" s="110"/>
      <c r="Q237" s="109">
        <f t="shared" si="11"/>
        <v>0</v>
      </c>
    </row>
    <row r="238" spans="1:17" ht="15.75" hidden="1">
      <c r="A238" s="70">
        <v>250000</v>
      </c>
      <c r="B238" s="61" t="s">
        <v>560</v>
      </c>
      <c r="C238" s="188"/>
      <c r="D238" s="188"/>
      <c r="E238" s="188"/>
      <c r="F238" s="188"/>
      <c r="G238" s="98"/>
      <c r="H238" s="128"/>
      <c r="I238" s="128"/>
      <c r="J238" s="128"/>
      <c r="K238" s="128"/>
      <c r="L238" s="128"/>
      <c r="M238" s="128"/>
      <c r="N238" s="128"/>
      <c r="O238" s="128"/>
      <c r="P238" s="197">
        <f>P239+P249+P250+P251+P252</f>
        <v>0</v>
      </c>
      <c r="Q238" s="109">
        <f t="shared" si="11"/>
        <v>0</v>
      </c>
    </row>
    <row r="239" spans="1:17" ht="15.75" hidden="1">
      <c r="A239" s="1">
        <v>250102</v>
      </c>
      <c r="B239" s="8" t="s">
        <v>613</v>
      </c>
      <c r="C239" s="176"/>
      <c r="D239" s="176"/>
      <c r="E239" s="176"/>
      <c r="F239" s="176"/>
      <c r="G239" s="106"/>
      <c r="H239" s="110"/>
      <c r="I239" s="110"/>
      <c r="J239" s="110"/>
      <c r="K239" s="110"/>
      <c r="L239" s="110"/>
      <c r="M239" s="110"/>
      <c r="N239" s="110"/>
      <c r="O239" s="110"/>
      <c r="P239" s="110"/>
      <c r="Q239" s="109">
        <f t="shared" si="11"/>
        <v>0</v>
      </c>
    </row>
    <row r="240" spans="1:17" ht="15.75" hidden="1">
      <c r="A240" s="2">
        <v>250344</v>
      </c>
      <c r="B240" s="8" t="s">
        <v>539</v>
      </c>
      <c r="C240" s="171"/>
      <c r="D240" s="171"/>
      <c r="E240" s="171"/>
      <c r="F240" s="171"/>
      <c r="G240" s="106"/>
      <c r="H240" s="110"/>
      <c r="I240" s="110"/>
      <c r="J240" s="110"/>
      <c r="K240" s="110"/>
      <c r="L240" s="110"/>
      <c r="M240" s="110"/>
      <c r="N240" s="110"/>
      <c r="O240" s="110"/>
      <c r="P240" s="110"/>
      <c r="Q240" s="109">
        <f t="shared" si="11"/>
        <v>0</v>
      </c>
    </row>
    <row r="241" spans="1:17" ht="15.75" hidden="1">
      <c r="A241" s="2"/>
      <c r="B241" s="38" t="s">
        <v>682</v>
      </c>
      <c r="C241" s="170"/>
      <c r="D241" s="170"/>
      <c r="E241" s="171"/>
      <c r="F241" s="171"/>
      <c r="G241" s="106"/>
      <c r="H241" s="110"/>
      <c r="I241" s="110"/>
      <c r="J241" s="110"/>
      <c r="K241" s="110"/>
      <c r="L241" s="110"/>
      <c r="M241" s="110"/>
      <c r="N241" s="110"/>
      <c r="O241" s="110"/>
      <c r="P241" s="110"/>
      <c r="Q241" s="109">
        <f t="shared" si="11"/>
        <v>0</v>
      </c>
    </row>
    <row r="242" spans="1:17" ht="31.5" hidden="1">
      <c r="A242" s="2"/>
      <c r="B242" s="71" t="s">
        <v>683</v>
      </c>
      <c r="C242" s="181"/>
      <c r="D242" s="181"/>
      <c r="E242" s="171"/>
      <c r="F242" s="171"/>
      <c r="G242" s="106"/>
      <c r="H242" s="110"/>
      <c r="I242" s="110"/>
      <c r="J242" s="110"/>
      <c r="K242" s="110"/>
      <c r="L242" s="110"/>
      <c r="M242" s="110"/>
      <c r="N242" s="110"/>
      <c r="O242" s="110"/>
      <c r="P242" s="110"/>
      <c r="Q242" s="109">
        <f t="shared" si="11"/>
        <v>0</v>
      </c>
    </row>
    <row r="243" spans="1:17" ht="15.75" hidden="1">
      <c r="A243" s="2"/>
      <c r="B243" s="72" t="s">
        <v>501</v>
      </c>
      <c r="C243" s="181"/>
      <c r="D243" s="181"/>
      <c r="E243" s="171"/>
      <c r="F243" s="171"/>
      <c r="G243" s="106"/>
      <c r="H243" s="110"/>
      <c r="I243" s="110"/>
      <c r="J243" s="110"/>
      <c r="K243" s="110"/>
      <c r="L243" s="110"/>
      <c r="M243" s="110"/>
      <c r="N243" s="110"/>
      <c r="O243" s="110"/>
      <c r="P243" s="110"/>
      <c r="Q243" s="109">
        <f t="shared" si="11"/>
        <v>0</v>
      </c>
    </row>
    <row r="244" spans="1:17" ht="31.5" hidden="1">
      <c r="A244" s="2">
        <v>250354</v>
      </c>
      <c r="B244" s="54" t="s">
        <v>642</v>
      </c>
      <c r="C244" s="181"/>
      <c r="D244" s="192"/>
      <c r="E244" s="193"/>
      <c r="F244" s="193"/>
      <c r="G244" s="112"/>
      <c r="H244" s="203"/>
      <c r="I244" s="203"/>
      <c r="J244" s="110"/>
      <c r="K244" s="110"/>
      <c r="L244" s="110"/>
      <c r="M244" s="110"/>
      <c r="N244" s="203"/>
      <c r="O244" s="110"/>
      <c r="P244" s="110"/>
      <c r="Q244" s="109">
        <f t="shared" si="11"/>
        <v>0</v>
      </c>
    </row>
    <row r="245" spans="1:17" ht="15.75" hidden="1">
      <c r="A245" s="2">
        <v>250380</v>
      </c>
      <c r="B245" s="52" t="s">
        <v>666</v>
      </c>
      <c r="C245" s="185"/>
      <c r="D245" s="194"/>
      <c r="E245" s="194"/>
      <c r="F245" s="194"/>
      <c r="G245" s="113"/>
      <c r="H245" s="204"/>
      <c r="I245" s="204"/>
      <c r="J245" s="110"/>
      <c r="K245" s="110"/>
      <c r="L245" s="110"/>
      <c r="M245" s="110"/>
      <c r="N245" s="204"/>
      <c r="O245" s="110"/>
      <c r="P245" s="110"/>
      <c r="Q245" s="109">
        <f t="shared" si="11"/>
        <v>0</v>
      </c>
    </row>
    <row r="246" spans="1:17" ht="31.5" hidden="1">
      <c r="A246" s="2"/>
      <c r="B246" s="115" t="s">
        <v>759</v>
      </c>
      <c r="C246" s="181"/>
      <c r="D246" s="181"/>
      <c r="E246" s="171"/>
      <c r="F246" s="171"/>
      <c r="G246" s="106"/>
      <c r="H246" s="205"/>
      <c r="I246" s="205"/>
      <c r="J246" s="131"/>
      <c r="K246" s="131"/>
      <c r="L246" s="131"/>
      <c r="M246" s="131"/>
      <c r="N246" s="205"/>
      <c r="O246" s="110"/>
      <c r="P246" s="110"/>
      <c r="Q246" s="109">
        <f t="shared" si="11"/>
        <v>0</v>
      </c>
    </row>
    <row r="247" spans="1:17" ht="15.75" hidden="1">
      <c r="A247" s="2">
        <v>250404</v>
      </c>
      <c r="B247" s="37" t="s">
        <v>688</v>
      </c>
      <c r="C247" s="174"/>
      <c r="D247" s="181"/>
      <c r="E247" s="171"/>
      <c r="F247" s="171"/>
      <c r="G247" s="106"/>
      <c r="H247" s="110"/>
      <c r="I247" s="110"/>
      <c r="J247" s="110"/>
      <c r="K247" s="110"/>
      <c r="L247" s="110"/>
      <c r="M247" s="110"/>
      <c r="N247" s="110"/>
      <c r="O247" s="110"/>
      <c r="P247" s="110"/>
      <c r="Q247" s="109">
        <f t="shared" si="11"/>
        <v>0</v>
      </c>
    </row>
    <row r="248" spans="1:17" ht="15.75" hidden="1">
      <c r="A248" s="2"/>
      <c r="B248" s="37" t="s">
        <v>538</v>
      </c>
      <c r="C248" s="174"/>
      <c r="D248" s="181"/>
      <c r="E248" s="171"/>
      <c r="F248" s="171"/>
      <c r="G248" s="106"/>
      <c r="H248" s="110"/>
      <c r="I248" s="110"/>
      <c r="J248" s="110"/>
      <c r="K248" s="110"/>
      <c r="L248" s="110"/>
      <c r="M248" s="110"/>
      <c r="N248" s="110"/>
      <c r="O248" s="110"/>
      <c r="P248" s="110"/>
      <c r="Q248" s="109">
        <f t="shared" si="11"/>
        <v>0</v>
      </c>
    </row>
    <row r="249" spans="1:17" ht="15.75" hidden="1">
      <c r="A249" s="2"/>
      <c r="B249" s="8" t="s">
        <v>689</v>
      </c>
      <c r="C249" s="171"/>
      <c r="D249" s="171"/>
      <c r="E249" s="171"/>
      <c r="F249" s="171"/>
      <c r="G249" s="106"/>
      <c r="H249" s="110"/>
      <c r="I249" s="110"/>
      <c r="J249" s="110"/>
      <c r="K249" s="110"/>
      <c r="L249" s="110"/>
      <c r="M249" s="110"/>
      <c r="N249" s="110"/>
      <c r="O249" s="110"/>
      <c r="P249" s="110"/>
      <c r="Q249" s="109">
        <f t="shared" si="11"/>
        <v>0</v>
      </c>
    </row>
    <row r="250" spans="1:17" ht="20.25" customHeight="1" hidden="1">
      <c r="A250" s="2"/>
      <c r="B250" s="33" t="s">
        <v>690</v>
      </c>
      <c r="C250" s="185"/>
      <c r="D250" s="171"/>
      <c r="E250" s="171"/>
      <c r="F250" s="171"/>
      <c r="G250" s="106"/>
      <c r="H250" s="110"/>
      <c r="I250" s="110"/>
      <c r="J250" s="110"/>
      <c r="K250" s="110"/>
      <c r="L250" s="110"/>
      <c r="M250" s="110"/>
      <c r="N250" s="110"/>
      <c r="O250" s="110"/>
      <c r="P250" s="110"/>
      <c r="Q250" s="109">
        <f t="shared" si="11"/>
        <v>0</v>
      </c>
    </row>
    <row r="251" spans="1:17" ht="33.75" customHeight="1" hidden="1">
      <c r="A251" s="2">
        <v>250404</v>
      </c>
      <c r="B251" s="33" t="s">
        <v>692</v>
      </c>
      <c r="C251" s="185"/>
      <c r="D251" s="171"/>
      <c r="E251" s="171"/>
      <c r="F251" s="171"/>
      <c r="G251" s="106"/>
      <c r="H251" s="110"/>
      <c r="I251" s="110"/>
      <c r="J251" s="110"/>
      <c r="K251" s="110"/>
      <c r="L251" s="110"/>
      <c r="M251" s="110"/>
      <c r="N251" s="110"/>
      <c r="O251" s="110"/>
      <c r="P251" s="110"/>
      <c r="Q251" s="109">
        <f t="shared" si="11"/>
        <v>0</v>
      </c>
    </row>
    <row r="252" spans="1:17" ht="58.5" customHeight="1" hidden="1">
      <c r="A252" s="32" t="s">
        <v>680</v>
      </c>
      <c r="B252" s="116" t="s">
        <v>681</v>
      </c>
      <c r="C252" s="173"/>
      <c r="D252" s="170"/>
      <c r="E252" s="171"/>
      <c r="F252" s="171"/>
      <c r="G252" s="106"/>
      <c r="H252" s="110"/>
      <c r="I252" s="110"/>
      <c r="J252" s="110"/>
      <c r="K252" s="110"/>
      <c r="L252" s="110"/>
      <c r="M252" s="110"/>
      <c r="N252" s="110"/>
      <c r="O252" s="110"/>
      <c r="P252" s="110"/>
      <c r="Q252" s="109">
        <f t="shared" si="11"/>
        <v>0</v>
      </c>
    </row>
    <row r="253" spans="1:17" ht="14.25" customHeight="1" hidden="1">
      <c r="A253" s="32"/>
      <c r="B253" s="116" t="s">
        <v>682</v>
      </c>
      <c r="C253" s="173"/>
      <c r="D253" s="170"/>
      <c r="E253" s="171"/>
      <c r="F253" s="171"/>
      <c r="G253" s="106"/>
      <c r="H253" s="110"/>
      <c r="I253" s="110"/>
      <c r="J253" s="110"/>
      <c r="K253" s="110"/>
      <c r="L253" s="110"/>
      <c r="M253" s="110"/>
      <c r="N253" s="110"/>
      <c r="O253" s="110"/>
      <c r="P253" s="110"/>
      <c r="Q253" s="109">
        <f t="shared" si="11"/>
        <v>0</v>
      </c>
    </row>
    <row r="254" spans="1:17" ht="83.25" customHeight="1" hidden="1">
      <c r="A254" s="32"/>
      <c r="B254" s="116" t="s">
        <v>683</v>
      </c>
      <c r="C254" s="173"/>
      <c r="D254" s="170"/>
      <c r="E254" s="171"/>
      <c r="F254" s="171"/>
      <c r="G254" s="106"/>
      <c r="H254" s="110"/>
      <c r="I254" s="110"/>
      <c r="J254" s="110"/>
      <c r="K254" s="110"/>
      <c r="L254" s="110"/>
      <c r="M254" s="110"/>
      <c r="N254" s="110"/>
      <c r="O254" s="110"/>
      <c r="P254" s="110"/>
      <c r="Q254" s="109">
        <f t="shared" si="11"/>
        <v>0</v>
      </c>
    </row>
    <row r="255" spans="1:17" ht="23.25" customHeight="1" hidden="1">
      <c r="A255" s="39"/>
      <c r="B255" s="117" t="s">
        <v>501</v>
      </c>
      <c r="C255" s="173"/>
      <c r="D255" s="170"/>
      <c r="E255" s="171"/>
      <c r="F255" s="171"/>
      <c r="G255" s="106"/>
      <c r="H255" s="110"/>
      <c r="I255" s="110"/>
      <c r="J255" s="110"/>
      <c r="K255" s="110"/>
      <c r="L255" s="110"/>
      <c r="M255" s="110"/>
      <c r="N255" s="110"/>
      <c r="O255" s="110"/>
      <c r="P255" s="110"/>
      <c r="Q255" s="109">
        <f t="shared" si="11"/>
        <v>0</v>
      </c>
    </row>
    <row r="256" spans="1:17" ht="23.25" customHeight="1" hidden="1">
      <c r="A256" s="39"/>
      <c r="B256" s="33" t="s">
        <v>738</v>
      </c>
      <c r="C256" s="185"/>
      <c r="D256" s="170"/>
      <c r="E256" s="171"/>
      <c r="F256" s="171"/>
      <c r="G256" s="106"/>
      <c r="H256" s="110"/>
      <c r="I256" s="110"/>
      <c r="J256" s="110"/>
      <c r="K256" s="110"/>
      <c r="L256" s="110"/>
      <c r="M256" s="110"/>
      <c r="N256" s="110"/>
      <c r="O256" s="110"/>
      <c r="P256" s="110"/>
      <c r="Q256" s="109">
        <f t="shared" si="11"/>
        <v>0</v>
      </c>
    </row>
    <row r="257" spans="1:17" ht="23.25" customHeight="1" hidden="1">
      <c r="A257" s="39"/>
      <c r="B257" s="33" t="s">
        <v>760</v>
      </c>
      <c r="C257" s="173"/>
      <c r="D257" s="170"/>
      <c r="E257" s="171"/>
      <c r="F257" s="171"/>
      <c r="G257" s="106"/>
      <c r="H257" s="110"/>
      <c r="I257" s="110"/>
      <c r="J257" s="110"/>
      <c r="K257" s="110"/>
      <c r="L257" s="110"/>
      <c r="M257" s="110"/>
      <c r="N257" s="110"/>
      <c r="O257" s="110"/>
      <c r="P257" s="110"/>
      <c r="Q257" s="109">
        <f t="shared" si="11"/>
        <v>0</v>
      </c>
    </row>
    <row r="258" spans="1:17" ht="23.25" customHeight="1" hidden="1">
      <c r="A258" s="39"/>
      <c r="B258" s="73"/>
      <c r="C258" s="170"/>
      <c r="D258" s="170"/>
      <c r="E258" s="171"/>
      <c r="F258" s="171"/>
      <c r="G258" s="106"/>
      <c r="H258" s="110"/>
      <c r="I258" s="110"/>
      <c r="J258" s="110"/>
      <c r="K258" s="110"/>
      <c r="L258" s="110"/>
      <c r="M258" s="110"/>
      <c r="N258" s="110"/>
      <c r="O258" s="110"/>
      <c r="P258" s="110"/>
      <c r="Q258" s="109">
        <f t="shared" si="11"/>
        <v>0</v>
      </c>
    </row>
    <row r="259" spans="1:17" ht="16.5" customHeight="1" hidden="1">
      <c r="A259" s="39"/>
      <c r="B259" s="33" t="s">
        <v>700</v>
      </c>
      <c r="C259" s="170"/>
      <c r="D259" s="170"/>
      <c r="E259" s="171"/>
      <c r="F259" s="171"/>
      <c r="G259" s="106"/>
      <c r="H259" s="110"/>
      <c r="I259" s="110"/>
      <c r="J259" s="110"/>
      <c r="K259" s="110"/>
      <c r="L259" s="110"/>
      <c r="M259" s="110"/>
      <c r="N259" s="110"/>
      <c r="O259" s="110"/>
      <c r="P259" s="110"/>
      <c r="Q259" s="109">
        <f t="shared" si="11"/>
        <v>0</v>
      </c>
    </row>
    <row r="260" spans="1:17" ht="18.75" customHeight="1" hidden="1">
      <c r="A260" s="39"/>
      <c r="B260" s="33" t="s">
        <v>705</v>
      </c>
      <c r="C260" s="170"/>
      <c r="D260" s="170"/>
      <c r="E260" s="171"/>
      <c r="F260" s="171"/>
      <c r="G260" s="106"/>
      <c r="H260" s="131"/>
      <c r="I260" s="131"/>
      <c r="J260" s="131"/>
      <c r="K260" s="131"/>
      <c r="L260" s="131"/>
      <c r="M260" s="131"/>
      <c r="N260" s="131"/>
      <c r="O260" s="131"/>
      <c r="P260" s="110"/>
      <c r="Q260" s="109">
        <f t="shared" si="11"/>
        <v>0</v>
      </c>
    </row>
    <row r="261" spans="1:17" ht="45.75" customHeight="1" hidden="1">
      <c r="A261" s="39"/>
      <c r="B261" s="33" t="s">
        <v>709</v>
      </c>
      <c r="C261" s="170"/>
      <c r="D261" s="170"/>
      <c r="E261" s="171"/>
      <c r="F261" s="171"/>
      <c r="G261" s="106"/>
      <c r="H261" s="131"/>
      <c r="I261" s="131"/>
      <c r="J261" s="131"/>
      <c r="K261" s="131"/>
      <c r="L261" s="131"/>
      <c r="M261" s="131"/>
      <c r="N261" s="131"/>
      <c r="O261" s="131"/>
      <c r="P261" s="110"/>
      <c r="Q261" s="109">
        <f t="shared" si="11"/>
        <v>0</v>
      </c>
    </row>
    <row r="262" spans="1:17" ht="79.5" customHeight="1" hidden="1">
      <c r="A262" s="39"/>
      <c r="B262" s="210" t="s">
        <v>704</v>
      </c>
      <c r="C262" s="170"/>
      <c r="D262" s="170"/>
      <c r="E262" s="171"/>
      <c r="F262" s="171"/>
      <c r="G262" s="106"/>
      <c r="H262" s="131"/>
      <c r="I262" s="131"/>
      <c r="J262" s="131"/>
      <c r="K262" s="131"/>
      <c r="L262" s="131"/>
      <c r="M262" s="131"/>
      <c r="N262" s="131"/>
      <c r="O262" s="131"/>
      <c r="P262" s="110"/>
      <c r="Q262" s="109">
        <f t="shared" si="11"/>
        <v>0</v>
      </c>
    </row>
    <row r="263" spans="1:17" ht="15.75" customHeight="1">
      <c r="A263" s="39">
        <v>250380</v>
      </c>
      <c r="B263" s="210" t="s">
        <v>666</v>
      </c>
      <c r="C263" s="170"/>
      <c r="D263" s="170"/>
      <c r="E263" s="171"/>
      <c r="F263" s="171"/>
      <c r="G263" s="106"/>
      <c r="H263" s="131">
        <v>4</v>
      </c>
      <c r="I263" s="131">
        <v>4</v>
      </c>
      <c r="J263" s="131"/>
      <c r="K263" s="131"/>
      <c r="L263" s="131"/>
      <c r="M263" s="131"/>
      <c r="N263" s="131"/>
      <c r="O263" s="131"/>
      <c r="P263" s="110"/>
      <c r="Q263" s="109">
        <f t="shared" si="11"/>
        <v>4</v>
      </c>
    </row>
    <row r="264" spans="1:17" ht="24" customHeight="1">
      <c r="A264" s="39"/>
      <c r="B264" s="210" t="s">
        <v>79</v>
      </c>
      <c r="C264" s="170"/>
      <c r="D264" s="170"/>
      <c r="E264" s="171"/>
      <c r="F264" s="171"/>
      <c r="G264" s="106"/>
      <c r="H264" s="131">
        <v>4</v>
      </c>
      <c r="I264" s="131">
        <v>4</v>
      </c>
      <c r="J264" s="131"/>
      <c r="K264" s="131"/>
      <c r="L264" s="131"/>
      <c r="M264" s="131"/>
      <c r="N264" s="131"/>
      <c r="O264" s="131"/>
      <c r="P264" s="110"/>
      <c r="Q264" s="109">
        <f t="shared" si="11"/>
        <v>4</v>
      </c>
    </row>
    <row r="265" spans="1:17" ht="15.75">
      <c r="A265" s="3"/>
      <c r="B265" s="61" t="s">
        <v>711</v>
      </c>
      <c r="C265" s="169">
        <f>SUM(C198+C199)</f>
        <v>869.8568699999998</v>
      </c>
      <c r="D265" s="169"/>
      <c r="E265" s="169">
        <f aca="true" t="shared" si="12" ref="E265:P265">SUM(E198+E199)</f>
        <v>176.40000000000003</v>
      </c>
      <c r="F265" s="169">
        <f t="shared" si="12"/>
        <v>884.4199999999998</v>
      </c>
      <c r="G265" s="102">
        <f t="shared" si="12"/>
        <v>0</v>
      </c>
      <c r="H265" s="197">
        <f t="shared" si="12"/>
        <v>39</v>
      </c>
      <c r="I265" s="197">
        <f t="shared" si="12"/>
        <v>4</v>
      </c>
      <c r="J265" s="197">
        <f t="shared" si="12"/>
        <v>0</v>
      </c>
      <c r="K265" s="197">
        <f t="shared" si="12"/>
        <v>0</v>
      </c>
      <c r="L265" s="197">
        <f t="shared" si="12"/>
        <v>0</v>
      </c>
      <c r="M265" s="197">
        <f t="shared" si="12"/>
        <v>0</v>
      </c>
      <c r="N265" s="197">
        <f t="shared" si="12"/>
        <v>35</v>
      </c>
      <c r="O265" s="197">
        <f t="shared" si="12"/>
        <v>35</v>
      </c>
      <c r="P265" s="197">
        <f t="shared" si="12"/>
        <v>0</v>
      </c>
      <c r="Q265" s="109">
        <f t="shared" si="11"/>
        <v>908.8568699999998</v>
      </c>
    </row>
    <row r="266" spans="1:17" ht="15.75" hidden="1">
      <c r="A266" s="2"/>
      <c r="B266" s="2"/>
      <c r="C266" s="78"/>
      <c r="D266" s="78"/>
      <c r="E266" s="78"/>
      <c r="F266" s="78"/>
      <c r="G266" s="78"/>
      <c r="H266" s="78"/>
      <c r="I266" s="78"/>
      <c r="J266" s="78"/>
      <c r="K266" s="78"/>
      <c r="L266" s="78"/>
      <c r="M266" s="78"/>
      <c r="N266" s="78"/>
      <c r="O266" s="78"/>
      <c r="P266" s="78"/>
      <c r="Q266" s="76">
        <f aca="true" t="shared" si="13" ref="Q266:Q277">H266+C266</f>
        <v>0</v>
      </c>
    </row>
    <row r="267" spans="1:17" ht="15.75" hidden="1">
      <c r="A267" s="2"/>
      <c r="B267" s="61" t="s">
        <v>583</v>
      </c>
      <c r="C267" s="80">
        <f>SUM(C268+C271+C275)</f>
        <v>0</v>
      </c>
      <c r="D267" s="80"/>
      <c r="E267" s="80">
        <f aca="true" t="shared" si="14" ref="E267:P267">SUM(E268+E271+E275)</f>
        <v>0</v>
      </c>
      <c r="F267" s="80">
        <f t="shared" si="14"/>
        <v>0</v>
      </c>
      <c r="G267" s="80">
        <f t="shared" si="14"/>
        <v>0</v>
      </c>
      <c r="H267" s="80">
        <f t="shared" si="14"/>
        <v>0</v>
      </c>
      <c r="I267" s="80">
        <f t="shared" si="14"/>
        <v>0</v>
      </c>
      <c r="J267" s="80">
        <f t="shared" si="14"/>
        <v>0</v>
      </c>
      <c r="K267" s="80">
        <f t="shared" si="14"/>
        <v>0</v>
      </c>
      <c r="L267" s="80">
        <f t="shared" si="14"/>
        <v>0</v>
      </c>
      <c r="M267" s="80">
        <f t="shared" si="14"/>
        <v>0</v>
      </c>
      <c r="N267" s="80">
        <f t="shared" si="14"/>
        <v>0</v>
      </c>
      <c r="O267" s="80">
        <f t="shared" si="14"/>
        <v>0</v>
      </c>
      <c r="P267" s="80">
        <f t="shared" si="14"/>
        <v>0</v>
      </c>
      <c r="Q267" s="76">
        <f t="shared" si="13"/>
        <v>0</v>
      </c>
    </row>
    <row r="268" spans="1:17" ht="42.75" customHeight="1" hidden="1">
      <c r="A268" s="2">
        <v>250311</v>
      </c>
      <c r="B268" s="17" t="s">
        <v>547</v>
      </c>
      <c r="C268" s="78"/>
      <c r="D268" s="78"/>
      <c r="E268" s="78"/>
      <c r="F268" s="78"/>
      <c r="G268" s="78"/>
      <c r="H268" s="78"/>
      <c r="I268" s="78"/>
      <c r="J268" s="78"/>
      <c r="K268" s="78"/>
      <c r="L268" s="78"/>
      <c r="M268" s="78"/>
      <c r="N268" s="78"/>
      <c r="O268" s="78"/>
      <c r="P268" s="78"/>
      <c r="Q268" s="76">
        <f t="shared" si="13"/>
        <v>0</v>
      </c>
    </row>
    <row r="269" spans="1:17" ht="15.75" hidden="1">
      <c r="A269" s="16"/>
      <c r="B269" s="52"/>
      <c r="C269" s="81"/>
      <c r="D269" s="81"/>
      <c r="E269" s="78"/>
      <c r="F269" s="78"/>
      <c r="G269" s="78"/>
      <c r="H269" s="78"/>
      <c r="I269" s="78"/>
      <c r="J269" s="78"/>
      <c r="K269" s="78"/>
      <c r="L269" s="78"/>
      <c r="M269" s="78"/>
      <c r="N269" s="78"/>
      <c r="O269" s="78"/>
      <c r="P269" s="78"/>
      <c r="Q269" s="76">
        <f t="shared" si="13"/>
        <v>0</v>
      </c>
    </row>
    <row r="270" spans="1:17" ht="47.25" hidden="1">
      <c r="A270" s="16">
        <v>250343</v>
      </c>
      <c r="B270" s="53" t="s">
        <v>743</v>
      </c>
      <c r="C270" s="81"/>
      <c r="D270" s="81"/>
      <c r="E270" s="78"/>
      <c r="F270" s="78"/>
      <c r="G270" s="78"/>
      <c r="H270" s="78"/>
      <c r="I270" s="78"/>
      <c r="J270" s="78"/>
      <c r="K270" s="78"/>
      <c r="L270" s="78"/>
      <c r="M270" s="78"/>
      <c r="N270" s="78"/>
      <c r="O270" s="78"/>
      <c r="P270" s="78"/>
      <c r="Q270" s="76">
        <f t="shared" si="13"/>
        <v>0</v>
      </c>
    </row>
    <row r="271" spans="1:17" ht="31.5" hidden="1">
      <c r="A271" s="2">
        <v>250354</v>
      </c>
      <c r="B271" s="54" t="s">
        <v>534</v>
      </c>
      <c r="C271" s="81"/>
      <c r="D271" s="81"/>
      <c r="E271" s="78"/>
      <c r="F271" s="78"/>
      <c r="G271" s="78"/>
      <c r="H271" s="78"/>
      <c r="I271" s="78"/>
      <c r="J271" s="78"/>
      <c r="K271" s="78"/>
      <c r="L271" s="78"/>
      <c r="M271" s="78"/>
      <c r="N271" s="78"/>
      <c r="O271" s="78"/>
      <c r="P271" s="78"/>
      <c r="Q271" s="76">
        <f t="shared" si="13"/>
        <v>0</v>
      </c>
    </row>
    <row r="272" spans="1:17" ht="15.75" hidden="1">
      <c r="A272" s="16"/>
      <c r="B272" s="40"/>
      <c r="C272" s="81"/>
      <c r="D272" s="81"/>
      <c r="E272" s="78"/>
      <c r="F272" s="78"/>
      <c r="G272" s="78"/>
      <c r="H272" s="78"/>
      <c r="I272" s="78"/>
      <c r="J272" s="78"/>
      <c r="K272" s="78"/>
      <c r="L272" s="78"/>
      <c r="M272" s="78"/>
      <c r="N272" s="78"/>
      <c r="O272" s="78"/>
      <c r="P272" s="78"/>
      <c r="Q272" s="76">
        <f t="shared" si="13"/>
        <v>0</v>
      </c>
    </row>
    <row r="273" spans="1:17" ht="47.25" hidden="1">
      <c r="A273" s="16">
        <v>250343</v>
      </c>
      <c r="B273" s="8" t="s">
        <v>762</v>
      </c>
      <c r="C273" s="81"/>
      <c r="D273" s="81"/>
      <c r="E273" s="78"/>
      <c r="F273" s="78"/>
      <c r="G273" s="78"/>
      <c r="H273" s="78"/>
      <c r="I273" s="78"/>
      <c r="J273" s="78"/>
      <c r="K273" s="78"/>
      <c r="L273" s="78"/>
      <c r="M273" s="78"/>
      <c r="N273" s="78"/>
      <c r="O273" s="78"/>
      <c r="P273" s="78"/>
      <c r="Q273" s="76">
        <f t="shared" si="13"/>
        <v>0</v>
      </c>
    </row>
    <row r="274" spans="1:17" ht="47.25" hidden="1">
      <c r="A274" s="16"/>
      <c r="B274" s="71" t="s">
        <v>552</v>
      </c>
      <c r="C274" s="81"/>
      <c r="D274" s="81"/>
      <c r="E274" s="78"/>
      <c r="F274" s="78"/>
      <c r="G274" s="78"/>
      <c r="H274" s="78"/>
      <c r="I274" s="78"/>
      <c r="J274" s="78"/>
      <c r="K274" s="78"/>
      <c r="L274" s="78"/>
      <c r="M274" s="78"/>
      <c r="N274" s="78"/>
      <c r="O274" s="78"/>
      <c r="P274" s="78"/>
      <c r="Q274" s="76">
        <f t="shared" si="13"/>
        <v>0</v>
      </c>
    </row>
    <row r="275" spans="1:17" ht="60" customHeight="1" hidden="1">
      <c r="A275" s="16"/>
      <c r="B275" s="8" t="s">
        <v>715</v>
      </c>
      <c r="C275" s="81"/>
      <c r="D275" s="81"/>
      <c r="E275" s="78"/>
      <c r="F275" s="78"/>
      <c r="G275" s="78"/>
      <c r="H275" s="78"/>
      <c r="I275" s="78"/>
      <c r="J275" s="78"/>
      <c r="K275" s="78"/>
      <c r="L275" s="78"/>
      <c r="M275" s="78"/>
      <c r="N275" s="78"/>
      <c r="O275" s="78"/>
      <c r="P275" s="78"/>
      <c r="Q275" s="76">
        <f t="shared" si="13"/>
        <v>0</v>
      </c>
    </row>
    <row r="276" spans="1:17" ht="15.75" hidden="1">
      <c r="A276" s="2"/>
      <c r="B276" s="74"/>
      <c r="C276" s="80">
        <f>C265+C267</f>
        <v>869.8568699999998</v>
      </c>
      <c r="D276" s="80"/>
      <c r="E276" s="80">
        <f aca="true" t="shared" si="15" ref="E276:P276">E265+E267</f>
        <v>176.40000000000003</v>
      </c>
      <c r="F276" s="80">
        <f t="shared" si="15"/>
        <v>884.4199999999998</v>
      </c>
      <c r="G276" s="80"/>
      <c r="H276" s="80">
        <f t="shared" si="15"/>
        <v>39</v>
      </c>
      <c r="I276" s="80">
        <f t="shared" si="15"/>
        <v>4</v>
      </c>
      <c r="J276" s="80">
        <f t="shared" si="15"/>
        <v>0</v>
      </c>
      <c r="K276" s="80">
        <f t="shared" si="15"/>
        <v>0</v>
      </c>
      <c r="L276" s="80">
        <f t="shared" si="15"/>
        <v>0</v>
      </c>
      <c r="M276" s="80">
        <f t="shared" si="15"/>
        <v>0</v>
      </c>
      <c r="N276" s="80">
        <f t="shared" si="15"/>
        <v>35</v>
      </c>
      <c r="O276" s="80">
        <f t="shared" si="15"/>
        <v>35</v>
      </c>
      <c r="P276" s="80">
        <f t="shared" si="15"/>
        <v>0</v>
      </c>
      <c r="Q276" s="76">
        <f t="shared" si="13"/>
        <v>908.8568699999998</v>
      </c>
    </row>
    <row r="277" spans="1:17" ht="15.75" hidden="1">
      <c r="A277" s="2"/>
      <c r="B277" s="2" t="s">
        <v>515</v>
      </c>
      <c r="C277" s="83">
        <f>SUM(C256+C234+C208+C164+C157+C153+C145+C134+C131+C129+C127+C72+C66+C61+C50+C30+C26)</f>
        <v>0</v>
      </c>
      <c r="D277" s="83"/>
      <c r="E277" s="83">
        <f aca="true" t="shared" si="16" ref="E277:P277">SUM(E256+E234+E208+E164+E157+E153+E145+E134+E131+E129+E127+E72+E66+E61+E50+E30+E26)</f>
        <v>0</v>
      </c>
      <c r="F277" s="83">
        <f t="shared" si="16"/>
        <v>0</v>
      </c>
      <c r="G277" s="83">
        <f t="shared" si="16"/>
        <v>0</v>
      </c>
      <c r="H277" s="83">
        <v>0</v>
      </c>
      <c r="I277" s="83">
        <f t="shared" si="16"/>
        <v>0</v>
      </c>
      <c r="J277" s="83">
        <f t="shared" si="16"/>
        <v>0</v>
      </c>
      <c r="K277" s="83">
        <f t="shared" si="16"/>
        <v>0</v>
      </c>
      <c r="L277" s="83">
        <f t="shared" si="16"/>
        <v>0</v>
      </c>
      <c r="M277" s="83">
        <f t="shared" si="16"/>
        <v>0</v>
      </c>
      <c r="N277" s="83">
        <v>0</v>
      </c>
      <c r="O277" s="83">
        <v>0</v>
      </c>
      <c r="P277" s="83">
        <f t="shared" si="16"/>
        <v>0</v>
      </c>
      <c r="Q277" s="79">
        <f t="shared" si="13"/>
        <v>0</v>
      </c>
    </row>
    <row r="278" spans="1:2" ht="15.75">
      <c r="A278" s="58"/>
      <c r="B278" s="58"/>
    </row>
    <row r="279" ht="15.75">
      <c r="A279" s="58"/>
    </row>
    <row r="280" spans="1:2" ht="15.75">
      <c r="A280" s="58"/>
      <c r="B280" s="58"/>
    </row>
    <row r="281" spans="1:2" ht="15.75">
      <c r="A281" s="58"/>
      <c r="B281" s="58"/>
    </row>
    <row r="282" spans="1:2" ht="15.75">
      <c r="A282" s="58"/>
      <c r="B282" s="58"/>
    </row>
    <row r="283" spans="1:2" ht="15.75">
      <c r="A283" s="58"/>
      <c r="B283" s="58"/>
    </row>
    <row r="284" spans="1:2" ht="15.75">
      <c r="A284" s="58"/>
      <c r="B284" s="58"/>
    </row>
    <row r="285" spans="1:2" ht="15.75">
      <c r="A285" s="58"/>
      <c r="B285" s="58"/>
    </row>
    <row r="291" ht="15.75">
      <c r="N291" s="9" t="s">
        <v>500</v>
      </c>
    </row>
  </sheetData>
  <mergeCells count="21">
    <mergeCell ref="C11:G11"/>
    <mergeCell ref="H11:P11"/>
    <mergeCell ref="A9:Q9"/>
    <mergeCell ref="A11:A14"/>
    <mergeCell ref="B11:B14"/>
    <mergeCell ref="C12:C14"/>
    <mergeCell ref="E13:E14"/>
    <mergeCell ref="J12:M12"/>
    <mergeCell ref="J13:J14"/>
    <mergeCell ref="Q11:Q14"/>
    <mergeCell ref="D12:D14"/>
    <mergeCell ref="M13:M14"/>
    <mergeCell ref="F13:F14"/>
    <mergeCell ref="G12:G14"/>
    <mergeCell ref="H12:H14"/>
    <mergeCell ref="I4:P4"/>
    <mergeCell ref="I6:P6"/>
    <mergeCell ref="I12:I14"/>
    <mergeCell ref="O12:P12"/>
    <mergeCell ref="O13:O14"/>
    <mergeCell ref="N12:N14"/>
  </mergeCells>
  <printOptions/>
  <pageMargins left="0.18" right="0.17" top="0.16" bottom="0.13" header="0.13" footer="0.13"/>
  <pageSetup fitToHeight="4" horizontalDpi="120" verticalDpi="12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BW48"/>
  <sheetViews>
    <sheetView workbookViewId="0" topLeftCell="BH1">
      <selection activeCell="BW13" sqref="BW13"/>
    </sheetView>
  </sheetViews>
  <sheetFormatPr defaultColWidth="9.00390625" defaultRowHeight="12.75"/>
  <cols>
    <col min="1" max="1" width="6.00390625" style="150" hidden="1" customWidth="1"/>
    <col min="2" max="2" width="0.12890625" style="150" customWidth="1"/>
    <col min="3" max="3" width="20.75390625" style="150" customWidth="1"/>
    <col min="4" max="4" width="9.625" style="150" customWidth="1"/>
    <col min="5" max="5" width="11.75390625" style="150" customWidth="1"/>
    <col min="6" max="6" width="8.625" style="150" customWidth="1"/>
    <col min="7" max="7" width="11.25390625" style="150" customWidth="1"/>
    <col min="8" max="8" width="12.875" style="150" customWidth="1"/>
    <col min="9" max="9" width="20.625" style="150" hidden="1" customWidth="1"/>
    <col min="10" max="10" width="10.75390625" style="150" customWidth="1"/>
    <col min="11" max="11" width="13.125" style="150" customWidth="1"/>
    <col min="12" max="12" width="0.12890625" style="150" hidden="1" customWidth="1"/>
    <col min="13" max="13" width="14.00390625" style="150" customWidth="1"/>
    <col min="14" max="14" width="23.125" style="150" hidden="1" customWidth="1"/>
    <col min="15" max="15" width="17.875" style="150" hidden="1" customWidth="1"/>
    <col min="16" max="16" width="13.25390625" style="150" hidden="1" customWidth="1"/>
    <col min="17" max="17" width="18.625" style="150" hidden="1" customWidth="1"/>
    <col min="18" max="18" width="17.625" style="150" customWidth="1"/>
    <col min="19" max="19" width="15.625" style="150" customWidth="1"/>
    <col min="20" max="20" width="11.00390625" style="150" customWidth="1"/>
    <col min="21" max="21" width="10.625" style="150" customWidth="1"/>
    <col min="22" max="22" width="10.00390625" style="150" customWidth="1"/>
    <col min="23" max="23" width="11.00390625" style="150" customWidth="1"/>
    <col min="24" max="24" width="14.25390625" style="150" customWidth="1"/>
    <col min="25" max="28" width="18.625" style="150" hidden="1" customWidth="1"/>
    <col min="29" max="29" width="12.125" style="150" customWidth="1"/>
    <col min="30" max="30" width="15.00390625" style="150" hidden="1" customWidth="1"/>
    <col min="31" max="32" width="11.375" style="150" hidden="1" customWidth="1"/>
    <col min="33" max="33" width="14.00390625" style="150" customWidth="1"/>
    <col min="34" max="34" width="22.125" style="150" customWidth="1"/>
    <col min="35" max="35" width="9.25390625" style="150" customWidth="1"/>
    <col min="36" max="37" width="13.875" style="150" customWidth="1"/>
    <col min="38" max="38" width="12.125" style="150" customWidth="1"/>
    <col min="39" max="39" width="9.875" style="150" customWidth="1"/>
    <col min="40" max="40" width="23.375" style="150" hidden="1" customWidth="1"/>
    <col min="41" max="41" width="13.75390625" style="150" customWidth="1"/>
    <col min="42" max="42" width="18.125" style="150" customWidth="1"/>
    <col min="43" max="43" width="14.25390625" style="150" customWidth="1"/>
    <col min="44" max="44" width="21.375" style="150" hidden="1" customWidth="1"/>
    <col min="45" max="45" width="21.375" style="150" customWidth="1"/>
    <col min="46" max="46" width="15.75390625" style="150" customWidth="1"/>
    <col min="47" max="47" width="14.875" style="150" customWidth="1"/>
    <col min="48" max="48" width="14.625" style="150" customWidth="1"/>
    <col min="49" max="50" width="16.125" style="150" customWidth="1"/>
    <col min="51" max="51" width="22.75390625" style="150" customWidth="1"/>
    <col min="52" max="52" width="15.375" style="150" customWidth="1"/>
    <col min="53" max="53" width="14.875" style="150" customWidth="1"/>
    <col min="54" max="54" width="19.375" style="150" customWidth="1"/>
    <col min="55" max="55" width="15.00390625" style="150" customWidth="1"/>
    <col min="56" max="56" width="17.125" style="150" customWidth="1"/>
    <col min="57" max="57" width="24.125" style="150" customWidth="1"/>
    <col min="58" max="58" width="23.375" style="150" customWidth="1"/>
    <col min="59" max="59" width="29.625" style="150" customWidth="1"/>
    <col min="60" max="60" width="24.75390625" style="150" customWidth="1"/>
    <col min="61" max="61" width="13.75390625" style="150" customWidth="1"/>
    <col min="62" max="62" width="15.75390625" style="150" customWidth="1"/>
    <col min="63" max="64" width="15.75390625" style="150" hidden="1" customWidth="1"/>
    <col min="65" max="65" width="24.125" style="150" customWidth="1"/>
    <col min="66" max="66" width="9.375" style="150" customWidth="1"/>
    <col min="67" max="67" width="10.25390625" style="150" customWidth="1"/>
    <col min="68" max="68" width="9.875" style="150" customWidth="1"/>
    <col min="69" max="69" width="20.875" style="150" hidden="1" customWidth="1"/>
    <col min="70" max="70" width="9.125" style="150" hidden="1" customWidth="1"/>
    <col min="71" max="71" width="11.875" style="150" customWidth="1"/>
    <col min="72" max="72" width="12.875" style="150" customWidth="1"/>
    <col min="73" max="73" width="15.375" style="150" customWidth="1"/>
    <col min="74" max="74" width="12.375" style="150" customWidth="1"/>
    <col min="75" max="75" width="11.875" style="150" bestFit="1" customWidth="1"/>
    <col min="76" max="16384" width="9.125" style="150" customWidth="1"/>
  </cols>
  <sheetData>
    <row r="1" spans="11:73" ht="18.75">
      <c r="K1" s="253"/>
      <c r="L1" s="253"/>
      <c r="M1" s="253"/>
      <c r="N1" s="253"/>
      <c r="O1" s="253"/>
      <c r="P1" s="253"/>
      <c r="Q1" s="253"/>
      <c r="R1" s="253"/>
      <c r="S1" s="253"/>
      <c r="T1" s="253"/>
      <c r="U1" s="253"/>
      <c r="V1" s="253"/>
      <c r="W1" s="253"/>
      <c r="X1" s="253" t="s">
        <v>153</v>
      </c>
      <c r="Y1" s="253"/>
      <c r="Z1" s="253"/>
      <c r="AA1" s="253"/>
      <c r="AB1" s="253"/>
      <c r="AC1" s="253"/>
      <c r="AD1" s="253"/>
      <c r="AE1" s="253"/>
      <c r="AF1" s="253"/>
      <c r="AG1" s="253"/>
      <c r="AH1" s="253"/>
      <c r="AI1" s="253"/>
      <c r="AJ1" s="253"/>
      <c r="AK1" s="253"/>
      <c r="AL1" s="253"/>
      <c r="AM1" s="253"/>
      <c r="AN1" s="253"/>
      <c r="AO1" s="253"/>
      <c r="AP1" s="253"/>
      <c r="AQ1" s="253"/>
      <c r="AR1" s="253"/>
      <c r="AS1" s="253"/>
      <c r="AT1" s="253"/>
      <c r="AU1" s="167" t="s">
        <v>154</v>
      </c>
      <c r="AV1" s="253"/>
      <c r="AW1" s="253"/>
      <c r="AX1" s="253"/>
      <c r="AY1" s="253"/>
      <c r="AZ1" s="167"/>
      <c r="BA1" s="167"/>
      <c r="BB1" s="167"/>
      <c r="BC1" s="167"/>
      <c r="BD1" s="167"/>
      <c r="BE1" s="167"/>
      <c r="BF1" s="167"/>
      <c r="BG1" s="167" t="s">
        <v>154</v>
      </c>
      <c r="BH1" s="167"/>
      <c r="BI1" s="253"/>
      <c r="BJ1" s="253"/>
      <c r="BK1" s="253"/>
      <c r="BL1" s="253"/>
      <c r="BM1" s="253"/>
      <c r="BO1" s="167"/>
      <c r="BP1" s="167"/>
      <c r="BQ1" s="167"/>
      <c r="BR1" s="167"/>
      <c r="BS1" s="167" t="s">
        <v>154</v>
      </c>
      <c r="BT1" s="167"/>
      <c r="BU1" s="167"/>
    </row>
    <row r="2" spans="11:72" ht="18.75">
      <c r="K2" s="253"/>
      <c r="L2" s="253"/>
      <c r="M2" s="253"/>
      <c r="N2" s="253"/>
      <c r="O2" s="253"/>
      <c r="P2" s="253"/>
      <c r="Q2" s="253"/>
      <c r="R2" s="253"/>
      <c r="S2" s="253"/>
      <c r="T2" s="253"/>
      <c r="U2" s="253"/>
      <c r="V2" s="379" t="s">
        <v>155</v>
      </c>
      <c r="W2" s="379"/>
      <c r="X2" s="379"/>
      <c r="Y2" s="379"/>
      <c r="Z2" s="379"/>
      <c r="AA2" s="379"/>
      <c r="AB2" s="379"/>
      <c r="AC2" s="379"/>
      <c r="AD2" s="379"/>
      <c r="AE2" s="379"/>
      <c r="AF2" s="379"/>
      <c r="AG2" s="379"/>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row>
    <row r="3" spans="11:69" ht="18.75">
      <c r="K3" s="253"/>
      <c r="L3" s="253"/>
      <c r="M3" s="253"/>
      <c r="N3" s="253"/>
      <c r="O3" s="253"/>
      <c r="P3" s="253"/>
      <c r="Q3" s="253"/>
      <c r="R3" s="253"/>
      <c r="S3" s="253"/>
      <c r="T3" s="253"/>
      <c r="U3" s="253"/>
      <c r="V3" s="379" t="s">
        <v>156</v>
      </c>
      <c r="W3" s="379"/>
      <c r="X3" s="379"/>
      <c r="Y3" s="379"/>
      <c r="Z3" s="379"/>
      <c r="AA3" s="379"/>
      <c r="AB3" s="379"/>
      <c r="AC3" s="379"/>
      <c r="AD3" s="379"/>
      <c r="AE3" s="379"/>
      <c r="AF3" s="379"/>
      <c r="AG3" s="379"/>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row>
    <row r="4" spans="11:69" ht="35.25" customHeight="1">
      <c r="K4" s="253"/>
      <c r="L4" s="253"/>
      <c r="M4" s="253"/>
      <c r="N4" s="253"/>
      <c r="O4" s="253"/>
      <c r="P4" s="253"/>
      <c r="Q4" s="253"/>
      <c r="R4" s="253"/>
      <c r="S4" s="253"/>
      <c r="T4" s="253"/>
      <c r="U4" s="253"/>
      <c r="V4" s="377" t="s">
        <v>497</v>
      </c>
      <c r="W4" s="377"/>
      <c r="X4" s="377"/>
      <c r="Y4" s="377"/>
      <c r="Z4" s="377"/>
      <c r="AA4" s="377"/>
      <c r="AB4" s="377"/>
      <c r="AC4" s="377"/>
      <c r="AD4" s="377"/>
      <c r="AE4" s="377"/>
      <c r="AF4" s="377"/>
      <c r="AG4" s="377"/>
      <c r="AH4" s="254"/>
      <c r="AI4" s="254"/>
      <c r="AJ4" s="254"/>
      <c r="AK4" s="254"/>
      <c r="AL4" s="254"/>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row>
    <row r="5" spans="3:68" ht="18.75">
      <c r="C5" s="378" t="s">
        <v>157</v>
      </c>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255"/>
      <c r="AI5" s="255"/>
      <c r="AJ5" s="255"/>
      <c r="AK5" s="255"/>
      <c r="AL5" s="255"/>
      <c r="AM5" s="255"/>
      <c r="AN5" s="255"/>
      <c r="AO5" s="255"/>
      <c r="AP5" s="255"/>
      <c r="AQ5" s="255"/>
      <c r="AR5" s="256"/>
      <c r="AS5" s="256"/>
      <c r="AT5" s="256"/>
      <c r="AU5" s="257"/>
      <c r="AV5" s="257"/>
      <c r="AW5" s="257"/>
      <c r="AX5" s="257"/>
      <c r="AY5" s="257"/>
      <c r="AZ5" s="257"/>
      <c r="BA5" s="257"/>
      <c r="BB5" s="257"/>
      <c r="BC5" s="257"/>
      <c r="BD5" s="257"/>
      <c r="BE5" s="257"/>
      <c r="BF5" s="257"/>
      <c r="BG5" s="257"/>
      <c r="BH5" s="257"/>
      <c r="BI5" s="257"/>
      <c r="BJ5" s="257"/>
      <c r="BK5" s="257"/>
      <c r="BL5" s="257"/>
      <c r="BM5" s="257"/>
      <c r="BN5" s="257"/>
      <c r="BO5" s="257"/>
      <c r="BP5" s="257"/>
    </row>
    <row r="6" spans="1:72" ht="18.75">
      <c r="A6" s="255"/>
      <c r="B6" s="255"/>
      <c r="C6" s="378" t="s">
        <v>158</v>
      </c>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255"/>
      <c r="AI6" s="255"/>
      <c r="AJ6" s="255"/>
      <c r="AK6" s="255"/>
      <c r="AL6" s="255"/>
      <c r="AM6" s="255"/>
      <c r="AN6" s="255"/>
      <c r="AO6" s="255"/>
      <c r="AP6" s="255"/>
      <c r="AQ6" s="255"/>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row>
    <row r="7" spans="1:72" ht="18.75" hidden="1">
      <c r="A7" s="384" t="s">
        <v>159</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row>
    <row r="8" spans="1:72" ht="18.75" hidden="1">
      <c r="A8" s="59"/>
      <c r="B8" s="59"/>
      <c r="C8" s="59"/>
      <c r="D8" s="59"/>
      <c r="E8" s="59"/>
      <c r="F8" s="59"/>
      <c r="G8" s="59"/>
      <c r="H8" s="59"/>
      <c r="I8" s="59"/>
      <c r="J8" s="59"/>
      <c r="K8" s="59"/>
      <c r="L8" s="59"/>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row>
    <row r="9" spans="1:72" ht="18.75" hidden="1">
      <c r="A9" s="59"/>
      <c r="B9" s="59"/>
      <c r="C9" s="258"/>
      <c r="D9" s="258"/>
      <c r="E9" s="258"/>
      <c r="F9" s="258"/>
      <c r="G9" s="258"/>
      <c r="H9" s="258"/>
      <c r="I9" s="258"/>
      <c r="J9" s="258"/>
      <c r="K9" s="258"/>
      <c r="L9" s="258"/>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row>
    <row r="10" spans="3:69" ht="15.75" hidden="1">
      <c r="C10" s="259"/>
      <c r="D10" s="259"/>
      <c r="E10" s="259"/>
      <c r="F10" s="259"/>
      <c r="G10" s="259"/>
      <c r="H10" s="259"/>
      <c r="I10" s="259"/>
      <c r="J10" s="259"/>
      <c r="K10" s="259"/>
      <c r="L10" s="259"/>
      <c r="AC10" s="150" t="s">
        <v>713</v>
      </c>
      <c r="BP10" s="150" t="s">
        <v>713</v>
      </c>
      <c r="BQ10" s="150" t="s">
        <v>160</v>
      </c>
    </row>
    <row r="11" spans="1:73" ht="15.75">
      <c r="A11" s="385" t="s">
        <v>161</v>
      </c>
      <c r="B11" s="149"/>
      <c r="C11" s="380" t="s">
        <v>162</v>
      </c>
      <c r="D11" s="389" t="s">
        <v>583</v>
      </c>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1"/>
      <c r="AH11" s="380" t="s">
        <v>162</v>
      </c>
      <c r="AI11" s="416" t="s">
        <v>163</v>
      </c>
      <c r="AJ11" s="416"/>
      <c r="AK11" s="416"/>
      <c r="AL11" s="416"/>
      <c r="AM11" s="416"/>
      <c r="AN11" s="416"/>
      <c r="AO11" s="416"/>
      <c r="AP11" s="416"/>
      <c r="AQ11" s="416"/>
      <c r="AR11" s="416"/>
      <c r="AS11" s="416"/>
      <c r="AT11" s="416"/>
      <c r="AU11" s="416"/>
      <c r="AV11" s="416"/>
      <c r="AW11" s="416"/>
      <c r="AX11" s="416"/>
      <c r="AY11" s="380" t="s">
        <v>162</v>
      </c>
      <c r="AZ11" s="416" t="s">
        <v>163</v>
      </c>
      <c r="BA11" s="416"/>
      <c r="BB11" s="416"/>
      <c r="BC11" s="416"/>
      <c r="BD11" s="416"/>
      <c r="BE11" s="416"/>
      <c r="BF11" s="416"/>
      <c r="BG11" s="416"/>
      <c r="BH11" s="416"/>
      <c r="BI11" s="416"/>
      <c r="BJ11" s="416"/>
      <c r="BK11" s="261"/>
      <c r="BL11" s="261"/>
      <c r="BM11" s="380" t="s">
        <v>162</v>
      </c>
      <c r="BN11" s="389" t="s">
        <v>163</v>
      </c>
      <c r="BO11" s="390"/>
      <c r="BP11" s="390"/>
      <c r="BQ11" s="390"/>
      <c r="BR11" s="390"/>
      <c r="BS11" s="390"/>
      <c r="BT11" s="390"/>
      <c r="BU11" s="391"/>
    </row>
    <row r="12" spans="1:75" ht="15.75" customHeight="1">
      <c r="A12" s="386"/>
      <c r="B12" s="149"/>
      <c r="C12" s="388"/>
      <c r="D12" s="392" t="s">
        <v>98</v>
      </c>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4"/>
      <c r="AH12" s="388"/>
      <c r="AI12" s="383" t="s">
        <v>164</v>
      </c>
      <c r="AJ12" s="383"/>
      <c r="AK12" s="383"/>
      <c r="AL12" s="383"/>
      <c r="AM12" s="383"/>
      <c r="AN12" s="383"/>
      <c r="AO12" s="383"/>
      <c r="AP12" s="383"/>
      <c r="AQ12" s="383"/>
      <c r="AR12" s="383"/>
      <c r="AS12" s="383"/>
      <c r="AT12" s="413" t="s">
        <v>165</v>
      </c>
      <c r="AU12" s="414"/>
      <c r="AV12" s="414"/>
      <c r="AW12" s="414"/>
      <c r="AX12" s="415"/>
      <c r="AY12" s="388"/>
      <c r="AZ12" s="417" t="s">
        <v>165</v>
      </c>
      <c r="BA12" s="417"/>
      <c r="BB12" s="417"/>
      <c r="BC12" s="417"/>
      <c r="BD12" s="417"/>
      <c r="BE12" s="417"/>
      <c r="BF12" s="417"/>
      <c r="BG12" s="417"/>
      <c r="BH12" s="417"/>
      <c r="BI12" s="417"/>
      <c r="BJ12" s="417"/>
      <c r="BK12" s="283"/>
      <c r="BL12" s="283"/>
      <c r="BM12" s="388"/>
      <c r="BN12" s="413" t="s">
        <v>165</v>
      </c>
      <c r="BO12" s="414"/>
      <c r="BP12" s="415"/>
      <c r="BQ12" s="265"/>
      <c r="BR12" s="368" t="s">
        <v>593</v>
      </c>
      <c r="BS12" s="380" t="s">
        <v>166</v>
      </c>
      <c r="BT12" s="380" t="s">
        <v>167</v>
      </c>
      <c r="BU12" s="383" t="s">
        <v>593</v>
      </c>
      <c r="BV12" s="213"/>
      <c r="BW12" s="213"/>
    </row>
    <row r="13" spans="1:75" ht="187.5" customHeight="1">
      <c r="A13" s="386"/>
      <c r="B13" s="149"/>
      <c r="C13" s="381"/>
      <c r="D13" s="370" t="s">
        <v>547</v>
      </c>
      <c r="E13" s="371"/>
      <c r="F13" s="388" t="s">
        <v>142</v>
      </c>
      <c r="G13" s="372"/>
      <c r="H13" s="380" t="s">
        <v>496</v>
      </c>
      <c r="I13" s="263"/>
      <c r="J13" s="365" t="s">
        <v>168</v>
      </c>
      <c r="K13" s="366"/>
      <c r="L13" s="266"/>
      <c r="M13" s="382" t="s">
        <v>776</v>
      </c>
      <c r="N13" s="382"/>
      <c r="O13" s="382"/>
      <c r="P13" s="382"/>
      <c r="Q13" s="382"/>
      <c r="R13" s="382"/>
      <c r="S13" s="382"/>
      <c r="T13" s="382"/>
      <c r="U13" s="382"/>
      <c r="V13" s="382"/>
      <c r="W13" s="382"/>
      <c r="X13" s="382"/>
      <c r="Y13" s="382"/>
      <c r="Z13" s="382"/>
      <c r="AA13" s="382"/>
      <c r="AB13" s="382"/>
      <c r="AC13" s="382"/>
      <c r="AD13" s="382"/>
      <c r="AE13" s="382"/>
      <c r="AF13" s="382"/>
      <c r="AG13" s="382"/>
      <c r="AH13" s="381"/>
      <c r="AI13" s="388" t="s">
        <v>777</v>
      </c>
      <c r="AJ13" s="373"/>
      <c r="AK13" s="373"/>
      <c r="AL13" s="373"/>
      <c r="AM13" s="373"/>
      <c r="AN13" s="373"/>
      <c r="AO13" s="372"/>
      <c r="AP13" s="381" t="s">
        <v>490</v>
      </c>
      <c r="AQ13" s="381" t="s">
        <v>169</v>
      </c>
      <c r="AR13" s="381"/>
      <c r="AS13" s="381" t="s">
        <v>489</v>
      </c>
      <c r="AT13" s="380" t="s">
        <v>170</v>
      </c>
      <c r="AU13" s="407" t="s">
        <v>171</v>
      </c>
      <c r="AV13" s="380" t="s">
        <v>172</v>
      </c>
      <c r="AW13" s="380" t="s">
        <v>173</v>
      </c>
      <c r="AX13" s="380" t="s">
        <v>174</v>
      </c>
      <c r="AY13" s="381"/>
      <c r="AZ13" s="380" t="s">
        <v>175</v>
      </c>
      <c r="BA13" s="380" t="s">
        <v>176</v>
      </c>
      <c r="BB13" s="380" t="s">
        <v>177</v>
      </c>
      <c r="BC13" s="380" t="s">
        <v>491</v>
      </c>
      <c r="BD13" s="380" t="s">
        <v>178</v>
      </c>
      <c r="BE13" s="380" t="s">
        <v>492</v>
      </c>
      <c r="BF13" s="380" t="s">
        <v>493</v>
      </c>
      <c r="BG13" s="380" t="s">
        <v>179</v>
      </c>
      <c r="BH13" s="380" t="s">
        <v>180</v>
      </c>
      <c r="BI13" s="264" t="s">
        <v>561</v>
      </c>
      <c r="BJ13" s="380" t="s">
        <v>181</v>
      </c>
      <c r="BK13" s="260"/>
      <c r="BL13" s="260"/>
      <c r="BM13" s="381"/>
      <c r="BN13" s="367" t="s">
        <v>534</v>
      </c>
      <c r="BO13" s="367"/>
      <c r="BP13" s="367"/>
      <c r="BQ13" s="380" t="s">
        <v>182</v>
      </c>
      <c r="BR13" s="369"/>
      <c r="BS13" s="381"/>
      <c r="BT13" s="381"/>
      <c r="BU13" s="383"/>
      <c r="BV13" s="213"/>
      <c r="BW13" s="260"/>
    </row>
    <row r="14" spans="1:75" ht="41.25" customHeight="1">
      <c r="A14" s="386"/>
      <c r="B14" s="149"/>
      <c r="C14" s="381"/>
      <c r="D14" s="369" t="s">
        <v>183</v>
      </c>
      <c r="E14" s="367" t="s">
        <v>184</v>
      </c>
      <c r="F14" s="369" t="s">
        <v>183</v>
      </c>
      <c r="G14" s="367" t="s">
        <v>185</v>
      </c>
      <c r="H14" s="381"/>
      <c r="I14" s="267"/>
      <c r="J14" s="367" t="s">
        <v>186</v>
      </c>
      <c r="K14" s="410" t="s">
        <v>495</v>
      </c>
      <c r="L14" s="262"/>
      <c r="M14" s="380" t="s">
        <v>186</v>
      </c>
      <c r="N14" s="268"/>
      <c r="O14" s="264"/>
      <c r="P14" s="268"/>
      <c r="Q14" s="268"/>
      <c r="R14" s="357" t="s">
        <v>538</v>
      </c>
      <c r="S14" s="325"/>
      <c r="T14" s="325"/>
      <c r="U14" s="325"/>
      <c r="V14" s="325"/>
      <c r="W14" s="325"/>
      <c r="X14" s="325"/>
      <c r="Y14" s="325"/>
      <c r="Z14" s="325"/>
      <c r="AA14" s="325"/>
      <c r="AB14" s="325"/>
      <c r="AC14" s="325"/>
      <c r="AD14" s="325"/>
      <c r="AE14" s="325"/>
      <c r="AF14" s="325"/>
      <c r="AG14" s="326"/>
      <c r="AH14" s="381"/>
      <c r="AI14" s="367" t="s">
        <v>186</v>
      </c>
      <c r="AJ14" s="411" t="s">
        <v>486</v>
      </c>
      <c r="AK14" s="412"/>
      <c r="AL14" s="410" t="s">
        <v>488</v>
      </c>
      <c r="AM14" s="410" t="s">
        <v>485</v>
      </c>
      <c r="AN14" s="218"/>
      <c r="AO14" s="218" t="s">
        <v>592</v>
      </c>
      <c r="AP14" s="381"/>
      <c r="AQ14" s="381"/>
      <c r="AR14" s="381"/>
      <c r="AS14" s="381"/>
      <c r="AT14" s="381"/>
      <c r="AU14" s="408"/>
      <c r="AV14" s="381"/>
      <c r="AW14" s="381"/>
      <c r="AX14" s="381"/>
      <c r="AY14" s="381"/>
      <c r="AZ14" s="381"/>
      <c r="BA14" s="381"/>
      <c r="BB14" s="381"/>
      <c r="BC14" s="381"/>
      <c r="BD14" s="381"/>
      <c r="BE14" s="381"/>
      <c r="BF14" s="381"/>
      <c r="BG14" s="381"/>
      <c r="BH14" s="381"/>
      <c r="BI14" s="410" t="s">
        <v>188</v>
      </c>
      <c r="BJ14" s="381"/>
      <c r="BK14" s="267"/>
      <c r="BL14" s="267"/>
      <c r="BM14" s="381"/>
      <c r="BN14" s="380" t="s">
        <v>186</v>
      </c>
      <c r="BO14" s="357" t="s">
        <v>538</v>
      </c>
      <c r="BP14" s="326"/>
      <c r="BQ14" s="381"/>
      <c r="BR14" s="369"/>
      <c r="BS14" s="381"/>
      <c r="BT14" s="381"/>
      <c r="BU14" s="383"/>
      <c r="BV14" s="213"/>
      <c r="BW14" s="267"/>
    </row>
    <row r="15" spans="1:75" ht="152.25" customHeight="1">
      <c r="A15" s="387"/>
      <c r="B15" s="149"/>
      <c r="C15" s="382"/>
      <c r="D15" s="369"/>
      <c r="E15" s="367"/>
      <c r="F15" s="369"/>
      <c r="G15" s="367"/>
      <c r="H15" s="381"/>
      <c r="I15" s="268"/>
      <c r="J15" s="367"/>
      <c r="K15" s="410"/>
      <c r="L15" s="262"/>
      <c r="M15" s="382"/>
      <c r="N15" s="268"/>
      <c r="O15" s="264" t="s">
        <v>189</v>
      </c>
      <c r="P15" s="268" t="s">
        <v>190</v>
      </c>
      <c r="Q15" s="268" t="s">
        <v>191</v>
      </c>
      <c r="R15" s="270" t="s">
        <v>775</v>
      </c>
      <c r="S15" s="218" t="s">
        <v>192</v>
      </c>
      <c r="T15" s="221" t="s">
        <v>193</v>
      </c>
      <c r="U15" s="218" t="s">
        <v>194</v>
      </c>
      <c r="V15" s="218" t="s">
        <v>195</v>
      </c>
      <c r="W15" s="218" t="s">
        <v>196</v>
      </c>
      <c r="X15" s="218" t="s">
        <v>197</v>
      </c>
      <c r="Y15" s="269"/>
      <c r="Z15" s="269"/>
      <c r="AA15" s="269"/>
      <c r="AB15" s="270"/>
      <c r="AC15" s="270" t="s">
        <v>198</v>
      </c>
      <c r="AD15" s="270" t="s">
        <v>199</v>
      </c>
      <c r="AE15" s="270" t="s">
        <v>200</v>
      </c>
      <c r="AF15" s="270" t="s">
        <v>201</v>
      </c>
      <c r="AG15" s="270" t="s">
        <v>202</v>
      </c>
      <c r="AH15" s="382"/>
      <c r="AI15" s="367"/>
      <c r="AJ15" s="218" t="s">
        <v>487</v>
      </c>
      <c r="AK15" s="218" t="s">
        <v>494</v>
      </c>
      <c r="AL15" s="410"/>
      <c r="AM15" s="410"/>
      <c r="AN15" s="218"/>
      <c r="AO15" s="218" t="s">
        <v>187</v>
      </c>
      <c r="AP15" s="382"/>
      <c r="AQ15" s="382"/>
      <c r="AR15" s="382"/>
      <c r="AS15" s="382"/>
      <c r="AT15" s="382"/>
      <c r="AU15" s="409"/>
      <c r="AV15" s="382"/>
      <c r="AW15" s="382"/>
      <c r="AX15" s="382"/>
      <c r="AY15" s="382"/>
      <c r="AZ15" s="382"/>
      <c r="BA15" s="382"/>
      <c r="BB15" s="382"/>
      <c r="BC15" s="382"/>
      <c r="BD15" s="382"/>
      <c r="BE15" s="382"/>
      <c r="BF15" s="382"/>
      <c r="BG15" s="382"/>
      <c r="BH15" s="382"/>
      <c r="BI15" s="410"/>
      <c r="BJ15" s="382"/>
      <c r="BK15" s="268"/>
      <c r="BL15" s="268"/>
      <c r="BM15" s="382"/>
      <c r="BN15" s="382"/>
      <c r="BO15" s="268" t="s">
        <v>203</v>
      </c>
      <c r="BP15" s="268" t="s">
        <v>204</v>
      </c>
      <c r="BQ15" s="382"/>
      <c r="BR15" s="369"/>
      <c r="BS15" s="382"/>
      <c r="BT15" s="382"/>
      <c r="BU15" s="383"/>
      <c r="BV15" s="213"/>
      <c r="BW15" s="268"/>
    </row>
    <row r="16" spans="1:75" ht="15.75">
      <c r="A16" s="149"/>
      <c r="B16" s="149"/>
      <c r="C16" s="149" t="s">
        <v>205</v>
      </c>
      <c r="D16" s="271"/>
      <c r="E16" s="92"/>
      <c r="F16" s="92">
        <v>417.7</v>
      </c>
      <c r="G16" s="272">
        <v>12.1</v>
      </c>
      <c r="H16" s="273">
        <v>150</v>
      </c>
      <c r="I16" s="272"/>
      <c r="J16" s="92"/>
      <c r="K16" s="92"/>
      <c r="L16" s="92"/>
      <c r="M16" s="127">
        <f>SUM(R16+S16+U16+V16+W16+X16+AC16+AG16)</f>
        <v>0</v>
      </c>
      <c r="N16" s="92"/>
      <c r="O16" s="91"/>
      <c r="P16" s="91"/>
      <c r="Q16" s="92"/>
      <c r="R16" s="92"/>
      <c r="S16" s="127"/>
      <c r="T16" s="127"/>
      <c r="U16" s="1"/>
      <c r="V16" s="1"/>
      <c r="W16" s="1"/>
      <c r="X16" s="1"/>
      <c r="Y16" s="146"/>
      <c r="Z16" s="146"/>
      <c r="AA16" s="146"/>
      <c r="AB16" s="92"/>
      <c r="AC16" s="92"/>
      <c r="AD16" s="92"/>
      <c r="AE16" s="92"/>
      <c r="AF16" s="92"/>
      <c r="AG16" s="92"/>
      <c r="AH16" s="149" t="s">
        <v>205</v>
      </c>
      <c r="AI16" s="284">
        <f>SUM(AJ16+AK16+AL16+AM16)</f>
        <v>0</v>
      </c>
      <c r="AJ16" s="149"/>
      <c r="AK16" s="149"/>
      <c r="AL16" s="149"/>
      <c r="AM16" s="92"/>
      <c r="AN16" s="92"/>
      <c r="AO16" s="92"/>
      <c r="AP16" s="92"/>
      <c r="AQ16" s="92"/>
      <c r="AR16" s="149" t="s">
        <v>205</v>
      </c>
      <c r="AS16" s="149"/>
      <c r="AT16" s="264">
        <v>41.373</v>
      </c>
      <c r="AU16" s="274">
        <v>41.373</v>
      </c>
      <c r="AV16" s="264"/>
      <c r="AW16" s="264"/>
      <c r="AX16" s="264"/>
      <c r="AY16" s="149" t="s">
        <v>205</v>
      </c>
      <c r="AZ16" s="264"/>
      <c r="BA16" s="275">
        <v>400</v>
      </c>
      <c r="BB16" s="275"/>
      <c r="BC16" s="275"/>
      <c r="BD16" s="275"/>
      <c r="BE16" s="149"/>
      <c r="BF16" s="149"/>
      <c r="BG16" s="154">
        <v>8.3537</v>
      </c>
      <c r="BH16" s="1"/>
      <c r="BI16" s="92"/>
      <c r="BJ16" s="84">
        <v>1160</v>
      </c>
      <c r="BK16" s="84"/>
      <c r="BL16" s="84"/>
      <c r="BM16" s="149" t="s">
        <v>205</v>
      </c>
      <c r="BN16" s="92">
        <f>SUM(BO16+BP16)</f>
        <v>605.75</v>
      </c>
      <c r="BO16" s="92">
        <v>111.75</v>
      </c>
      <c r="BP16" s="92">
        <v>494</v>
      </c>
      <c r="BQ16" s="92"/>
      <c r="BR16" s="271"/>
      <c r="BS16" s="276">
        <f>SUM(D16+F16+H16+J16+M16+AI16+AP16+AQ16+AS16)</f>
        <v>567.7</v>
      </c>
      <c r="BT16" s="276">
        <f aca="true" t="shared" si="0" ref="BT16:BT40">SUM(BJ16+BN16+BH16+BG16+BF16+BE16+BD16+BC16+BB16+BA16+AZ16+AX16+AW16+AV16+AT16)</f>
        <v>2215.4766999999997</v>
      </c>
      <c r="BU16" s="127">
        <f>SUM(BT16+BS16)</f>
        <v>2783.1767</v>
      </c>
      <c r="BV16" s="277"/>
      <c r="BW16" s="278"/>
    </row>
    <row r="17" spans="1:75" ht="17.25">
      <c r="A17" s="149"/>
      <c r="B17" s="149"/>
      <c r="C17" s="149" t="s">
        <v>206</v>
      </c>
      <c r="D17" s="92">
        <v>299.5</v>
      </c>
      <c r="E17" s="272">
        <v>0.48</v>
      </c>
      <c r="F17" s="92"/>
      <c r="G17" s="272"/>
      <c r="H17" s="279"/>
      <c r="I17" s="272"/>
      <c r="J17" s="92">
        <v>30</v>
      </c>
      <c r="K17" s="92"/>
      <c r="L17" s="92"/>
      <c r="M17" s="127">
        <f aca="true" t="shared" si="1" ref="M17:M38">SUM(R17+S17+U17+V17+W17+X17+AC17+AG17)</f>
        <v>58.78</v>
      </c>
      <c r="N17" s="92"/>
      <c r="O17" s="92"/>
      <c r="P17" s="92"/>
      <c r="Q17" s="92"/>
      <c r="R17" s="92">
        <v>50</v>
      </c>
      <c r="S17" s="127"/>
      <c r="T17" s="129"/>
      <c r="U17" s="92"/>
      <c r="V17" s="92"/>
      <c r="W17" s="92">
        <v>3</v>
      </c>
      <c r="X17" s="92">
        <v>5.78</v>
      </c>
      <c r="Y17" s="92"/>
      <c r="Z17" s="92"/>
      <c r="AA17" s="92"/>
      <c r="AB17" s="92"/>
      <c r="AC17" s="92"/>
      <c r="AD17" s="92"/>
      <c r="AE17" s="92"/>
      <c r="AF17" s="92"/>
      <c r="AG17" s="92"/>
      <c r="AH17" s="149" t="s">
        <v>206</v>
      </c>
      <c r="AI17" s="284">
        <f aca="true" t="shared" si="2" ref="AI17:AI41">SUM(AJ17+AK17+AL17+AM17)</f>
        <v>0.45</v>
      </c>
      <c r="AJ17" s="149"/>
      <c r="AK17" s="149"/>
      <c r="AL17" s="149"/>
      <c r="AM17" s="92">
        <v>0.45</v>
      </c>
      <c r="AN17" s="92"/>
      <c r="AO17" s="92">
        <v>0.45</v>
      </c>
      <c r="AP17" s="92"/>
      <c r="AQ17" s="92"/>
      <c r="AR17" s="149" t="s">
        <v>206</v>
      </c>
      <c r="AS17" s="149"/>
      <c r="AT17" s="92"/>
      <c r="AU17" s="92"/>
      <c r="AV17" s="92"/>
      <c r="AW17" s="92"/>
      <c r="AX17" s="92"/>
      <c r="AY17" s="149" t="s">
        <v>206</v>
      </c>
      <c r="AZ17" s="92"/>
      <c r="BA17" s="92"/>
      <c r="BB17" s="92"/>
      <c r="BC17" s="92"/>
      <c r="BD17" s="92"/>
      <c r="BE17" s="149"/>
      <c r="BF17" s="149"/>
      <c r="BG17" s="127"/>
      <c r="BH17" s="92"/>
      <c r="BI17" s="92"/>
      <c r="BJ17" s="92"/>
      <c r="BK17" s="92"/>
      <c r="BL17" s="92"/>
      <c r="BM17" s="149" t="s">
        <v>206</v>
      </c>
      <c r="BN17" s="92">
        <f aca="true" t="shared" si="3" ref="BN17:BN38">SUM(BO17+BP17)</f>
        <v>9.379</v>
      </c>
      <c r="BO17" s="92">
        <v>9.379</v>
      </c>
      <c r="BP17" s="92"/>
      <c r="BQ17" s="92"/>
      <c r="BR17" s="271"/>
      <c r="BS17" s="276">
        <f aca="true" t="shared" si="4" ref="BS17:BS40">SUM(D17+F17+H17+J17+M17+AI17+AP17+AQ17+AS17)</f>
        <v>388.72999999999996</v>
      </c>
      <c r="BT17" s="276">
        <f t="shared" si="0"/>
        <v>9.379</v>
      </c>
      <c r="BU17" s="127">
        <f aca="true" t="shared" si="5" ref="BU17:BU41">SUM(BT17+BS17)</f>
        <v>398.109</v>
      </c>
      <c r="BV17" s="277"/>
      <c r="BW17" s="278"/>
    </row>
    <row r="18" spans="1:75" ht="15.75">
      <c r="A18" s="149"/>
      <c r="B18" s="149"/>
      <c r="C18" s="149" t="s">
        <v>207</v>
      </c>
      <c r="D18" s="92"/>
      <c r="E18" s="272"/>
      <c r="F18" s="92">
        <v>406.9</v>
      </c>
      <c r="G18" s="272">
        <v>79.74</v>
      </c>
      <c r="H18" s="272"/>
      <c r="I18" s="272"/>
      <c r="J18" s="92"/>
      <c r="K18" s="92"/>
      <c r="L18" s="92"/>
      <c r="M18" s="127">
        <f t="shared" si="1"/>
        <v>5.44</v>
      </c>
      <c r="N18" s="92"/>
      <c r="O18" s="92"/>
      <c r="P18" s="92"/>
      <c r="Q18" s="92"/>
      <c r="R18" s="92"/>
      <c r="S18" s="127"/>
      <c r="T18" s="129"/>
      <c r="U18" s="92"/>
      <c r="V18" s="92">
        <v>5.44</v>
      </c>
      <c r="W18" s="92"/>
      <c r="X18" s="92"/>
      <c r="Y18" s="92"/>
      <c r="Z18" s="92"/>
      <c r="AA18" s="92"/>
      <c r="AB18" s="92"/>
      <c r="AC18" s="92"/>
      <c r="AD18" s="92"/>
      <c r="AE18" s="92"/>
      <c r="AF18" s="92"/>
      <c r="AG18" s="92"/>
      <c r="AH18" s="149" t="s">
        <v>207</v>
      </c>
      <c r="AI18" s="284">
        <f t="shared" si="2"/>
        <v>0</v>
      </c>
      <c r="AJ18" s="149"/>
      <c r="AK18" s="149"/>
      <c r="AL18" s="149"/>
      <c r="AM18" s="92"/>
      <c r="AN18" s="92"/>
      <c r="AO18" s="92"/>
      <c r="AP18" s="92"/>
      <c r="AQ18" s="92"/>
      <c r="AR18" s="149" t="s">
        <v>207</v>
      </c>
      <c r="AS18" s="284"/>
      <c r="AT18" s="92"/>
      <c r="AU18" s="92"/>
      <c r="AV18" s="92"/>
      <c r="AW18" s="92"/>
      <c r="AX18" s="92"/>
      <c r="AY18" s="149" t="s">
        <v>207</v>
      </c>
      <c r="AZ18" s="92"/>
      <c r="BA18" s="92"/>
      <c r="BB18" s="92"/>
      <c r="BC18" s="92"/>
      <c r="BD18" s="92"/>
      <c r="BE18" s="149"/>
      <c r="BF18" s="149"/>
      <c r="BG18" s="127"/>
      <c r="BH18" s="92"/>
      <c r="BI18" s="92"/>
      <c r="BJ18" s="92"/>
      <c r="BK18" s="92"/>
      <c r="BL18" s="92"/>
      <c r="BM18" s="149" t="s">
        <v>207</v>
      </c>
      <c r="BN18" s="92">
        <f t="shared" si="3"/>
        <v>0</v>
      </c>
      <c r="BO18" s="92"/>
      <c r="BP18" s="92"/>
      <c r="BQ18" s="92"/>
      <c r="BR18" s="271"/>
      <c r="BS18" s="276">
        <f t="shared" si="4"/>
        <v>412.34</v>
      </c>
      <c r="BT18" s="276">
        <f t="shared" si="0"/>
        <v>0</v>
      </c>
      <c r="BU18" s="127">
        <f t="shared" si="5"/>
        <v>412.34</v>
      </c>
      <c r="BV18" s="277"/>
      <c r="BW18" s="278"/>
    </row>
    <row r="19" spans="1:75" ht="15.75">
      <c r="A19" s="149"/>
      <c r="B19" s="149"/>
      <c r="C19" s="149" t="s">
        <v>208</v>
      </c>
      <c r="D19" s="92">
        <v>103</v>
      </c>
      <c r="E19" s="272">
        <v>0.17</v>
      </c>
      <c r="F19" s="92"/>
      <c r="G19" s="92"/>
      <c r="H19" s="92"/>
      <c r="I19" s="92"/>
      <c r="J19" s="92">
        <v>14</v>
      </c>
      <c r="K19" s="92"/>
      <c r="L19" s="92"/>
      <c r="M19" s="127">
        <f t="shared" si="1"/>
        <v>6.73</v>
      </c>
      <c r="N19" s="92"/>
      <c r="O19" s="92"/>
      <c r="P19" s="92"/>
      <c r="Q19" s="92"/>
      <c r="R19" s="92"/>
      <c r="S19" s="127"/>
      <c r="T19" s="129"/>
      <c r="U19" s="92"/>
      <c r="V19" s="92"/>
      <c r="W19" s="92"/>
      <c r="X19" s="92">
        <v>6.73</v>
      </c>
      <c r="Y19" s="127"/>
      <c r="Z19" s="127"/>
      <c r="AA19" s="127"/>
      <c r="AB19" s="127"/>
      <c r="AC19" s="127"/>
      <c r="AD19" s="127"/>
      <c r="AE19" s="127"/>
      <c r="AF19" s="127"/>
      <c r="AG19" s="92"/>
      <c r="AH19" s="149" t="s">
        <v>208</v>
      </c>
      <c r="AI19" s="284">
        <f t="shared" si="2"/>
        <v>0</v>
      </c>
      <c r="AJ19" s="149"/>
      <c r="AK19" s="149"/>
      <c r="AL19" s="149"/>
      <c r="AM19" s="92"/>
      <c r="AN19" s="92"/>
      <c r="AO19" s="92"/>
      <c r="AP19" s="92"/>
      <c r="AQ19" s="92"/>
      <c r="AR19" s="149" t="s">
        <v>208</v>
      </c>
      <c r="AS19" s="284"/>
      <c r="AT19" s="92"/>
      <c r="AU19" s="92"/>
      <c r="AV19" s="92"/>
      <c r="AW19" s="92"/>
      <c r="AX19" s="92"/>
      <c r="AY19" s="149" t="s">
        <v>208</v>
      </c>
      <c r="AZ19" s="92"/>
      <c r="BA19" s="92"/>
      <c r="BB19" s="92"/>
      <c r="BC19" s="92"/>
      <c r="BD19" s="92"/>
      <c r="BE19" s="149"/>
      <c r="BF19" s="149"/>
      <c r="BG19" s="127"/>
      <c r="BH19" s="92"/>
      <c r="BI19" s="92"/>
      <c r="BJ19" s="92"/>
      <c r="BK19" s="92"/>
      <c r="BL19" s="92"/>
      <c r="BM19" s="149" t="s">
        <v>208</v>
      </c>
      <c r="BN19" s="92">
        <f t="shared" si="3"/>
        <v>9.811</v>
      </c>
      <c r="BO19" s="92">
        <v>9.811</v>
      </c>
      <c r="BP19" s="92"/>
      <c r="BQ19" s="92"/>
      <c r="BR19" s="271"/>
      <c r="BS19" s="276">
        <f t="shared" si="4"/>
        <v>123.73</v>
      </c>
      <c r="BT19" s="276">
        <f t="shared" si="0"/>
        <v>9.811</v>
      </c>
      <c r="BU19" s="127">
        <f t="shared" si="5"/>
        <v>133.541</v>
      </c>
      <c r="BV19" s="277"/>
      <c r="BW19" s="278"/>
    </row>
    <row r="20" spans="1:75" ht="15.75">
      <c r="A20" s="149"/>
      <c r="B20" s="149"/>
      <c r="C20" s="149" t="s">
        <v>209</v>
      </c>
      <c r="D20" s="92">
        <v>29.1</v>
      </c>
      <c r="E20" s="272">
        <v>0.05</v>
      </c>
      <c r="F20" s="92"/>
      <c r="G20" s="92"/>
      <c r="H20" s="92"/>
      <c r="I20" s="92"/>
      <c r="J20" s="92"/>
      <c r="K20" s="92"/>
      <c r="L20" s="92"/>
      <c r="M20" s="127">
        <f t="shared" si="1"/>
        <v>0</v>
      </c>
      <c r="N20" s="92"/>
      <c r="O20" s="92"/>
      <c r="P20" s="92"/>
      <c r="Q20" s="92"/>
      <c r="R20" s="92"/>
      <c r="S20" s="127"/>
      <c r="T20" s="129"/>
      <c r="U20" s="92"/>
      <c r="V20" s="92"/>
      <c r="W20" s="92"/>
      <c r="X20" s="92"/>
      <c r="Y20" s="127"/>
      <c r="Z20" s="127"/>
      <c r="AA20" s="127"/>
      <c r="AB20" s="127"/>
      <c r="AC20" s="127"/>
      <c r="AD20" s="127"/>
      <c r="AE20" s="127"/>
      <c r="AF20" s="127"/>
      <c r="AG20" s="92"/>
      <c r="AH20" s="149" t="s">
        <v>209</v>
      </c>
      <c r="AI20" s="284">
        <f t="shared" si="2"/>
        <v>0</v>
      </c>
      <c r="AJ20" s="149"/>
      <c r="AK20" s="149"/>
      <c r="AL20" s="149"/>
      <c r="AM20" s="92"/>
      <c r="AN20" s="92"/>
      <c r="AO20" s="92"/>
      <c r="AP20" s="92"/>
      <c r="AQ20" s="92"/>
      <c r="AR20" s="149" t="s">
        <v>209</v>
      </c>
      <c r="AS20" s="284"/>
      <c r="AT20" s="92"/>
      <c r="AU20" s="92"/>
      <c r="AV20" s="92"/>
      <c r="AW20" s="92"/>
      <c r="AX20" s="92"/>
      <c r="AY20" s="149" t="s">
        <v>209</v>
      </c>
      <c r="AZ20" s="92"/>
      <c r="BA20" s="92"/>
      <c r="BB20" s="92"/>
      <c r="BC20" s="92"/>
      <c r="BD20" s="92"/>
      <c r="BE20" s="149"/>
      <c r="BF20" s="149"/>
      <c r="BG20" s="127"/>
      <c r="BH20" s="92"/>
      <c r="BI20" s="92"/>
      <c r="BJ20" s="92"/>
      <c r="BK20" s="92"/>
      <c r="BL20" s="92"/>
      <c r="BM20" s="149" t="s">
        <v>209</v>
      </c>
      <c r="BN20" s="92">
        <f t="shared" si="3"/>
        <v>2.989</v>
      </c>
      <c r="BO20" s="92">
        <v>2.989</v>
      </c>
      <c r="BP20" s="92"/>
      <c r="BQ20" s="92"/>
      <c r="BR20" s="271"/>
      <c r="BS20" s="276">
        <f t="shared" si="4"/>
        <v>29.1</v>
      </c>
      <c r="BT20" s="276">
        <f t="shared" si="0"/>
        <v>2.989</v>
      </c>
      <c r="BU20" s="127">
        <f t="shared" si="5"/>
        <v>32.089</v>
      </c>
      <c r="BV20" s="277"/>
      <c r="BW20" s="278"/>
    </row>
    <row r="21" spans="1:75" ht="15.75">
      <c r="A21" s="149"/>
      <c r="B21" s="149"/>
      <c r="C21" s="149" t="s">
        <v>210</v>
      </c>
      <c r="D21" s="92">
        <v>19</v>
      </c>
      <c r="E21" s="272">
        <v>0.03</v>
      </c>
      <c r="F21" s="92"/>
      <c r="G21" s="92"/>
      <c r="H21" s="92"/>
      <c r="I21" s="92"/>
      <c r="J21" s="92"/>
      <c r="K21" s="92"/>
      <c r="L21" s="92"/>
      <c r="M21" s="127">
        <f t="shared" si="1"/>
        <v>24.37</v>
      </c>
      <c r="N21" s="92"/>
      <c r="O21" s="92"/>
      <c r="P21" s="92"/>
      <c r="Q21" s="92"/>
      <c r="R21" s="92">
        <v>10</v>
      </c>
      <c r="S21" s="127"/>
      <c r="T21" s="129"/>
      <c r="U21" s="92"/>
      <c r="V21" s="92"/>
      <c r="W21" s="92"/>
      <c r="X21" s="92">
        <v>1.66</v>
      </c>
      <c r="Y21" s="127"/>
      <c r="Z21" s="127"/>
      <c r="AA21" s="127"/>
      <c r="AB21" s="127"/>
      <c r="AC21" s="127">
        <v>12.71</v>
      </c>
      <c r="AD21" s="127"/>
      <c r="AE21" s="127"/>
      <c r="AF21" s="127"/>
      <c r="AG21" s="92"/>
      <c r="AH21" s="149" t="s">
        <v>210</v>
      </c>
      <c r="AI21" s="284">
        <f t="shared" si="2"/>
        <v>0</v>
      </c>
      <c r="AJ21" s="149"/>
      <c r="AK21" s="149"/>
      <c r="AL21" s="149"/>
      <c r="AM21" s="92"/>
      <c r="AN21" s="92"/>
      <c r="AO21" s="92"/>
      <c r="AP21" s="92"/>
      <c r="AQ21" s="92"/>
      <c r="AR21" s="149" t="s">
        <v>210</v>
      </c>
      <c r="AS21" s="284"/>
      <c r="AT21" s="92"/>
      <c r="AU21" s="92"/>
      <c r="AV21" s="92"/>
      <c r="AW21" s="92"/>
      <c r="AX21" s="92"/>
      <c r="AY21" s="149" t="s">
        <v>210</v>
      </c>
      <c r="AZ21" s="92"/>
      <c r="BA21" s="92"/>
      <c r="BB21" s="92"/>
      <c r="BC21" s="92"/>
      <c r="BD21" s="92"/>
      <c r="BE21" s="149"/>
      <c r="BF21" s="149"/>
      <c r="BG21" s="127"/>
      <c r="BH21" s="92"/>
      <c r="BI21" s="92"/>
      <c r="BJ21" s="92"/>
      <c r="BK21" s="92"/>
      <c r="BL21" s="92"/>
      <c r="BM21" s="149" t="s">
        <v>210</v>
      </c>
      <c r="BN21" s="92">
        <f t="shared" si="3"/>
        <v>2.138</v>
      </c>
      <c r="BO21" s="92">
        <v>2.138</v>
      </c>
      <c r="BP21" s="92"/>
      <c r="BQ21" s="92"/>
      <c r="BR21" s="271"/>
      <c r="BS21" s="276">
        <f t="shared" si="4"/>
        <v>43.370000000000005</v>
      </c>
      <c r="BT21" s="276">
        <f t="shared" si="0"/>
        <v>2.138</v>
      </c>
      <c r="BU21" s="127">
        <f t="shared" si="5"/>
        <v>45.508</v>
      </c>
      <c r="BV21" s="277"/>
      <c r="BW21" s="278"/>
    </row>
    <row r="22" spans="1:75" ht="15.75">
      <c r="A22" s="149"/>
      <c r="B22" s="149"/>
      <c r="C22" s="149" t="s">
        <v>211</v>
      </c>
      <c r="D22" s="92">
        <v>84.1</v>
      </c>
      <c r="E22" s="272">
        <v>0.14</v>
      </c>
      <c r="F22" s="92"/>
      <c r="G22" s="92"/>
      <c r="H22" s="92"/>
      <c r="I22" s="92"/>
      <c r="J22" s="92"/>
      <c r="K22" s="92"/>
      <c r="L22" s="92"/>
      <c r="M22" s="127">
        <f t="shared" si="1"/>
        <v>47.9</v>
      </c>
      <c r="N22" s="92"/>
      <c r="O22" s="92"/>
      <c r="P22" s="92"/>
      <c r="Q22" s="92"/>
      <c r="R22" s="92"/>
      <c r="S22" s="127"/>
      <c r="T22" s="129"/>
      <c r="U22" s="92">
        <v>6.645</v>
      </c>
      <c r="V22" s="92"/>
      <c r="W22" s="92"/>
      <c r="X22" s="92">
        <v>0.8</v>
      </c>
      <c r="Y22" s="127"/>
      <c r="Z22" s="127"/>
      <c r="AA22" s="127"/>
      <c r="AB22" s="127"/>
      <c r="AC22" s="127">
        <v>40.455</v>
      </c>
      <c r="AD22" s="127"/>
      <c r="AE22" s="127"/>
      <c r="AF22" s="127"/>
      <c r="AG22" s="92"/>
      <c r="AH22" s="149" t="s">
        <v>211</v>
      </c>
      <c r="AI22" s="284">
        <f t="shared" si="2"/>
        <v>0.45</v>
      </c>
      <c r="AJ22" s="149"/>
      <c r="AK22" s="149"/>
      <c r="AL22" s="149"/>
      <c r="AM22" s="92">
        <v>0.45</v>
      </c>
      <c r="AN22" s="92"/>
      <c r="AO22" s="92">
        <v>0.45</v>
      </c>
      <c r="AP22" s="92"/>
      <c r="AQ22" s="92"/>
      <c r="AR22" s="149" t="s">
        <v>211</v>
      </c>
      <c r="AS22" s="284"/>
      <c r="AT22" s="92"/>
      <c r="AU22" s="92"/>
      <c r="AV22" s="92"/>
      <c r="AW22" s="92"/>
      <c r="AX22" s="92"/>
      <c r="AY22" s="149" t="s">
        <v>211</v>
      </c>
      <c r="AZ22" s="92"/>
      <c r="BA22" s="92"/>
      <c r="BB22" s="92"/>
      <c r="BC22" s="92"/>
      <c r="BD22" s="92"/>
      <c r="BE22" s="149"/>
      <c r="BF22" s="149"/>
      <c r="BG22" s="127"/>
      <c r="BH22" s="92"/>
      <c r="BI22" s="92"/>
      <c r="BJ22" s="92"/>
      <c r="BK22" s="92"/>
      <c r="BL22" s="92"/>
      <c r="BM22" s="149" t="s">
        <v>211</v>
      </c>
      <c r="BN22" s="92">
        <f t="shared" si="3"/>
        <v>7.288</v>
      </c>
      <c r="BO22" s="92">
        <v>7.288</v>
      </c>
      <c r="BP22" s="92"/>
      <c r="BQ22" s="92"/>
      <c r="BR22" s="271"/>
      <c r="BS22" s="276">
        <f t="shared" si="4"/>
        <v>132.45</v>
      </c>
      <c r="BT22" s="276">
        <f t="shared" si="0"/>
        <v>7.288</v>
      </c>
      <c r="BU22" s="127">
        <f t="shared" si="5"/>
        <v>139.738</v>
      </c>
      <c r="BV22" s="277"/>
      <c r="BW22" s="278"/>
    </row>
    <row r="23" spans="1:75" ht="15.75">
      <c r="A23" s="149"/>
      <c r="B23" s="149"/>
      <c r="C23" s="149" t="s">
        <v>212</v>
      </c>
      <c r="D23" s="92"/>
      <c r="E23" s="272"/>
      <c r="F23" s="92">
        <v>5.8</v>
      </c>
      <c r="G23" s="92">
        <v>2.5</v>
      </c>
      <c r="H23" s="92"/>
      <c r="I23" s="92"/>
      <c r="J23" s="92">
        <v>10</v>
      </c>
      <c r="K23" s="92"/>
      <c r="L23" s="92"/>
      <c r="M23" s="127">
        <f t="shared" si="1"/>
        <v>22</v>
      </c>
      <c r="N23" s="92"/>
      <c r="O23" s="92"/>
      <c r="P23" s="92"/>
      <c r="Q23" s="92"/>
      <c r="R23" s="92"/>
      <c r="S23" s="127">
        <v>8</v>
      </c>
      <c r="T23" s="129"/>
      <c r="U23" s="92"/>
      <c r="V23" s="92"/>
      <c r="W23" s="92"/>
      <c r="X23" s="92">
        <v>4</v>
      </c>
      <c r="Y23" s="127"/>
      <c r="Z23" s="127"/>
      <c r="AA23" s="127"/>
      <c r="AB23" s="127"/>
      <c r="AC23" s="127">
        <v>10</v>
      </c>
      <c r="AD23" s="127"/>
      <c r="AE23" s="127"/>
      <c r="AF23" s="127"/>
      <c r="AG23" s="92"/>
      <c r="AH23" s="149" t="s">
        <v>212</v>
      </c>
      <c r="AI23" s="284">
        <f t="shared" si="2"/>
        <v>0</v>
      </c>
      <c r="AJ23" s="149"/>
      <c r="AK23" s="149"/>
      <c r="AL23" s="149"/>
      <c r="AM23" s="92"/>
      <c r="AN23" s="92"/>
      <c r="AO23" s="92"/>
      <c r="AP23" s="92"/>
      <c r="AQ23" s="92"/>
      <c r="AR23" s="149" t="s">
        <v>212</v>
      </c>
      <c r="AS23" s="284"/>
      <c r="AT23" s="92"/>
      <c r="AU23" s="92"/>
      <c r="AV23" s="92"/>
      <c r="AW23" s="92"/>
      <c r="AX23" s="92"/>
      <c r="AY23" s="149" t="s">
        <v>212</v>
      </c>
      <c r="AZ23" s="92"/>
      <c r="BA23" s="92"/>
      <c r="BB23" s="92"/>
      <c r="BC23" s="92"/>
      <c r="BD23" s="92"/>
      <c r="BE23" s="149"/>
      <c r="BF23" s="149"/>
      <c r="BG23" s="127"/>
      <c r="BH23" s="92"/>
      <c r="BI23" s="92"/>
      <c r="BJ23" s="92"/>
      <c r="BK23" s="92"/>
      <c r="BL23" s="92"/>
      <c r="BM23" s="149" t="s">
        <v>212</v>
      </c>
      <c r="BN23" s="92">
        <f t="shared" si="3"/>
        <v>5.417</v>
      </c>
      <c r="BO23" s="92">
        <v>5.417</v>
      </c>
      <c r="BP23" s="92"/>
      <c r="BQ23" s="92"/>
      <c r="BR23" s="271"/>
      <c r="BS23" s="276">
        <f t="shared" si="4"/>
        <v>37.8</v>
      </c>
      <c r="BT23" s="276">
        <f t="shared" si="0"/>
        <v>5.417</v>
      </c>
      <c r="BU23" s="127">
        <f t="shared" si="5"/>
        <v>43.217</v>
      </c>
      <c r="BV23" s="277"/>
      <c r="BW23" s="278"/>
    </row>
    <row r="24" spans="1:75" ht="15.75">
      <c r="A24" s="149"/>
      <c r="B24" s="149"/>
      <c r="C24" s="149" t="s">
        <v>213</v>
      </c>
      <c r="D24" s="92">
        <v>299.9</v>
      </c>
      <c r="E24" s="272">
        <v>0.48</v>
      </c>
      <c r="F24" s="92"/>
      <c r="G24" s="92"/>
      <c r="H24" s="92"/>
      <c r="I24" s="92"/>
      <c r="J24" s="92"/>
      <c r="K24" s="92"/>
      <c r="L24" s="92"/>
      <c r="M24" s="127">
        <f t="shared" si="1"/>
        <v>390.615</v>
      </c>
      <c r="N24" s="92"/>
      <c r="O24" s="92"/>
      <c r="P24" s="92"/>
      <c r="Q24" s="92"/>
      <c r="R24" s="92">
        <v>40</v>
      </c>
      <c r="S24" s="127">
        <v>11.415</v>
      </c>
      <c r="T24" s="129">
        <v>8.415</v>
      </c>
      <c r="U24" s="92"/>
      <c r="V24" s="92"/>
      <c r="W24" s="92"/>
      <c r="X24" s="92">
        <v>6</v>
      </c>
      <c r="Y24" s="127"/>
      <c r="Z24" s="127"/>
      <c r="AA24" s="127"/>
      <c r="AB24" s="127"/>
      <c r="AC24" s="127">
        <v>15</v>
      </c>
      <c r="AD24" s="127"/>
      <c r="AE24" s="127"/>
      <c r="AF24" s="127"/>
      <c r="AG24" s="92">
        <v>318.2</v>
      </c>
      <c r="AH24" s="149" t="s">
        <v>213</v>
      </c>
      <c r="AI24" s="284">
        <f t="shared" si="2"/>
        <v>1.5</v>
      </c>
      <c r="AJ24" s="284"/>
      <c r="AK24" s="284"/>
      <c r="AL24" s="149"/>
      <c r="AM24" s="92">
        <v>1.5</v>
      </c>
      <c r="AN24" s="92"/>
      <c r="AO24" s="92">
        <v>1.5</v>
      </c>
      <c r="AP24" s="92"/>
      <c r="AQ24" s="92"/>
      <c r="AR24" s="149" t="s">
        <v>213</v>
      </c>
      <c r="AS24" s="284"/>
      <c r="AT24" s="92"/>
      <c r="AU24" s="92"/>
      <c r="AV24" s="92"/>
      <c r="AW24" s="92"/>
      <c r="AX24" s="92"/>
      <c r="AY24" s="149" t="s">
        <v>213</v>
      </c>
      <c r="AZ24" s="92"/>
      <c r="BA24" s="92"/>
      <c r="BB24" s="92"/>
      <c r="BC24" s="92"/>
      <c r="BD24" s="92"/>
      <c r="BE24" s="284"/>
      <c r="BF24" s="284"/>
      <c r="BG24" s="127"/>
      <c r="BH24" s="92"/>
      <c r="BI24" s="92"/>
      <c r="BJ24" s="92"/>
      <c r="BK24" s="92"/>
      <c r="BL24" s="92"/>
      <c r="BM24" s="149" t="s">
        <v>213</v>
      </c>
      <c r="BN24" s="92">
        <f t="shared" si="3"/>
        <v>4.691</v>
      </c>
      <c r="BO24" s="92">
        <v>4.691</v>
      </c>
      <c r="BP24" s="92"/>
      <c r="BQ24" s="92"/>
      <c r="BR24" s="271"/>
      <c r="BS24" s="276">
        <f t="shared" si="4"/>
        <v>692.015</v>
      </c>
      <c r="BT24" s="276">
        <f t="shared" si="0"/>
        <v>4.691</v>
      </c>
      <c r="BU24" s="127">
        <f t="shared" si="5"/>
        <v>696.706</v>
      </c>
      <c r="BV24" s="277"/>
      <c r="BW24" s="278"/>
    </row>
    <row r="25" spans="1:75" ht="15.75">
      <c r="A25" s="149"/>
      <c r="B25" s="149"/>
      <c r="C25" s="149" t="s">
        <v>214</v>
      </c>
      <c r="D25" s="92">
        <v>322</v>
      </c>
      <c r="E25" s="272">
        <v>0.52</v>
      </c>
      <c r="F25" s="92"/>
      <c r="G25" s="92"/>
      <c r="H25" s="92"/>
      <c r="I25" s="92"/>
      <c r="J25" s="92"/>
      <c r="K25" s="92"/>
      <c r="L25" s="92"/>
      <c r="M25" s="127">
        <f t="shared" si="1"/>
        <v>49.849999999999994</v>
      </c>
      <c r="N25" s="92"/>
      <c r="O25" s="92"/>
      <c r="P25" s="92"/>
      <c r="Q25" s="92"/>
      <c r="R25" s="92">
        <v>30</v>
      </c>
      <c r="S25" s="127"/>
      <c r="T25" s="129"/>
      <c r="U25" s="92"/>
      <c r="V25" s="92"/>
      <c r="W25" s="92"/>
      <c r="X25" s="92">
        <v>5.52</v>
      </c>
      <c r="Y25" s="127"/>
      <c r="Z25" s="127"/>
      <c r="AA25" s="127"/>
      <c r="AB25" s="127"/>
      <c r="AC25" s="127">
        <v>14.33</v>
      </c>
      <c r="AD25" s="127"/>
      <c r="AE25" s="127"/>
      <c r="AF25" s="127"/>
      <c r="AG25" s="92"/>
      <c r="AH25" s="149" t="s">
        <v>214</v>
      </c>
      <c r="AI25" s="284">
        <f t="shared" si="2"/>
        <v>2</v>
      </c>
      <c r="AJ25" s="284"/>
      <c r="AK25" s="284"/>
      <c r="AL25" s="149"/>
      <c r="AM25" s="92">
        <v>2</v>
      </c>
      <c r="AN25" s="92"/>
      <c r="AO25" s="92"/>
      <c r="AP25" s="92"/>
      <c r="AQ25" s="92"/>
      <c r="AR25" s="149" t="s">
        <v>214</v>
      </c>
      <c r="AS25" s="284"/>
      <c r="AT25" s="92"/>
      <c r="AU25" s="92"/>
      <c r="AV25" s="92"/>
      <c r="AW25" s="92"/>
      <c r="AX25" s="92"/>
      <c r="AY25" s="149" t="s">
        <v>214</v>
      </c>
      <c r="AZ25" s="92"/>
      <c r="BA25" s="92"/>
      <c r="BB25" s="92"/>
      <c r="BC25" s="92"/>
      <c r="BD25" s="92"/>
      <c r="BE25" s="284"/>
      <c r="BF25" s="284"/>
      <c r="BG25" s="127"/>
      <c r="BH25" s="92"/>
      <c r="BI25" s="92"/>
      <c r="BJ25" s="92"/>
      <c r="BK25" s="92"/>
      <c r="BL25" s="92"/>
      <c r="BM25" s="149" t="s">
        <v>214</v>
      </c>
      <c r="BN25" s="92">
        <f t="shared" si="3"/>
        <v>6.931</v>
      </c>
      <c r="BO25" s="92">
        <v>6.931</v>
      </c>
      <c r="BP25" s="92"/>
      <c r="BQ25" s="92"/>
      <c r="BR25" s="271"/>
      <c r="BS25" s="276">
        <f t="shared" si="4"/>
        <v>373.85</v>
      </c>
      <c r="BT25" s="276">
        <f t="shared" si="0"/>
        <v>6.931</v>
      </c>
      <c r="BU25" s="127">
        <f t="shared" si="5"/>
        <v>380.781</v>
      </c>
      <c r="BV25" s="277"/>
      <c r="BW25" s="278"/>
    </row>
    <row r="26" spans="1:75" ht="15.75">
      <c r="A26" s="149"/>
      <c r="B26" s="149"/>
      <c r="C26" s="149" t="s">
        <v>215</v>
      </c>
      <c r="D26" s="92">
        <v>201.2</v>
      </c>
      <c r="E26" s="272">
        <v>0.33</v>
      </c>
      <c r="F26" s="92"/>
      <c r="G26" s="92"/>
      <c r="H26" s="92"/>
      <c r="I26" s="92"/>
      <c r="J26" s="155">
        <v>0.25092</v>
      </c>
      <c r="K26" s="155">
        <v>0.25092</v>
      </c>
      <c r="L26" s="92"/>
      <c r="M26" s="127">
        <f t="shared" si="1"/>
        <v>102.83207999999999</v>
      </c>
      <c r="N26" s="92"/>
      <c r="O26" s="92"/>
      <c r="P26" s="92"/>
      <c r="Q26" s="92"/>
      <c r="R26" s="92">
        <v>50</v>
      </c>
      <c r="S26" s="127"/>
      <c r="T26" s="129"/>
      <c r="U26" s="92">
        <v>26.342</v>
      </c>
      <c r="V26" s="92"/>
      <c r="W26" s="92"/>
      <c r="X26" s="92">
        <v>4.75</v>
      </c>
      <c r="Y26" s="127"/>
      <c r="Z26" s="127"/>
      <c r="AA26" s="127"/>
      <c r="AB26" s="127"/>
      <c r="AC26" s="127">
        <v>21.74008</v>
      </c>
      <c r="AD26" s="127"/>
      <c r="AE26" s="127"/>
      <c r="AF26" s="127"/>
      <c r="AG26" s="92"/>
      <c r="AH26" s="149" t="s">
        <v>215</v>
      </c>
      <c r="AI26" s="284">
        <f t="shared" si="2"/>
        <v>0</v>
      </c>
      <c r="AJ26" s="284"/>
      <c r="AK26" s="284"/>
      <c r="AL26" s="149"/>
      <c r="AM26" s="92"/>
      <c r="AN26" s="92"/>
      <c r="AO26" s="92"/>
      <c r="AP26" s="92"/>
      <c r="AQ26" s="92"/>
      <c r="AR26" s="149" t="s">
        <v>215</v>
      </c>
      <c r="AS26" s="284"/>
      <c r="AT26" s="92"/>
      <c r="AU26" s="92"/>
      <c r="AV26" s="92"/>
      <c r="AW26" s="92"/>
      <c r="AX26" s="92"/>
      <c r="AY26" s="149" t="s">
        <v>215</v>
      </c>
      <c r="AZ26" s="92"/>
      <c r="BA26" s="92"/>
      <c r="BB26" s="92"/>
      <c r="BC26" s="92"/>
      <c r="BD26" s="92"/>
      <c r="BE26" s="284"/>
      <c r="BF26" s="284"/>
      <c r="BG26" s="127"/>
      <c r="BH26" s="92"/>
      <c r="BI26" s="92"/>
      <c r="BJ26" s="92"/>
      <c r="BK26" s="92"/>
      <c r="BL26" s="92"/>
      <c r="BM26" s="149" t="s">
        <v>215</v>
      </c>
      <c r="BN26" s="92">
        <f t="shared" si="3"/>
        <v>6.175</v>
      </c>
      <c r="BO26" s="92">
        <v>6.175</v>
      </c>
      <c r="BP26" s="92"/>
      <c r="BQ26" s="92"/>
      <c r="BR26" s="271"/>
      <c r="BS26" s="276">
        <f t="shared" si="4"/>
        <v>304.283</v>
      </c>
      <c r="BT26" s="276">
        <f t="shared" si="0"/>
        <v>6.175</v>
      </c>
      <c r="BU26" s="127">
        <f t="shared" si="5"/>
        <v>310.458</v>
      </c>
      <c r="BV26" s="277"/>
      <c r="BW26" s="278"/>
    </row>
    <row r="27" spans="1:75" ht="15.75">
      <c r="A27" s="149"/>
      <c r="B27" s="149"/>
      <c r="C27" s="149" t="s">
        <v>216</v>
      </c>
      <c r="D27" s="92">
        <v>105</v>
      </c>
      <c r="E27" s="272">
        <v>0.17</v>
      </c>
      <c r="F27" s="92"/>
      <c r="G27" s="92"/>
      <c r="H27" s="92"/>
      <c r="I27" s="92"/>
      <c r="J27" s="92">
        <v>27</v>
      </c>
      <c r="K27" s="92"/>
      <c r="L27" s="92"/>
      <c r="M27" s="127">
        <f t="shared" si="1"/>
        <v>81.11082999999999</v>
      </c>
      <c r="N27" s="92"/>
      <c r="O27" s="92"/>
      <c r="P27" s="92"/>
      <c r="Q27" s="92"/>
      <c r="R27" s="92">
        <v>50</v>
      </c>
      <c r="S27" s="127">
        <v>7.51083</v>
      </c>
      <c r="T27" s="129">
        <v>7.51083</v>
      </c>
      <c r="U27" s="92"/>
      <c r="V27" s="92"/>
      <c r="W27" s="92"/>
      <c r="X27" s="92">
        <v>5.6</v>
      </c>
      <c r="Y27" s="127"/>
      <c r="Z27" s="127"/>
      <c r="AA27" s="127"/>
      <c r="AB27" s="127"/>
      <c r="AC27" s="127">
        <v>18</v>
      </c>
      <c r="AD27" s="127"/>
      <c r="AE27" s="127"/>
      <c r="AF27" s="127"/>
      <c r="AG27" s="92"/>
      <c r="AH27" s="149" t="s">
        <v>216</v>
      </c>
      <c r="AI27" s="284">
        <f t="shared" si="2"/>
        <v>24.5</v>
      </c>
      <c r="AJ27" s="284">
        <v>24.5</v>
      </c>
      <c r="AK27" s="284"/>
      <c r="AL27" s="149"/>
      <c r="AM27" s="92"/>
      <c r="AN27" s="92"/>
      <c r="AO27" s="92"/>
      <c r="AP27" s="92"/>
      <c r="AQ27" s="92">
        <v>7.8</v>
      </c>
      <c r="AR27" s="149" t="s">
        <v>216</v>
      </c>
      <c r="AS27" s="284">
        <v>10</v>
      </c>
      <c r="AT27" s="92"/>
      <c r="AU27" s="92"/>
      <c r="AV27" s="92"/>
      <c r="AW27" s="92"/>
      <c r="AX27" s="92"/>
      <c r="AY27" s="149" t="s">
        <v>216</v>
      </c>
      <c r="AZ27" s="92"/>
      <c r="BA27" s="92"/>
      <c r="BB27" s="92"/>
      <c r="BC27" s="92">
        <v>5.5</v>
      </c>
      <c r="BD27" s="92"/>
      <c r="BE27" s="284"/>
      <c r="BF27" s="284"/>
      <c r="BG27" s="127"/>
      <c r="BH27" s="92">
        <v>51.558</v>
      </c>
      <c r="BI27" s="92">
        <v>4.223</v>
      </c>
      <c r="BJ27" s="92"/>
      <c r="BK27" s="92"/>
      <c r="BL27" s="92"/>
      <c r="BM27" s="149" t="s">
        <v>216</v>
      </c>
      <c r="BN27" s="92">
        <f t="shared" si="3"/>
        <v>0</v>
      </c>
      <c r="BO27" s="92"/>
      <c r="BP27" s="92"/>
      <c r="BQ27" s="92"/>
      <c r="BR27" s="271"/>
      <c r="BS27" s="276">
        <f t="shared" si="4"/>
        <v>255.41083</v>
      </c>
      <c r="BT27" s="276">
        <f t="shared" si="0"/>
        <v>57.058</v>
      </c>
      <c r="BU27" s="127">
        <f t="shared" si="5"/>
        <v>312.46883</v>
      </c>
      <c r="BV27" s="277"/>
      <c r="BW27" s="278"/>
    </row>
    <row r="28" spans="1:75" ht="15.75">
      <c r="A28" s="149"/>
      <c r="B28" s="149"/>
      <c r="C28" s="149" t="s">
        <v>217</v>
      </c>
      <c r="D28" s="92">
        <v>408.2</v>
      </c>
      <c r="E28" s="272">
        <v>0.66</v>
      </c>
      <c r="F28" s="92"/>
      <c r="G28" s="92"/>
      <c r="H28" s="92"/>
      <c r="I28" s="92"/>
      <c r="J28" s="92">
        <v>30</v>
      </c>
      <c r="K28" s="92"/>
      <c r="L28" s="92"/>
      <c r="M28" s="127">
        <f t="shared" si="1"/>
        <v>136</v>
      </c>
      <c r="N28" s="92"/>
      <c r="O28" s="92"/>
      <c r="P28" s="92"/>
      <c r="Q28" s="92"/>
      <c r="R28" s="92">
        <v>128</v>
      </c>
      <c r="S28" s="127"/>
      <c r="T28" s="129"/>
      <c r="U28" s="92"/>
      <c r="V28" s="92"/>
      <c r="W28" s="92"/>
      <c r="X28" s="92">
        <v>8</v>
      </c>
      <c r="Y28" s="127"/>
      <c r="Z28" s="127"/>
      <c r="AA28" s="127"/>
      <c r="AB28" s="127"/>
      <c r="AC28" s="127"/>
      <c r="AD28" s="127"/>
      <c r="AE28" s="127"/>
      <c r="AF28" s="127"/>
      <c r="AG28" s="92"/>
      <c r="AH28" s="149" t="s">
        <v>217</v>
      </c>
      <c r="AI28" s="284">
        <f t="shared" si="2"/>
        <v>12</v>
      </c>
      <c r="AJ28" s="284"/>
      <c r="AK28" s="284">
        <v>12</v>
      </c>
      <c r="AL28" s="149"/>
      <c r="AM28" s="92"/>
      <c r="AN28" s="92"/>
      <c r="AO28" s="92"/>
      <c r="AP28" s="92"/>
      <c r="AQ28" s="92">
        <v>6.4</v>
      </c>
      <c r="AR28" s="149" t="s">
        <v>217</v>
      </c>
      <c r="AS28" s="284">
        <v>5</v>
      </c>
      <c r="AT28" s="92"/>
      <c r="AU28" s="92"/>
      <c r="AV28" s="92"/>
      <c r="AW28" s="92"/>
      <c r="AX28" s="92">
        <v>15</v>
      </c>
      <c r="AY28" s="149" t="s">
        <v>217</v>
      </c>
      <c r="AZ28" s="92"/>
      <c r="BA28" s="92"/>
      <c r="BB28" s="92"/>
      <c r="BC28" s="92"/>
      <c r="BD28" s="92"/>
      <c r="BE28" s="284">
        <v>20</v>
      </c>
      <c r="BF28" s="284"/>
      <c r="BG28" s="127">
        <v>0.28016</v>
      </c>
      <c r="BH28" s="92"/>
      <c r="BI28" s="92"/>
      <c r="BJ28" s="92"/>
      <c r="BK28" s="92"/>
      <c r="BL28" s="92"/>
      <c r="BM28" s="149" t="s">
        <v>217</v>
      </c>
      <c r="BN28" s="92">
        <f t="shared" si="3"/>
        <v>12.543</v>
      </c>
      <c r="BO28" s="92">
        <v>12.543</v>
      </c>
      <c r="BP28" s="92"/>
      <c r="BQ28" s="92"/>
      <c r="BR28" s="271"/>
      <c r="BS28" s="276">
        <f t="shared" si="4"/>
        <v>597.6</v>
      </c>
      <c r="BT28" s="276">
        <f t="shared" si="0"/>
        <v>47.82316</v>
      </c>
      <c r="BU28" s="127">
        <f t="shared" si="5"/>
        <v>645.42316</v>
      </c>
      <c r="BV28" s="277"/>
      <c r="BW28" s="278"/>
    </row>
    <row r="29" spans="1:75" ht="15.75">
      <c r="A29" s="149"/>
      <c r="B29" s="149"/>
      <c r="C29" s="149" t="s">
        <v>218</v>
      </c>
      <c r="D29" s="92">
        <v>102.3</v>
      </c>
      <c r="E29" s="272">
        <v>0.17</v>
      </c>
      <c r="F29" s="92"/>
      <c r="G29" s="92"/>
      <c r="H29" s="92"/>
      <c r="I29" s="92"/>
      <c r="J29" s="92"/>
      <c r="K29" s="92"/>
      <c r="L29" s="92"/>
      <c r="M29" s="127">
        <f t="shared" si="1"/>
        <v>1.5</v>
      </c>
      <c r="N29" s="92"/>
      <c r="O29" s="92"/>
      <c r="P29" s="92"/>
      <c r="Q29" s="92"/>
      <c r="R29" s="92"/>
      <c r="S29" s="127"/>
      <c r="T29" s="129"/>
      <c r="U29" s="92"/>
      <c r="V29" s="92"/>
      <c r="W29" s="92"/>
      <c r="X29" s="92">
        <v>1.5</v>
      </c>
      <c r="Y29" s="127"/>
      <c r="Z29" s="127"/>
      <c r="AA29" s="127"/>
      <c r="AB29" s="127"/>
      <c r="AC29" s="127"/>
      <c r="AD29" s="127"/>
      <c r="AE29" s="127"/>
      <c r="AF29" s="127"/>
      <c r="AG29" s="92"/>
      <c r="AH29" s="149" t="s">
        <v>218</v>
      </c>
      <c r="AI29" s="284">
        <f t="shared" si="2"/>
        <v>0</v>
      </c>
      <c r="AJ29" s="284"/>
      <c r="AK29" s="284"/>
      <c r="AL29" s="149"/>
      <c r="AM29" s="92"/>
      <c r="AN29" s="92"/>
      <c r="AO29" s="92"/>
      <c r="AP29" s="92"/>
      <c r="AQ29" s="92"/>
      <c r="AR29" s="149" t="s">
        <v>218</v>
      </c>
      <c r="AS29" s="284"/>
      <c r="AT29" s="92"/>
      <c r="AU29" s="92"/>
      <c r="AV29" s="92"/>
      <c r="AW29" s="92"/>
      <c r="AX29" s="92"/>
      <c r="AY29" s="149" t="s">
        <v>218</v>
      </c>
      <c r="AZ29" s="92"/>
      <c r="BA29" s="92"/>
      <c r="BB29" s="92"/>
      <c r="BC29" s="92"/>
      <c r="BD29" s="92"/>
      <c r="BE29" s="284"/>
      <c r="BF29" s="284"/>
      <c r="BG29" s="127"/>
      <c r="BH29" s="92"/>
      <c r="BI29" s="92"/>
      <c r="BJ29" s="92"/>
      <c r="BK29" s="92"/>
      <c r="BL29" s="92"/>
      <c r="BM29" s="149" t="s">
        <v>218</v>
      </c>
      <c r="BN29" s="92">
        <f t="shared" si="3"/>
        <v>4.472</v>
      </c>
      <c r="BO29" s="92">
        <v>4.472</v>
      </c>
      <c r="BP29" s="92"/>
      <c r="BQ29" s="92"/>
      <c r="BR29" s="271"/>
      <c r="BS29" s="276">
        <f t="shared" si="4"/>
        <v>103.8</v>
      </c>
      <c r="BT29" s="276">
        <f t="shared" si="0"/>
        <v>4.472</v>
      </c>
      <c r="BU29" s="127">
        <f t="shared" si="5"/>
        <v>108.27199999999999</v>
      </c>
      <c r="BV29" s="277"/>
      <c r="BW29" s="278"/>
    </row>
    <row r="30" spans="1:75" ht="15.75">
      <c r="A30" s="149"/>
      <c r="B30" s="149"/>
      <c r="C30" s="149" t="s">
        <v>219</v>
      </c>
      <c r="D30" s="92"/>
      <c r="E30" s="272"/>
      <c r="F30" s="92">
        <v>36.9</v>
      </c>
      <c r="G30" s="92">
        <v>16.3</v>
      </c>
      <c r="H30" s="92"/>
      <c r="I30" s="92"/>
      <c r="J30" s="92">
        <v>20</v>
      </c>
      <c r="K30" s="92"/>
      <c r="L30" s="92"/>
      <c r="M30" s="127">
        <f t="shared" si="1"/>
        <v>18</v>
      </c>
      <c r="N30" s="92"/>
      <c r="O30" s="92"/>
      <c r="P30" s="92"/>
      <c r="Q30" s="92"/>
      <c r="R30" s="92">
        <v>13.1</v>
      </c>
      <c r="S30" s="127"/>
      <c r="T30" s="129"/>
      <c r="U30" s="92"/>
      <c r="V30" s="92"/>
      <c r="W30" s="92"/>
      <c r="X30" s="92">
        <v>4.9</v>
      </c>
      <c r="Y30" s="127"/>
      <c r="Z30" s="127"/>
      <c r="AA30" s="127"/>
      <c r="AB30" s="127"/>
      <c r="AC30" s="127"/>
      <c r="AD30" s="127"/>
      <c r="AE30" s="127"/>
      <c r="AF30" s="127"/>
      <c r="AG30" s="92"/>
      <c r="AH30" s="149" t="s">
        <v>219</v>
      </c>
      <c r="AI30" s="284">
        <f t="shared" si="2"/>
        <v>3.75</v>
      </c>
      <c r="AJ30" s="284"/>
      <c r="AK30" s="284">
        <v>3.3</v>
      </c>
      <c r="AL30" s="149"/>
      <c r="AM30" s="92">
        <v>0.45</v>
      </c>
      <c r="AN30" s="92"/>
      <c r="AO30" s="92">
        <v>0.45</v>
      </c>
      <c r="AP30" s="92">
        <v>133.6</v>
      </c>
      <c r="AQ30" s="92"/>
      <c r="AR30" s="149" t="s">
        <v>219</v>
      </c>
      <c r="AS30" s="284"/>
      <c r="AT30" s="92"/>
      <c r="AU30" s="92"/>
      <c r="AV30" s="92"/>
      <c r="AW30" s="92"/>
      <c r="AX30" s="92"/>
      <c r="AY30" s="149" t="s">
        <v>219</v>
      </c>
      <c r="AZ30" s="92"/>
      <c r="BA30" s="92"/>
      <c r="BB30" s="92"/>
      <c r="BC30" s="92"/>
      <c r="BD30" s="92"/>
      <c r="BE30" s="284"/>
      <c r="BF30" s="284"/>
      <c r="BG30" s="127"/>
      <c r="BH30" s="92"/>
      <c r="BI30" s="92"/>
      <c r="BJ30" s="92"/>
      <c r="BK30" s="92"/>
      <c r="BL30" s="92"/>
      <c r="BM30" s="149" t="s">
        <v>219</v>
      </c>
      <c r="BN30" s="92">
        <f t="shared" si="3"/>
        <v>5.225</v>
      </c>
      <c r="BO30" s="92">
        <v>5.225</v>
      </c>
      <c r="BP30" s="92"/>
      <c r="BQ30" s="92"/>
      <c r="BR30" s="271"/>
      <c r="BS30" s="276">
        <f t="shared" si="4"/>
        <v>212.25</v>
      </c>
      <c r="BT30" s="276">
        <f t="shared" si="0"/>
        <v>5.225</v>
      </c>
      <c r="BU30" s="127">
        <f t="shared" si="5"/>
        <v>217.475</v>
      </c>
      <c r="BV30" s="277"/>
      <c r="BW30" s="278"/>
    </row>
    <row r="31" spans="1:75" ht="15.75">
      <c r="A31" s="149"/>
      <c r="B31" s="149"/>
      <c r="C31" s="149" t="s">
        <v>220</v>
      </c>
      <c r="D31" s="92">
        <v>42.7</v>
      </c>
      <c r="E31" s="272">
        <v>0.07</v>
      </c>
      <c r="F31" s="92"/>
      <c r="G31" s="92"/>
      <c r="H31" s="92"/>
      <c r="I31" s="92"/>
      <c r="J31" s="92"/>
      <c r="K31" s="92"/>
      <c r="L31" s="92"/>
      <c r="M31" s="127">
        <f t="shared" si="1"/>
        <v>73</v>
      </c>
      <c r="N31" s="92"/>
      <c r="O31" s="92"/>
      <c r="P31" s="92"/>
      <c r="Q31" s="92"/>
      <c r="R31" s="92">
        <v>50</v>
      </c>
      <c r="S31" s="127">
        <v>2</v>
      </c>
      <c r="T31" s="129"/>
      <c r="U31" s="92"/>
      <c r="V31" s="92">
        <v>16</v>
      </c>
      <c r="W31" s="92"/>
      <c r="X31" s="92">
        <v>5</v>
      </c>
      <c r="Y31" s="127"/>
      <c r="Z31" s="127"/>
      <c r="AA31" s="127"/>
      <c r="AB31" s="127"/>
      <c r="AC31" s="127"/>
      <c r="AD31" s="127"/>
      <c r="AE31" s="127"/>
      <c r="AF31" s="127"/>
      <c r="AG31" s="92"/>
      <c r="AH31" s="149" t="s">
        <v>220</v>
      </c>
      <c r="AI31" s="284">
        <f t="shared" si="2"/>
        <v>10.7</v>
      </c>
      <c r="AJ31" s="284"/>
      <c r="AK31" s="284">
        <v>3.7</v>
      </c>
      <c r="AL31" s="271">
        <v>7</v>
      </c>
      <c r="AM31" s="92"/>
      <c r="AN31" s="92"/>
      <c r="AO31" s="92"/>
      <c r="AP31" s="92">
        <v>46.3</v>
      </c>
      <c r="AQ31" s="92"/>
      <c r="AR31" s="149" t="s">
        <v>220</v>
      </c>
      <c r="AS31" s="284"/>
      <c r="AT31" s="92"/>
      <c r="AU31" s="92"/>
      <c r="AV31" s="92"/>
      <c r="AW31" s="92"/>
      <c r="AX31" s="92"/>
      <c r="AY31" s="149" t="s">
        <v>220</v>
      </c>
      <c r="AZ31" s="92"/>
      <c r="BA31" s="92"/>
      <c r="BB31" s="92"/>
      <c r="BC31" s="92"/>
      <c r="BD31" s="92"/>
      <c r="BE31" s="284"/>
      <c r="BF31" s="284"/>
      <c r="BG31" s="127"/>
      <c r="BH31" s="92"/>
      <c r="BI31" s="92"/>
      <c r="BJ31" s="92"/>
      <c r="BK31" s="92"/>
      <c r="BL31" s="92"/>
      <c r="BM31" s="149" t="s">
        <v>220</v>
      </c>
      <c r="BN31" s="92">
        <f t="shared" si="3"/>
        <v>3.753</v>
      </c>
      <c r="BO31" s="92">
        <v>3.753</v>
      </c>
      <c r="BP31" s="92"/>
      <c r="BQ31" s="92"/>
      <c r="BR31" s="271"/>
      <c r="BS31" s="276">
        <f t="shared" si="4"/>
        <v>172.7</v>
      </c>
      <c r="BT31" s="276">
        <f t="shared" si="0"/>
        <v>3.753</v>
      </c>
      <c r="BU31" s="127">
        <f t="shared" si="5"/>
        <v>176.45299999999997</v>
      </c>
      <c r="BV31" s="277"/>
      <c r="BW31" s="278"/>
    </row>
    <row r="32" spans="1:75" ht="15.75">
      <c r="A32" s="149"/>
      <c r="B32" s="149"/>
      <c r="C32" s="149" t="s">
        <v>221</v>
      </c>
      <c r="D32" s="92">
        <v>159.3</v>
      </c>
      <c r="E32" s="272">
        <v>0.26</v>
      </c>
      <c r="F32" s="92"/>
      <c r="G32" s="92"/>
      <c r="H32" s="92"/>
      <c r="I32" s="92"/>
      <c r="J32" s="92"/>
      <c r="K32" s="92"/>
      <c r="L32" s="92"/>
      <c r="M32" s="127">
        <f t="shared" si="1"/>
        <v>11</v>
      </c>
      <c r="N32" s="92"/>
      <c r="O32" s="92"/>
      <c r="P32" s="92"/>
      <c r="Q32" s="92"/>
      <c r="R32" s="92">
        <v>10</v>
      </c>
      <c r="S32" s="127"/>
      <c r="T32" s="129"/>
      <c r="U32" s="92"/>
      <c r="V32" s="92"/>
      <c r="W32" s="92"/>
      <c r="X32" s="92">
        <v>1</v>
      </c>
      <c r="Y32" s="127"/>
      <c r="Z32" s="127"/>
      <c r="AA32" s="127"/>
      <c r="AB32" s="127"/>
      <c r="AC32" s="127"/>
      <c r="AD32" s="127"/>
      <c r="AE32" s="127"/>
      <c r="AF32" s="127"/>
      <c r="AG32" s="92"/>
      <c r="AH32" s="149" t="s">
        <v>221</v>
      </c>
      <c r="AI32" s="284">
        <f t="shared" si="2"/>
        <v>0</v>
      </c>
      <c r="AJ32" s="284"/>
      <c r="AK32" s="284"/>
      <c r="AL32" s="149"/>
      <c r="AM32" s="92"/>
      <c r="AN32" s="92"/>
      <c r="AO32" s="92"/>
      <c r="AP32" s="92"/>
      <c r="AQ32" s="92"/>
      <c r="AR32" s="149" t="s">
        <v>221</v>
      </c>
      <c r="AS32" s="284"/>
      <c r="AT32" s="92"/>
      <c r="AU32" s="92"/>
      <c r="AV32" s="92"/>
      <c r="AW32" s="92"/>
      <c r="AX32" s="92"/>
      <c r="AY32" s="149" t="s">
        <v>221</v>
      </c>
      <c r="AZ32" s="92"/>
      <c r="BA32" s="92"/>
      <c r="BB32" s="92">
        <v>21</v>
      </c>
      <c r="BC32" s="92"/>
      <c r="BD32" s="92">
        <v>5.5</v>
      </c>
      <c r="BE32" s="284"/>
      <c r="BF32" s="284"/>
      <c r="BG32" s="127"/>
      <c r="BH32" s="92"/>
      <c r="BI32" s="92"/>
      <c r="BJ32" s="92"/>
      <c r="BK32" s="92"/>
      <c r="BL32" s="92"/>
      <c r="BM32" s="149" t="s">
        <v>221</v>
      </c>
      <c r="BN32" s="92">
        <f t="shared" si="3"/>
        <v>4.576</v>
      </c>
      <c r="BO32" s="92">
        <v>4.576</v>
      </c>
      <c r="BP32" s="92"/>
      <c r="BQ32" s="92"/>
      <c r="BR32" s="271"/>
      <c r="BS32" s="276">
        <f t="shared" si="4"/>
        <v>170.3</v>
      </c>
      <c r="BT32" s="276">
        <f t="shared" si="0"/>
        <v>31.076</v>
      </c>
      <c r="BU32" s="127">
        <f t="shared" si="5"/>
        <v>201.376</v>
      </c>
      <c r="BV32" s="277"/>
      <c r="BW32" s="278"/>
    </row>
    <row r="33" spans="1:75" ht="15.75">
      <c r="A33" s="149"/>
      <c r="B33" s="149"/>
      <c r="C33" s="149" t="s">
        <v>222</v>
      </c>
      <c r="D33" s="92">
        <v>5.9</v>
      </c>
      <c r="E33" s="272">
        <v>0.01</v>
      </c>
      <c r="F33" s="92"/>
      <c r="G33" s="92"/>
      <c r="H33" s="92"/>
      <c r="I33" s="92"/>
      <c r="J33" s="92">
        <v>5</v>
      </c>
      <c r="K33" s="92"/>
      <c r="L33" s="92"/>
      <c r="M33" s="127">
        <f t="shared" si="1"/>
        <v>43.914500000000004</v>
      </c>
      <c r="N33" s="92"/>
      <c r="O33" s="92"/>
      <c r="P33" s="92"/>
      <c r="Q33" s="92"/>
      <c r="R33" s="92">
        <v>30</v>
      </c>
      <c r="S33" s="127">
        <v>5.9145</v>
      </c>
      <c r="T33" s="129">
        <v>5.9145</v>
      </c>
      <c r="U33" s="92"/>
      <c r="V33" s="92"/>
      <c r="W33" s="92">
        <v>5.84</v>
      </c>
      <c r="X33" s="92">
        <v>2.16</v>
      </c>
      <c r="Y33" s="127"/>
      <c r="Z33" s="127"/>
      <c r="AA33" s="127"/>
      <c r="AB33" s="127"/>
      <c r="AC33" s="127"/>
      <c r="AD33" s="127"/>
      <c r="AE33" s="127"/>
      <c r="AF33" s="127"/>
      <c r="AG33" s="92"/>
      <c r="AH33" s="149" t="s">
        <v>222</v>
      </c>
      <c r="AI33" s="284">
        <f t="shared" si="2"/>
        <v>0</v>
      </c>
      <c r="AJ33" s="284"/>
      <c r="AK33" s="284"/>
      <c r="AL33" s="149"/>
      <c r="AM33" s="92"/>
      <c r="AN33" s="92"/>
      <c r="AO33" s="92"/>
      <c r="AP33" s="92"/>
      <c r="AQ33" s="92"/>
      <c r="AR33" s="149" t="s">
        <v>222</v>
      </c>
      <c r="AS33" s="284">
        <v>5</v>
      </c>
      <c r="AT33" s="92"/>
      <c r="AU33" s="92"/>
      <c r="AV33" s="92"/>
      <c r="AW33" s="92"/>
      <c r="AX33" s="92"/>
      <c r="AY33" s="149" t="s">
        <v>222</v>
      </c>
      <c r="AZ33" s="92"/>
      <c r="BA33" s="92"/>
      <c r="BB33" s="92"/>
      <c r="BC33" s="92"/>
      <c r="BD33" s="92"/>
      <c r="BE33" s="284"/>
      <c r="BF33" s="284">
        <v>15</v>
      </c>
      <c r="BG33" s="127"/>
      <c r="BH33" s="92"/>
      <c r="BI33" s="92"/>
      <c r="BJ33" s="92"/>
      <c r="BK33" s="92"/>
      <c r="BL33" s="92"/>
      <c r="BM33" s="149" t="s">
        <v>222</v>
      </c>
      <c r="BN33" s="92">
        <f t="shared" si="3"/>
        <v>3.862</v>
      </c>
      <c r="BO33" s="92">
        <v>3.862</v>
      </c>
      <c r="BP33" s="92"/>
      <c r="BQ33" s="92"/>
      <c r="BR33" s="271"/>
      <c r="BS33" s="276">
        <f t="shared" si="4"/>
        <v>59.8145</v>
      </c>
      <c r="BT33" s="276">
        <f t="shared" si="0"/>
        <v>18.862000000000002</v>
      </c>
      <c r="BU33" s="127">
        <f t="shared" si="5"/>
        <v>78.6765</v>
      </c>
      <c r="BV33" s="277"/>
      <c r="BW33" s="278"/>
    </row>
    <row r="34" spans="1:75" ht="15.75">
      <c r="A34" s="149"/>
      <c r="B34" s="149"/>
      <c r="C34" s="149" t="s">
        <v>223</v>
      </c>
      <c r="D34" s="92">
        <v>39.7</v>
      </c>
      <c r="E34" s="272">
        <v>0.06</v>
      </c>
      <c r="F34" s="92"/>
      <c r="G34" s="92"/>
      <c r="H34" s="92">
        <v>70</v>
      </c>
      <c r="I34" s="92"/>
      <c r="J34" s="92"/>
      <c r="K34" s="92"/>
      <c r="L34" s="92"/>
      <c r="M34" s="127">
        <f t="shared" si="1"/>
        <v>0</v>
      </c>
      <c r="N34" s="92"/>
      <c r="O34" s="92"/>
      <c r="P34" s="92"/>
      <c r="Q34" s="92"/>
      <c r="R34" s="92"/>
      <c r="S34" s="127"/>
      <c r="T34" s="129"/>
      <c r="U34" s="92"/>
      <c r="V34" s="92"/>
      <c r="W34" s="92"/>
      <c r="X34" s="92"/>
      <c r="Y34" s="127"/>
      <c r="Z34" s="127"/>
      <c r="AA34" s="127"/>
      <c r="AB34" s="127"/>
      <c r="AC34" s="127"/>
      <c r="AD34" s="127"/>
      <c r="AE34" s="127"/>
      <c r="AF34" s="127"/>
      <c r="AG34" s="92"/>
      <c r="AH34" s="149" t="s">
        <v>223</v>
      </c>
      <c r="AI34" s="284">
        <f t="shared" si="2"/>
        <v>0</v>
      </c>
      <c r="AJ34" s="284"/>
      <c r="AK34" s="284"/>
      <c r="AL34" s="149"/>
      <c r="AM34" s="92"/>
      <c r="AN34" s="92"/>
      <c r="AO34" s="92"/>
      <c r="AP34" s="92"/>
      <c r="AQ34" s="92"/>
      <c r="AR34" s="149" t="s">
        <v>223</v>
      </c>
      <c r="AS34" s="284"/>
      <c r="AT34" s="92"/>
      <c r="AU34" s="92"/>
      <c r="AV34" s="92"/>
      <c r="AW34" s="92"/>
      <c r="AX34" s="92"/>
      <c r="AY34" s="149" t="s">
        <v>223</v>
      </c>
      <c r="AZ34" s="92"/>
      <c r="BA34" s="92"/>
      <c r="BB34" s="92"/>
      <c r="BC34" s="92"/>
      <c r="BD34" s="92"/>
      <c r="BE34" s="284"/>
      <c r="BF34" s="284"/>
      <c r="BG34" s="127"/>
      <c r="BH34" s="92"/>
      <c r="BI34" s="92"/>
      <c r="BJ34" s="92"/>
      <c r="BK34" s="92"/>
      <c r="BL34" s="92"/>
      <c r="BM34" s="149" t="s">
        <v>223</v>
      </c>
      <c r="BN34" s="92">
        <f t="shared" si="3"/>
        <v>2.19</v>
      </c>
      <c r="BO34" s="92">
        <v>2.19</v>
      </c>
      <c r="BP34" s="92"/>
      <c r="BQ34" s="92"/>
      <c r="BR34" s="271"/>
      <c r="BS34" s="276">
        <f t="shared" si="4"/>
        <v>109.7</v>
      </c>
      <c r="BT34" s="276">
        <f t="shared" si="0"/>
        <v>2.19</v>
      </c>
      <c r="BU34" s="127">
        <f t="shared" si="5"/>
        <v>111.89</v>
      </c>
      <c r="BV34" s="277"/>
      <c r="BW34" s="278"/>
    </row>
    <row r="35" spans="1:75" ht="15.75">
      <c r="A35" s="149"/>
      <c r="B35" s="149"/>
      <c r="C35" s="149" t="s">
        <v>224</v>
      </c>
      <c r="D35" s="92">
        <v>215.2</v>
      </c>
      <c r="E35" s="272">
        <v>0.35</v>
      </c>
      <c r="F35" s="92"/>
      <c r="G35" s="92"/>
      <c r="H35" s="92"/>
      <c r="I35" s="92"/>
      <c r="J35" s="92">
        <v>5</v>
      </c>
      <c r="K35" s="92"/>
      <c r="L35" s="92"/>
      <c r="M35" s="127">
        <f t="shared" si="1"/>
        <v>138.2969</v>
      </c>
      <c r="N35" s="92"/>
      <c r="O35" s="92"/>
      <c r="P35" s="92"/>
      <c r="Q35" s="92"/>
      <c r="R35" s="92">
        <v>84</v>
      </c>
      <c r="S35" s="127">
        <v>4.5369</v>
      </c>
      <c r="T35" s="129">
        <v>4.5369</v>
      </c>
      <c r="U35" s="92"/>
      <c r="V35" s="92"/>
      <c r="W35" s="92"/>
      <c r="X35" s="92">
        <v>9.76</v>
      </c>
      <c r="Y35" s="127"/>
      <c r="Z35" s="127"/>
      <c r="AA35" s="127"/>
      <c r="AB35" s="127"/>
      <c r="AC35" s="127">
        <v>40</v>
      </c>
      <c r="AD35" s="127"/>
      <c r="AE35" s="127"/>
      <c r="AF35" s="127"/>
      <c r="AG35" s="92"/>
      <c r="AH35" s="149" t="s">
        <v>224</v>
      </c>
      <c r="AI35" s="284">
        <f t="shared" si="2"/>
        <v>16</v>
      </c>
      <c r="AJ35" s="284"/>
      <c r="AK35" s="284">
        <v>16</v>
      </c>
      <c r="AL35" s="149"/>
      <c r="AM35" s="111"/>
      <c r="AN35" s="111"/>
      <c r="AO35" s="111"/>
      <c r="AP35" s="111"/>
      <c r="AQ35" s="111"/>
      <c r="AR35" s="149" t="s">
        <v>224</v>
      </c>
      <c r="AS35" s="284"/>
      <c r="AT35" s="111"/>
      <c r="AU35" s="111"/>
      <c r="AV35" s="111"/>
      <c r="AW35" s="111"/>
      <c r="AX35" s="111"/>
      <c r="AY35" s="149" t="s">
        <v>224</v>
      </c>
      <c r="AZ35" s="111"/>
      <c r="BA35" s="111"/>
      <c r="BB35" s="111"/>
      <c r="BC35" s="111"/>
      <c r="BD35" s="111"/>
      <c r="BE35" s="284"/>
      <c r="BF35" s="284"/>
      <c r="BG35" s="127">
        <v>3.40909</v>
      </c>
      <c r="BH35" s="111"/>
      <c r="BI35" s="111"/>
      <c r="BJ35" s="111"/>
      <c r="BK35" s="111"/>
      <c r="BL35" s="111"/>
      <c r="BM35" s="149" t="s">
        <v>224</v>
      </c>
      <c r="BN35" s="92">
        <f t="shared" si="3"/>
        <v>16.551</v>
      </c>
      <c r="BO35" s="92">
        <v>16.551</v>
      </c>
      <c r="BP35" s="92"/>
      <c r="BQ35" s="92"/>
      <c r="BR35" s="271"/>
      <c r="BS35" s="276">
        <f t="shared" si="4"/>
        <v>374.4969</v>
      </c>
      <c r="BT35" s="276">
        <f t="shared" si="0"/>
        <v>19.960089999999997</v>
      </c>
      <c r="BU35" s="127">
        <f t="shared" si="5"/>
        <v>394.45698999999996</v>
      </c>
      <c r="BV35" s="277"/>
      <c r="BW35" s="278"/>
    </row>
    <row r="36" spans="1:75" ht="15.75">
      <c r="A36" s="149"/>
      <c r="B36" s="149"/>
      <c r="C36" s="149" t="s">
        <v>225</v>
      </c>
      <c r="D36" s="92">
        <v>15.9</v>
      </c>
      <c r="E36" s="272">
        <v>0.03</v>
      </c>
      <c r="F36" s="92"/>
      <c r="G36" s="92"/>
      <c r="H36" s="92"/>
      <c r="I36" s="92"/>
      <c r="J36" s="92">
        <v>3</v>
      </c>
      <c r="K36" s="92"/>
      <c r="L36" s="92"/>
      <c r="M36" s="127">
        <f t="shared" si="1"/>
        <v>7.5385</v>
      </c>
      <c r="N36" s="92"/>
      <c r="O36" s="92"/>
      <c r="P36" s="92"/>
      <c r="Q36" s="92"/>
      <c r="R36" s="92"/>
      <c r="S36" s="127">
        <v>6.5385</v>
      </c>
      <c r="T36" s="129">
        <v>6.5385</v>
      </c>
      <c r="U36" s="92"/>
      <c r="V36" s="92">
        <v>1</v>
      </c>
      <c r="W36" s="92"/>
      <c r="X36" s="92"/>
      <c r="Y36" s="127"/>
      <c r="Z36" s="127"/>
      <c r="AA36" s="127"/>
      <c r="AB36" s="127"/>
      <c r="AC36" s="127"/>
      <c r="AD36" s="127"/>
      <c r="AE36" s="127"/>
      <c r="AF36" s="127"/>
      <c r="AG36" s="92"/>
      <c r="AH36" s="149" t="s">
        <v>225</v>
      </c>
      <c r="AI36" s="284">
        <f t="shared" si="2"/>
        <v>0</v>
      </c>
      <c r="AJ36" s="284"/>
      <c r="AK36" s="284"/>
      <c r="AL36" s="149"/>
      <c r="AM36" s="92"/>
      <c r="AN36" s="92"/>
      <c r="AO36" s="92"/>
      <c r="AP36" s="92"/>
      <c r="AQ36" s="92"/>
      <c r="AR36" s="149" t="s">
        <v>225</v>
      </c>
      <c r="AS36" s="284"/>
      <c r="AT36" s="92"/>
      <c r="AU36" s="92"/>
      <c r="AV36" s="92"/>
      <c r="AW36" s="92"/>
      <c r="AX36" s="92"/>
      <c r="AY36" s="149" t="s">
        <v>225</v>
      </c>
      <c r="AZ36" s="92"/>
      <c r="BA36" s="92"/>
      <c r="BB36" s="92"/>
      <c r="BC36" s="92"/>
      <c r="BD36" s="92"/>
      <c r="BE36" s="284"/>
      <c r="BF36" s="284"/>
      <c r="BG36" s="127"/>
      <c r="BH36" s="92"/>
      <c r="BI36" s="92"/>
      <c r="BJ36" s="92"/>
      <c r="BK36" s="92"/>
      <c r="BL36" s="92"/>
      <c r="BM36" s="149" t="s">
        <v>225</v>
      </c>
      <c r="BN36" s="92">
        <f t="shared" si="3"/>
        <v>1.874</v>
      </c>
      <c r="BO36" s="92">
        <v>1.874</v>
      </c>
      <c r="BP36" s="92"/>
      <c r="BQ36" s="92"/>
      <c r="BR36" s="271"/>
      <c r="BS36" s="276">
        <f t="shared" si="4"/>
        <v>26.438499999999998</v>
      </c>
      <c r="BT36" s="276">
        <f t="shared" si="0"/>
        <v>1.874</v>
      </c>
      <c r="BU36" s="127">
        <f t="shared" si="5"/>
        <v>28.312499999999996</v>
      </c>
      <c r="BV36" s="277"/>
      <c r="BW36" s="278"/>
    </row>
    <row r="37" spans="1:75" ht="15.75">
      <c r="A37" s="149"/>
      <c r="B37" s="149"/>
      <c r="C37" s="149" t="s">
        <v>226</v>
      </c>
      <c r="D37" s="92">
        <v>22.4</v>
      </c>
      <c r="E37" s="272">
        <v>0.04</v>
      </c>
      <c r="F37" s="92"/>
      <c r="G37" s="92"/>
      <c r="H37" s="92"/>
      <c r="I37" s="92"/>
      <c r="J37" s="92">
        <v>15</v>
      </c>
      <c r="K37" s="92"/>
      <c r="L37" s="92"/>
      <c r="M37" s="127">
        <f t="shared" si="1"/>
        <v>92.97728000000001</v>
      </c>
      <c r="N37" s="92"/>
      <c r="O37" s="92"/>
      <c r="P37" s="92"/>
      <c r="Q37" s="92"/>
      <c r="R37" s="92">
        <v>74.9</v>
      </c>
      <c r="S37" s="127">
        <v>14.53728</v>
      </c>
      <c r="T37" s="129">
        <v>14.53728</v>
      </c>
      <c r="U37" s="92"/>
      <c r="V37" s="92"/>
      <c r="W37" s="92"/>
      <c r="X37" s="92">
        <v>3.54</v>
      </c>
      <c r="Y37" s="127"/>
      <c r="Z37" s="127"/>
      <c r="AA37" s="127"/>
      <c r="AB37" s="127"/>
      <c r="AC37" s="127"/>
      <c r="AD37" s="127"/>
      <c r="AE37" s="127"/>
      <c r="AF37" s="127"/>
      <c r="AG37" s="92"/>
      <c r="AH37" s="149" t="s">
        <v>226</v>
      </c>
      <c r="AI37" s="284">
        <f t="shared" si="2"/>
        <v>5</v>
      </c>
      <c r="AJ37" s="284"/>
      <c r="AK37" s="284">
        <v>5</v>
      </c>
      <c r="AL37" s="149"/>
      <c r="AM37" s="92"/>
      <c r="AN37" s="92"/>
      <c r="AO37" s="92"/>
      <c r="AP37" s="92">
        <v>70.1</v>
      </c>
      <c r="AQ37" s="92"/>
      <c r="AR37" s="149" t="s">
        <v>226</v>
      </c>
      <c r="AS37" s="284"/>
      <c r="AT37" s="92"/>
      <c r="AU37" s="92"/>
      <c r="AV37" s="92"/>
      <c r="AW37" s="92"/>
      <c r="AX37" s="92"/>
      <c r="AY37" s="149" t="s">
        <v>226</v>
      </c>
      <c r="AZ37" s="92"/>
      <c r="BA37" s="92"/>
      <c r="BB37" s="92"/>
      <c r="BC37" s="92"/>
      <c r="BD37" s="92"/>
      <c r="BE37" s="284"/>
      <c r="BF37" s="284"/>
      <c r="BG37" s="127"/>
      <c r="BH37" s="92"/>
      <c r="BI37" s="92"/>
      <c r="BJ37" s="92"/>
      <c r="BK37" s="92"/>
      <c r="BL37" s="92"/>
      <c r="BM37" s="149" t="s">
        <v>226</v>
      </c>
      <c r="BN37" s="92">
        <f t="shared" si="3"/>
        <v>6.055</v>
      </c>
      <c r="BO37" s="92">
        <v>6.055</v>
      </c>
      <c r="BP37" s="92"/>
      <c r="BQ37" s="92"/>
      <c r="BR37" s="271"/>
      <c r="BS37" s="276">
        <f t="shared" si="4"/>
        <v>205.47728</v>
      </c>
      <c r="BT37" s="276">
        <f t="shared" si="0"/>
        <v>6.055</v>
      </c>
      <c r="BU37" s="127">
        <f t="shared" si="5"/>
        <v>211.53228000000001</v>
      </c>
      <c r="BV37" s="277"/>
      <c r="BW37" s="278"/>
    </row>
    <row r="38" spans="1:75" ht="15.75">
      <c r="A38" s="149"/>
      <c r="B38" s="149"/>
      <c r="C38" s="149" t="s">
        <v>227</v>
      </c>
      <c r="D38" s="92">
        <v>1.9</v>
      </c>
      <c r="E38" s="92">
        <v>0.003</v>
      </c>
      <c r="F38" s="92"/>
      <c r="G38" s="272"/>
      <c r="H38" s="272"/>
      <c r="I38" s="272"/>
      <c r="J38" s="92">
        <v>10</v>
      </c>
      <c r="K38" s="92"/>
      <c r="L38" s="92"/>
      <c r="M38" s="127">
        <f t="shared" si="1"/>
        <v>8.6</v>
      </c>
      <c r="N38" s="92"/>
      <c r="O38" s="92"/>
      <c r="P38" s="92"/>
      <c r="Q38" s="92"/>
      <c r="R38" s="92"/>
      <c r="S38" s="127"/>
      <c r="T38" s="129"/>
      <c r="U38" s="92"/>
      <c r="V38" s="92"/>
      <c r="W38" s="92"/>
      <c r="X38" s="92">
        <v>0.6</v>
      </c>
      <c r="Y38" s="127"/>
      <c r="Z38" s="127"/>
      <c r="AA38" s="127"/>
      <c r="AB38" s="127"/>
      <c r="AC38" s="127">
        <v>8</v>
      </c>
      <c r="AD38" s="127"/>
      <c r="AE38" s="127"/>
      <c r="AF38" s="127"/>
      <c r="AG38" s="92"/>
      <c r="AH38" s="149" t="s">
        <v>227</v>
      </c>
      <c r="AI38" s="284">
        <f t="shared" si="2"/>
        <v>0</v>
      </c>
      <c r="AJ38" s="284"/>
      <c r="AK38" s="284"/>
      <c r="AL38" s="149"/>
      <c r="AM38" s="92"/>
      <c r="AN38" s="92"/>
      <c r="AO38" s="92"/>
      <c r="AP38" s="92"/>
      <c r="AQ38" s="92"/>
      <c r="AR38" s="149" t="s">
        <v>227</v>
      </c>
      <c r="AS38" s="284"/>
      <c r="AT38" s="92"/>
      <c r="AU38" s="92"/>
      <c r="AV38" s="92"/>
      <c r="AW38" s="92"/>
      <c r="AX38" s="92"/>
      <c r="AY38" s="149" t="s">
        <v>227</v>
      </c>
      <c r="AZ38" s="92"/>
      <c r="BA38" s="92"/>
      <c r="BB38" s="92"/>
      <c r="BC38" s="92"/>
      <c r="BD38" s="92"/>
      <c r="BE38" s="284"/>
      <c r="BF38" s="284"/>
      <c r="BG38" s="127"/>
      <c r="BH38" s="92"/>
      <c r="BI38" s="92"/>
      <c r="BJ38" s="92"/>
      <c r="BK38" s="92"/>
      <c r="BL38" s="92"/>
      <c r="BM38" s="149" t="s">
        <v>227</v>
      </c>
      <c r="BN38" s="92">
        <f t="shared" si="3"/>
        <v>3.53</v>
      </c>
      <c r="BO38" s="92">
        <v>3.53</v>
      </c>
      <c r="BP38" s="92"/>
      <c r="BQ38" s="92"/>
      <c r="BR38" s="271"/>
      <c r="BS38" s="276">
        <f t="shared" si="4"/>
        <v>20.5</v>
      </c>
      <c r="BT38" s="276">
        <f t="shared" si="0"/>
        <v>3.53</v>
      </c>
      <c r="BU38" s="127">
        <f t="shared" si="5"/>
        <v>24.03</v>
      </c>
      <c r="BV38" s="277"/>
      <c r="BW38" s="278"/>
    </row>
    <row r="39" spans="1:75" ht="15.75" customHeight="1" hidden="1">
      <c r="A39" s="149"/>
      <c r="B39" s="149"/>
      <c r="C39" s="149"/>
      <c r="D39" s="111"/>
      <c r="E39" s="280"/>
      <c r="F39" s="111"/>
      <c r="G39" s="111"/>
      <c r="H39" s="111"/>
      <c r="I39" s="111"/>
      <c r="J39" s="92"/>
      <c r="K39" s="92"/>
      <c r="L39" s="92"/>
      <c r="M39" s="92"/>
      <c r="N39" s="92"/>
      <c r="O39" s="92"/>
      <c r="P39" s="92"/>
      <c r="Q39" s="92"/>
      <c r="R39" s="92"/>
      <c r="S39" s="127"/>
      <c r="T39" s="129"/>
      <c r="U39" s="92"/>
      <c r="V39" s="92"/>
      <c r="W39" s="92"/>
      <c r="X39" s="92"/>
      <c r="Y39" s="127"/>
      <c r="Z39" s="127"/>
      <c r="AA39" s="127"/>
      <c r="AB39" s="127"/>
      <c r="AC39" s="127"/>
      <c r="AD39" s="127"/>
      <c r="AE39" s="127"/>
      <c r="AF39" s="127"/>
      <c r="AG39" s="92"/>
      <c r="AH39" s="149"/>
      <c r="AI39" s="284">
        <f t="shared" si="2"/>
        <v>0</v>
      </c>
      <c r="AJ39" s="284"/>
      <c r="AK39" s="284"/>
      <c r="AL39" s="149"/>
      <c r="AM39" s="92"/>
      <c r="AN39" s="92"/>
      <c r="AO39" s="92"/>
      <c r="AP39" s="92"/>
      <c r="AQ39" s="92"/>
      <c r="AR39" s="149"/>
      <c r="AS39" s="284"/>
      <c r="AT39" s="92"/>
      <c r="AU39" s="92"/>
      <c r="AV39" s="92"/>
      <c r="AW39" s="92"/>
      <c r="AX39" s="92"/>
      <c r="AY39" s="149"/>
      <c r="AZ39" s="92"/>
      <c r="BA39" s="92"/>
      <c r="BB39" s="92"/>
      <c r="BC39" s="92"/>
      <c r="BD39" s="92"/>
      <c r="BE39" s="284"/>
      <c r="BF39" s="284"/>
      <c r="BG39" s="127"/>
      <c r="BH39" s="92"/>
      <c r="BI39" s="92"/>
      <c r="BJ39" s="92"/>
      <c r="BK39" s="92"/>
      <c r="BL39" s="92"/>
      <c r="BM39" s="149"/>
      <c r="BN39" s="92"/>
      <c r="BO39" s="92"/>
      <c r="BP39" s="92"/>
      <c r="BQ39" s="92"/>
      <c r="BR39" s="271"/>
      <c r="BS39" s="276">
        <f t="shared" si="4"/>
        <v>0</v>
      </c>
      <c r="BT39" s="276">
        <f t="shared" si="0"/>
        <v>0</v>
      </c>
      <c r="BU39" s="127">
        <f t="shared" si="5"/>
        <v>0</v>
      </c>
      <c r="BV39" s="277"/>
      <c r="BW39" s="278"/>
    </row>
    <row r="40" spans="1:75" ht="15.75">
      <c r="A40" s="149"/>
      <c r="B40" s="149"/>
      <c r="C40" s="149" t="s">
        <v>228</v>
      </c>
      <c r="D40" s="111"/>
      <c r="E40" s="280"/>
      <c r="F40" s="111"/>
      <c r="G40" s="111"/>
      <c r="H40" s="111"/>
      <c r="I40" s="111"/>
      <c r="J40" s="92"/>
      <c r="K40" s="92"/>
      <c r="L40" s="92"/>
      <c r="M40" s="92"/>
      <c r="N40" s="92"/>
      <c r="O40" s="92"/>
      <c r="P40" s="92"/>
      <c r="Q40" s="92"/>
      <c r="R40" s="92"/>
      <c r="S40" s="127"/>
      <c r="T40" s="129"/>
      <c r="U40" s="92"/>
      <c r="V40" s="92"/>
      <c r="W40" s="92"/>
      <c r="X40" s="92"/>
      <c r="Y40" s="127"/>
      <c r="Z40" s="127"/>
      <c r="AA40" s="127"/>
      <c r="AB40" s="127"/>
      <c r="AC40" s="127"/>
      <c r="AD40" s="127"/>
      <c r="AE40" s="127"/>
      <c r="AF40" s="127"/>
      <c r="AG40" s="92"/>
      <c r="AH40" s="149" t="s">
        <v>228</v>
      </c>
      <c r="AI40" s="284">
        <f t="shared" si="2"/>
        <v>0</v>
      </c>
      <c r="AJ40" s="284"/>
      <c r="AK40" s="284"/>
      <c r="AL40" s="149"/>
      <c r="AM40" s="92"/>
      <c r="AN40" s="92"/>
      <c r="AO40" s="92"/>
      <c r="AP40" s="92"/>
      <c r="AQ40" s="92"/>
      <c r="AR40" s="149" t="s">
        <v>228</v>
      </c>
      <c r="AS40" s="284"/>
      <c r="AT40" s="92"/>
      <c r="AU40" s="92"/>
      <c r="AV40" s="92">
        <v>41.373</v>
      </c>
      <c r="AW40" s="92">
        <v>35</v>
      </c>
      <c r="AX40" s="92"/>
      <c r="AY40" s="149" t="s">
        <v>228</v>
      </c>
      <c r="AZ40" s="92">
        <v>400</v>
      </c>
      <c r="BA40" s="92"/>
      <c r="BB40" s="92"/>
      <c r="BC40" s="92"/>
      <c r="BD40" s="92"/>
      <c r="BE40" s="284"/>
      <c r="BF40" s="284"/>
      <c r="BG40" s="127"/>
      <c r="BH40" s="92"/>
      <c r="BI40" s="92"/>
      <c r="BJ40" s="92"/>
      <c r="BK40" s="92"/>
      <c r="BL40" s="92"/>
      <c r="BM40" s="149" t="s">
        <v>228</v>
      </c>
      <c r="BN40" s="92"/>
      <c r="BO40" s="92"/>
      <c r="BP40" s="92"/>
      <c r="BQ40" s="92"/>
      <c r="BR40" s="271"/>
      <c r="BS40" s="276">
        <f t="shared" si="4"/>
        <v>0</v>
      </c>
      <c r="BT40" s="276">
        <f t="shared" si="0"/>
        <v>476.373</v>
      </c>
      <c r="BU40" s="127">
        <f t="shared" si="5"/>
        <v>476.373</v>
      </c>
      <c r="BV40" s="277"/>
      <c r="BW40" s="278"/>
    </row>
    <row r="41" spans="1:75" ht="15.75">
      <c r="A41" s="149"/>
      <c r="B41" s="149"/>
      <c r="C41" s="149" t="s">
        <v>229</v>
      </c>
      <c r="D41" s="111">
        <f>SUM(D16:D38)</f>
        <v>2476.3</v>
      </c>
      <c r="E41" s="111"/>
      <c r="F41" s="111">
        <f>SUM(F16:F38)</f>
        <v>867.2999999999998</v>
      </c>
      <c r="G41" s="111"/>
      <c r="H41" s="111">
        <f>SUM(H16:H38)</f>
        <v>220</v>
      </c>
      <c r="I41" s="111">
        <f>SUM(I16:I38)</f>
        <v>0</v>
      </c>
      <c r="J41" s="156">
        <f>SUM(J16:J38)</f>
        <v>169.25092</v>
      </c>
      <c r="K41" s="156">
        <f>SUM(K16:K38)</f>
        <v>0.25092</v>
      </c>
      <c r="L41" s="156">
        <f>SUM(L17:L38)</f>
        <v>0</v>
      </c>
      <c r="M41" s="156">
        <f aca="true" t="shared" si="6" ref="M41:BQ41">SUM(M16:M38)</f>
        <v>1320.4550900000004</v>
      </c>
      <c r="N41" s="156">
        <f t="shared" si="6"/>
        <v>0</v>
      </c>
      <c r="O41" s="156">
        <f t="shared" si="6"/>
        <v>0</v>
      </c>
      <c r="P41" s="156">
        <f t="shared" si="6"/>
        <v>0</v>
      </c>
      <c r="Q41" s="156">
        <f t="shared" si="6"/>
        <v>0</v>
      </c>
      <c r="R41" s="156">
        <f>SUM(R16:R40)</f>
        <v>620</v>
      </c>
      <c r="S41" s="156">
        <f t="shared" si="6"/>
        <v>60.45301</v>
      </c>
      <c r="T41" s="129">
        <f t="shared" si="6"/>
        <v>47.453010000000006</v>
      </c>
      <c r="U41" s="111">
        <f t="shared" si="6"/>
        <v>32.986999999999995</v>
      </c>
      <c r="V41" s="111">
        <f t="shared" si="6"/>
        <v>22.44</v>
      </c>
      <c r="W41" s="111">
        <f t="shared" si="6"/>
        <v>8.84</v>
      </c>
      <c r="X41" s="111">
        <f t="shared" si="6"/>
        <v>77.30000000000001</v>
      </c>
      <c r="Y41" s="156"/>
      <c r="Z41" s="156"/>
      <c r="AA41" s="156"/>
      <c r="AB41" s="156"/>
      <c r="AC41" s="156">
        <f t="shared" si="6"/>
        <v>180.23507999999998</v>
      </c>
      <c r="AD41" s="156">
        <f t="shared" si="6"/>
        <v>0</v>
      </c>
      <c r="AE41" s="156">
        <f t="shared" si="6"/>
        <v>0</v>
      </c>
      <c r="AF41" s="156">
        <f t="shared" si="6"/>
        <v>0</v>
      </c>
      <c r="AG41" s="111">
        <f t="shared" si="6"/>
        <v>318.2</v>
      </c>
      <c r="AH41" s="149" t="s">
        <v>229</v>
      </c>
      <c r="AI41" s="285">
        <f t="shared" si="2"/>
        <v>76.35</v>
      </c>
      <c r="AJ41" s="285">
        <f>SUM(AJ17:AJ40)</f>
        <v>24.5</v>
      </c>
      <c r="AK41" s="285">
        <f>SUM(AK17:AK40)</f>
        <v>40</v>
      </c>
      <c r="AL41" s="285">
        <f>SUM(AL17:AL40)</f>
        <v>7</v>
      </c>
      <c r="AM41" s="111">
        <f t="shared" si="6"/>
        <v>4.8500000000000005</v>
      </c>
      <c r="AN41" s="111">
        <f t="shared" si="6"/>
        <v>0</v>
      </c>
      <c r="AO41" s="111">
        <f t="shared" si="6"/>
        <v>2.85</v>
      </c>
      <c r="AP41" s="111">
        <f t="shared" si="6"/>
        <v>249.99999999999997</v>
      </c>
      <c r="AQ41" s="111">
        <f t="shared" si="6"/>
        <v>14.2</v>
      </c>
      <c r="AR41" s="149" t="s">
        <v>229</v>
      </c>
      <c r="AS41" s="111">
        <f t="shared" si="6"/>
        <v>20</v>
      </c>
      <c r="AT41" s="111">
        <f t="shared" si="6"/>
        <v>41.373</v>
      </c>
      <c r="AU41" s="156">
        <f t="shared" si="6"/>
        <v>41.373</v>
      </c>
      <c r="AV41" s="111">
        <v>41.373</v>
      </c>
      <c r="AW41" s="111">
        <v>35</v>
      </c>
      <c r="AX41" s="111">
        <v>15</v>
      </c>
      <c r="AY41" s="149" t="s">
        <v>229</v>
      </c>
      <c r="AZ41" s="111">
        <v>400</v>
      </c>
      <c r="BA41" s="111">
        <v>400</v>
      </c>
      <c r="BB41" s="111">
        <v>21</v>
      </c>
      <c r="BC41" s="111">
        <v>1.5</v>
      </c>
      <c r="BD41" s="111">
        <v>1.5</v>
      </c>
      <c r="BE41" s="156">
        <f>SUM(BE16:BE40)</f>
        <v>20</v>
      </c>
      <c r="BF41" s="156">
        <f>SUM(BF16:BF40)</f>
        <v>15</v>
      </c>
      <c r="BG41" s="156">
        <f>SUM(BG16:BG40)</f>
        <v>12.042950000000001</v>
      </c>
      <c r="BH41" s="111">
        <f t="shared" si="6"/>
        <v>51.558</v>
      </c>
      <c r="BI41" s="92">
        <f t="shared" si="6"/>
        <v>4.223</v>
      </c>
      <c r="BJ41" s="111">
        <f t="shared" si="6"/>
        <v>1160</v>
      </c>
      <c r="BK41" s="111"/>
      <c r="BL41" s="111"/>
      <c r="BM41" s="149" t="s">
        <v>229</v>
      </c>
      <c r="BN41" s="111">
        <f>SUM(BN16:BN38)</f>
        <v>725.2000000000003</v>
      </c>
      <c r="BO41" s="92">
        <f>SUM(BO16:BO38)</f>
        <v>231.20000000000005</v>
      </c>
      <c r="BP41" s="92">
        <f>SUM(BP16:BP38)</f>
        <v>494</v>
      </c>
      <c r="BQ41" s="111">
        <f t="shared" si="6"/>
        <v>0</v>
      </c>
      <c r="BR41" s="281">
        <f>SUM(BR17:BR38)</f>
        <v>0</v>
      </c>
      <c r="BS41" s="282">
        <f>SUM(BS16:BS40)</f>
        <v>5413.8560099999995</v>
      </c>
      <c r="BT41" s="282">
        <f>SUM(BT16:BT40)</f>
        <v>2948.54695</v>
      </c>
      <c r="BU41" s="156">
        <f t="shared" si="5"/>
        <v>8362.40296</v>
      </c>
      <c r="BV41" s="277"/>
      <c r="BW41" s="278"/>
    </row>
    <row r="42" spans="1:73" ht="15.75" hidden="1">
      <c r="A42" s="149"/>
      <c r="B42" s="149"/>
      <c r="C42" s="149" t="s">
        <v>230</v>
      </c>
      <c r="D42" s="271"/>
      <c r="E42" s="92"/>
      <c r="F42" s="92"/>
      <c r="G42" s="92"/>
      <c r="H42" s="92"/>
      <c r="I42" s="92"/>
      <c r="J42" s="92"/>
      <c r="K42" s="111"/>
      <c r="L42" s="92"/>
      <c r="M42" s="92"/>
      <c r="N42" s="92"/>
      <c r="O42" s="92"/>
      <c r="P42" s="92"/>
      <c r="Q42" s="92"/>
      <c r="R42" s="92"/>
      <c r="S42" s="127"/>
      <c r="T42" s="127"/>
      <c r="U42" s="127"/>
      <c r="V42" s="127"/>
      <c r="W42" s="127"/>
      <c r="X42" s="127"/>
      <c r="Y42" s="127"/>
      <c r="Z42" s="127"/>
      <c r="AA42" s="127"/>
      <c r="AB42" s="127"/>
      <c r="AC42" s="127"/>
      <c r="AD42" s="127"/>
      <c r="AE42" s="127"/>
      <c r="AF42" s="127"/>
      <c r="AG42" s="127"/>
      <c r="AH42" s="127"/>
      <c r="AI42" s="127"/>
      <c r="AJ42" s="127"/>
      <c r="AK42" s="127"/>
      <c r="AL42" s="127"/>
      <c r="AM42" s="92"/>
      <c r="AN42" s="92"/>
      <c r="AO42" s="92"/>
      <c r="AP42" s="92"/>
      <c r="AQ42" s="92"/>
      <c r="AR42" s="92"/>
      <c r="AS42" s="92"/>
      <c r="AT42" s="92"/>
      <c r="AU42" s="92"/>
      <c r="AV42" s="92"/>
      <c r="AW42" s="92"/>
      <c r="AX42" s="92"/>
      <c r="AY42" s="92"/>
      <c r="AZ42" s="92"/>
      <c r="BA42" s="92"/>
      <c r="BB42" s="92"/>
      <c r="BC42" s="92"/>
      <c r="BD42" s="92"/>
      <c r="BE42" s="149"/>
      <c r="BF42" s="149"/>
      <c r="BG42" s="92"/>
      <c r="BH42" s="92"/>
      <c r="BI42" s="92"/>
      <c r="BJ42" s="92"/>
      <c r="BK42" s="92"/>
      <c r="BL42" s="92"/>
      <c r="BM42" s="92"/>
      <c r="BN42" s="92"/>
      <c r="BO42" s="92"/>
      <c r="BP42" s="92"/>
      <c r="BQ42" s="92"/>
      <c r="BR42" s="271"/>
      <c r="BS42" s="271"/>
      <c r="BT42" s="271"/>
      <c r="BU42" s="92" t="e">
        <f>SUM(BQ42+#REF!+#REF!+#REF!+M42+K42+F42+D42)</f>
        <v>#REF!</v>
      </c>
    </row>
    <row r="43" spans="1:73" ht="15.75" hidden="1">
      <c r="A43" s="149"/>
      <c r="B43" s="149"/>
      <c r="C43" s="149" t="s">
        <v>231</v>
      </c>
      <c r="D43" s="92">
        <f>SUM(D41:D42)</f>
        <v>2476.3</v>
      </c>
      <c r="E43" s="92"/>
      <c r="F43" s="92">
        <f>SUM(F41:F42)</f>
        <v>867.2999999999998</v>
      </c>
      <c r="G43" s="92"/>
      <c r="H43" s="92"/>
      <c r="I43" s="92"/>
      <c r="J43" s="92"/>
      <c r="K43" s="92">
        <f aca="true" t="shared" si="7" ref="K43:Q43">SUM(K41:K42)</f>
        <v>0.25092</v>
      </c>
      <c r="L43" s="92">
        <f t="shared" si="7"/>
        <v>0</v>
      </c>
      <c r="M43" s="92">
        <f t="shared" si="7"/>
        <v>1320.4550900000004</v>
      </c>
      <c r="N43" s="92">
        <f t="shared" si="7"/>
        <v>0</v>
      </c>
      <c r="O43" s="92">
        <f t="shared" si="7"/>
        <v>0</v>
      </c>
      <c r="P43" s="92">
        <f t="shared" si="7"/>
        <v>0</v>
      </c>
      <c r="Q43" s="92">
        <f t="shared" si="7"/>
        <v>0</v>
      </c>
      <c r="R43" s="92"/>
      <c r="S43" s="127"/>
      <c r="T43" s="127"/>
      <c r="U43" s="127"/>
      <c r="V43" s="127"/>
      <c r="W43" s="127"/>
      <c r="X43" s="127"/>
      <c r="Y43" s="127"/>
      <c r="Z43" s="127"/>
      <c r="AA43" s="127"/>
      <c r="AB43" s="127"/>
      <c r="AC43" s="127">
        <f>SUM(AC41:AC42)</f>
        <v>180.23507999999998</v>
      </c>
      <c r="AD43" s="127">
        <f>SUM(AD41:AD42)</f>
        <v>0</v>
      </c>
      <c r="AE43" s="127">
        <f>SUM(AE41:AE42)</f>
        <v>0</v>
      </c>
      <c r="AF43" s="127">
        <f>SUM(AF41:AF42)</f>
        <v>0</v>
      </c>
      <c r="AG43" s="127">
        <f>SUM(AG41:AG42)</f>
        <v>318.2</v>
      </c>
      <c r="AH43" s="127"/>
      <c r="AI43" s="127"/>
      <c r="AJ43" s="127"/>
      <c r="AK43" s="127"/>
      <c r="AL43" s="127"/>
      <c r="AM43" s="92"/>
      <c r="AN43" s="92"/>
      <c r="AO43" s="92"/>
      <c r="AP43" s="92"/>
      <c r="AQ43" s="92"/>
      <c r="AR43" s="92"/>
      <c r="AS43" s="92"/>
      <c r="AT43" s="92"/>
      <c r="AU43" s="92"/>
      <c r="AV43" s="92"/>
      <c r="AW43" s="92"/>
      <c r="AX43" s="92"/>
      <c r="AY43" s="92"/>
      <c r="AZ43" s="92"/>
      <c r="BA43" s="92"/>
      <c r="BB43" s="92"/>
      <c r="BC43" s="92"/>
      <c r="BD43" s="92"/>
      <c r="BE43" s="149"/>
      <c r="BF43" s="149"/>
      <c r="BG43" s="92"/>
      <c r="BH43" s="92"/>
      <c r="BI43" s="92"/>
      <c r="BJ43" s="92"/>
      <c r="BK43" s="92"/>
      <c r="BL43" s="92"/>
      <c r="BM43" s="92"/>
      <c r="BN43" s="92">
        <f>SUM(BN41:BN42)</f>
        <v>725.2000000000003</v>
      </c>
      <c r="BO43" s="92">
        <f>SUM(BO41:BO42)</f>
        <v>231.20000000000005</v>
      </c>
      <c r="BP43" s="92">
        <f>SUM(BP41:BP42)</f>
        <v>494</v>
      </c>
      <c r="BQ43" s="92">
        <f>SUM(BQ41:BQ42)</f>
        <v>0</v>
      </c>
      <c r="BR43" s="271"/>
      <c r="BS43" s="271"/>
      <c r="BT43" s="271"/>
      <c r="BU43" s="92" t="e">
        <f>SUM(BQ43+#REF!+#REF!+#REF!+M43+K43+F43+D43)</f>
        <v>#REF!</v>
      </c>
    </row>
    <row r="44" spans="15:69" ht="15.75">
      <c r="O44" s="277"/>
      <c r="P44" s="277"/>
      <c r="Q44" s="277"/>
      <c r="R44" s="277"/>
      <c r="S44" s="278"/>
      <c r="T44" s="278"/>
      <c r="U44" s="278"/>
      <c r="V44" s="278"/>
      <c r="W44" s="278"/>
      <c r="X44" s="278"/>
      <c r="Y44" s="278"/>
      <c r="Z44" s="278"/>
      <c r="AA44" s="278"/>
      <c r="AB44" s="278"/>
      <c r="AC44" s="278"/>
      <c r="AD44" s="278"/>
      <c r="AE44" s="278"/>
      <c r="AF44" s="278"/>
      <c r="AG44" s="278"/>
      <c r="AH44" s="278"/>
      <c r="AI44" s="278"/>
      <c r="AJ44" s="278"/>
      <c r="AK44" s="278"/>
      <c r="AL44" s="278"/>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row>
    <row r="45" spans="15:69" ht="15.75">
      <c r="O45" s="277"/>
      <c r="P45" s="277"/>
      <c r="Q45" s="277"/>
      <c r="R45" s="277"/>
      <c r="S45" s="278"/>
      <c r="T45" s="278"/>
      <c r="U45" s="278"/>
      <c r="V45" s="278"/>
      <c r="W45" s="278"/>
      <c r="X45" s="278"/>
      <c r="Y45" s="278"/>
      <c r="Z45" s="278"/>
      <c r="AA45" s="278"/>
      <c r="AB45" s="278"/>
      <c r="AC45" s="278"/>
      <c r="AD45" s="278"/>
      <c r="AE45" s="278"/>
      <c r="AF45" s="278"/>
      <c r="AG45" s="278"/>
      <c r="AH45" s="278"/>
      <c r="AI45" s="278"/>
      <c r="AJ45" s="278"/>
      <c r="AK45" s="278"/>
      <c r="AL45" s="278"/>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row>
    <row r="46" spans="19:38" ht="15.75">
      <c r="S46" s="278"/>
      <c r="T46" s="278"/>
      <c r="U46" s="278"/>
      <c r="V46" s="278"/>
      <c r="W46" s="278"/>
      <c r="X46" s="278"/>
      <c r="Y46" s="278"/>
      <c r="Z46" s="278"/>
      <c r="AA46" s="278"/>
      <c r="AB46" s="278"/>
      <c r="AC46" s="278"/>
      <c r="AD46" s="278"/>
      <c r="AE46" s="278"/>
      <c r="AF46" s="278"/>
      <c r="AG46" s="278"/>
      <c r="AH46" s="278"/>
      <c r="AI46" s="278"/>
      <c r="AJ46" s="278"/>
      <c r="AK46" s="278"/>
      <c r="AL46" s="278"/>
    </row>
    <row r="47" spans="19:38" ht="15.75">
      <c r="S47" s="278"/>
      <c r="T47" s="278"/>
      <c r="U47" s="278"/>
      <c r="V47" s="278"/>
      <c r="W47" s="278"/>
      <c r="X47" s="278"/>
      <c r="Y47" s="278"/>
      <c r="Z47" s="278"/>
      <c r="AA47" s="278"/>
      <c r="AB47" s="278"/>
      <c r="AC47" s="278"/>
      <c r="AD47" s="278"/>
      <c r="AE47" s="278"/>
      <c r="AF47" s="278"/>
      <c r="AG47" s="278"/>
      <c r="AH47" s="278"/>
      <c r="AI47" s="278"/>
      <c r="AJ47" s="278"/>
      <c r="AK47" s="278"/>
      <c r="AL47" s="278"/>
    </row>
    <row r="48" spans="19:38" ht="15.75">
      <c r="S48" s="278"/>
      <c r="T48" s="278"/>
      <c r="U48" s="278"/>
      <c r="V48" s="278"/>
      <c r="W48" s="278"/>
      <c r="X48" s="278"/>
      <c r="Y48" s="278"/>
      <c r="Z48" s="278"/>
      <c r="AA48" s="278"/>
      <c r="AB48" s="278"/>
      <c r="AC48" s="278"/>
      <c r="AD48" s="278"/>
      <c r="AE48" s="278"/>
      <c r="AF48" s="278"/>
      <c r="AG48" s="278"/>
      <c r="AH48" s="278"/>
      <c r="AI48" s="278"/>
      <c r="AJ48" s="278"/>
      <c r="AK48" s="278"/>
      <c r="AL48" s="278"/>
    </row>
  </sheetData>
  <mergeCells count="66">
    <mergeCell ref="BN11:BU11"/>
    <mergeCell ref="BN12:BP12"/>
    <mergeCell ref="BM11:BM15"/>
    <mergeCell ref="AI12:AS12"/>
    <mergeCell ref="BE13:BE15"/>
    <mergeCell ref="AT12:AX12"/>
    <mergeCell ref="AY11:AY15"/>
    <mergeCell ref="AI11:AX11"/>
    <mergeCell ref="AZ11:BJ11"/>
    <mergeCell ref="AZ12:BJ12"/>
    <mergeCell ref="K14:K15"/>
    <mergeCell ref="M14:M15"/>
    <mergeCell ref="AM14:AM15"/>
    <mergeCell ref="AL14:AL15"/>
    <mergeCell ref="AJ14:AK14"/>
    <mergeCell ref="BH13:BH15"/>
    <mergeCell ref="BJ13:BJ15"/>
    <mergeCell ref="BN13:BP13"/>
    <mergeCell ref="BQ13:BQ15"/>
    <mergeCell ref="BI14:BI15"/>
    <mergeCell ref="BN14:BN15"/>
    <mergeCell ref="BO14:BP14"/>
    <mergeCell ref="BB13:BB15"/>
    <mergeCell ref="BC13:BC15"/>
    <mergeCell ref="BD13:BD15"/>
    <mergeCell ref="BG13:BG15"/>
    <mergeCell ref="BF13:BF15"/>
    <mergeCell ref="AW13:AW15"/>
    <mergeCell ref="AX13:AX15"/>
    <mergeCell ref="AZ13:AZ15"/>
    <mergeCell ref="BA13:BA15"/>
    <mergeCell ref="AR13:AR15"/>
    <mergeCell ref="AT13:AT15"/>
    <mergeCell ref="AU13:AU15"/>
    <mergeCell ref="AV13:AV15"/>
    <mergeCell ref="AS13:AS15"/>
    <mergeCell ref="M13:AG13"/>
    <mergeCell ref="AQ13:AQ15"/>
    <mergeCell ref="AI13:AO13"/>
    <mergeCell ref="R14:AG14"/>
    <mergeCell ref="AI14:AI15"/>
    <mergeCell ref="AP13:AP15"/>
    <mergeCell ref="J14:J15"/>
    <mergeCell ref="BR12:BR15"/>
    <mergeCell ref="BS12:BS15"/>
    <mergeCell ref="D13:E13"/>
    <mergeCell ref="F13:G13"/>
    <mergeCell ref="H13:H15"/>
    <mergeCell ref="D14:D15"/>
    <mergeCell ref="E14:E15"/>
    <mergeCell ref="F14:F15"/>
    <mergeCell ref="G14:G15"/>
    <mergeCell ref="BT12:BT15"/>
    <mergeCell ref="BU12:BU15"/>
    <mergeCell ref="C6:AG6"/>
    <mergeCell ref="A7:AQ7"/>
    <mergeCell ref="A11:A15"/>
    <mergeCell ref="C11:C15"/>
    <mergeCell ref="D11:AG11"/>
    <mergeCell ref="AH11:AH15"/>
    <mergeCell ref="D12:AG12"/>
    <mergeCell ref="J13:K13"/>
    <mergeCell ref="V4:AG4"/>
    <mergeCell ref="C5:AG5"/>
    <mergeCell ref="V3:AG3"/>
    <mergeCell ref="V2:AG2"/>
  </mergeCells>
  <printOptions/>
  <pageMargins left="0.26" right="0.16" top="0.18" bottom="0.17" header="0.5" footer="0.17"/>
  <pageSetup fitToWidth="4" fitToHeight="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I259"/>
  <sheetViews>
    <sheetView workbookViewId="0" topLeftCell="A1">
      <pane xSplit="1" ySplit="25" topLeftCell="B221" activePane="bottomRight" state="frozen"/>
      <selection pane="topLeft" activeCell="A1" sqref="A1"/>
      <selection pane="topRight" activeCell="B1" sqref="B1"/>
      <selection pane="bottomLeft" activeCell="A26" sqref="A26"/>
      <selection pane="bottomRight" activeCell="H259" sqref="H259"/>
    </sheetView>
  </sheetViews>
  <sheetFormatPr defaultColWidth="9.00390625" defaultRowHeight="12.75"/>
  <cols>
    <col min="1" max="1" width="0.12890625" style="150" customWidth="1"/>
    <col min="2" max="2" width="15.125" style="150" customWidth="1"/>
    <col min="3" max="3" width="33.875" style="150" customWidth="1"/>
    <col min="4" max="4" width="37.25390625" style="150" customWidth="1"/>
    <col min="5" max="5" width="14.00390625" style="150" customWidth="1"/>
    <col min="6" max="6" width="20.00390625" style="150" customWidth="1"/>
    <col min="7" max="7" width="14.25390625" style="150" customWidth="1"/>
    <col min="8" max="8" width="14.625" style="150" customWidth="1"/>
    <col min="9" max="9" width="14.75390625" style="150" customWidth="1"/>
    <col min="10" max="16384" width="27.75390625" style="150" customWidth="1"/>
  </cols>
  <sheetData>
    <row r="1" spans="4:7" ht="18.75">
      <c r="D1" s="287"/>
      <c r="E1" s="378" t="s">
        <v>232</v>
      </c>
      <c r="F1" s="378"/>
      <c r="G1" s="378"/>
    </row>
    <row r="2" spans="5:7" ht="18.75">
      <c r="E2" s="288" t="s">
        <v>233</v>
      </c>
      <c r="F2" s="288"/>
      <c r="G2" s="288"/>
    </row>
    <row r="3" spans="5:7" ht="18.75">
      <c r="E3" s="286" t="s">
        <v>234</v>
      </c>
      <c r="F3" s="286"/>
      <c r="G3" s="286"/>
    </row>
    <row r="4" spans="5:8" ht="39" customHeight="1">
      <c r="E4" s="396" t="s">
        <v>129</v>
      </c>
      <c r="F4" s="396"/>
      <c r="G4" s="396"/>
      <c r="H4" s="396"/>
    </row>
    <row r="6" spans="2:8" ht="17.25" customHeight="1">
      <c r="B6" s="396" t="s">
        <v>235</v>
      </c>
      <c r="C6" s="396"/>
      <c r="D6" s="396"/>
      <c r="E6" s="396"/>
      <c r="F6" s="396"/>
      <c r="G6" s="396"/>
      <c r="H6" s="396"/>
    </row>
    <row r="7" ht="15.75" hidden="1"/>
    <row r="8" ht="15.75">
      <c r="I8" s="150" t="s">
        <v>589</v>
      </c>
    </row>
    <row r="9" spans="2:9" ht="75" customHeight="1">
      <c r="B9" s="289" t="s">
        <v>236</v>
      </c>
      <c r="C9" s="1" t="s">
        <v>237</v>
      </c>
      <c r="D9" s="418" t="s">
        <v>98</v>
      </c>
      <c r="E9" s="418"/>
      <c r="F9" s="418" t="s">
        <v>238</v>
      </c>
      <c r="G9" s="418"/>
      <c r="H9" s="219" t="s">
        <v>593</v>
      </c>
      <c r="I9" s="419" t="s">
        <v>736</v>
      </c>
    </row>
    <row r="10" spans="2:9" ht="15.75" customHeight="1">
      <c r="B10" s="420" t="s">
        <v>556</v>
      </c>
      <c r="C10" s="385" t="s">
        <v>557</v>
      </c>
      <c r="D10" s="418" t="s">
        <v>239</v>
      </c>
      <c r="E10" s="418" t="s">
        <v>240</v>
      </c>
      <c r="F10" s="385" t="s">
        <v>239</v>
      </c>
      <c r="G10" s="418" t="s">
        <v>240</v>
      </c>
      <c r="H10" s="418" t="s">
        <v>240</v>
      </c>
      <c r="I10" s="419"/>
    </row>
    <row r="11" spans="2:9" ht="94.5" customHeight="1">
      <c r="B11" s="421"/>
      <c r="C11" s="387"/>
      <c r="D11" s="418"/>
      <c r="E11" s="418"/>
      <c r="F11" s="387"/>
      <c r="G11" s="418"/>
      <c r="H11" s="418"/>
      <c r="I11" s="419"/>
    </row>
    <row r="12" spans="2:9" ht="82.5" customHeight="1" hidden="1">
      <c r="B12" s="290"/>
      <c r="C12" s="146"/>
      <c r="D12" s="1"/>
      <c r="E12" s="219"/>
      <c r="F12" s="146"/>
      <c r="G12" s="219"/>
      <c r="H12" s="219"/>
      <c r="I12" s="419"/>
    </row>
    <row r="13" spans="2:9" ht="19.5" customHeight="1" hidden="1">
      <c r="B13" s="35"/>
      <c r="C13" s="1"/>
      <c r="D13" s="219"/>
      <c r="E13" s="92"/>
      <c r="F13" s="146"/>
      <c r="G13" s="219"/>
      <c r="H13" s="92"/>
      <c r="I13" s="149"/>
    </row>
    <row r="14" spans="2:9" ht="19.5" customHeight="1" hidden="1">
      <c r="B14" s="290"/>
      <c r="C14" s="146"/>
      <c r="D14" s="219"/>
      <c r="E14" s="92"/>
      <c r="F14" s="146"/>
      <c r="G14" s="219"/>
      <c r="H14" s="92"/>
      <c r="I14" s="149"/>
    </row>
    <row r="15" spans="2:9" ht="14.25" customHeight="1" hidden="1">
      <c r="B15" s="422"/>
      <c r="C15" s="423"/>
      <c r="D15" s="424"/>
      <c r="E15" s="92"/>
      <c r="F15" s="146"/>
      <c r="G15" s="219"/>
      <c r="H15" s="92"/>
      <c r="I15" s="149"/>
    </row>
    <row r="16" spans="1:9" ht="44.25" customHeight="1" hidden="1">
      <c r="A16" s="150">
        <v>1</v>
      </c>
      <c r="B16" s="1"/>
      <c r="C16" s="146"/>
      <c r="D16" s="1" t="s">
        <v>241</v>
      </c>
      <c r="E16" s="35"/>
      <c r="F16" s="146"/>
      <c r="G16" s="219"/>
      <c r="H16" s="48"/>
      <c r="I16" s="149"/>
    </row>
    <row r="17" spans="2:9" ht="38.25" customHeight="1" hidden="1">
      <c r="B17" s="35" t="s">
        <v>242</v>
      </c>
      <c r="C17" s="1" t="s">
        <v>669</v>
      </c>
      <c r="D17" s="219"/>
      <c r="E17" s="84"/>
      <c r="F17" s="91"/>
      <c r="G17" s="92"/>
      <c r="H17" s="92">
        <f>SUM(G17+E17)</f>
        <v>0</v>
      </c>
      <c r="I17" s="149"/>
    </row>
    <row r="18" spans="2:9" ht="75.75" customHeight="1" hidden="1">
      <c r="B18" s="425" t="s">
        <v>601</v>
      </c>
      <c r="C18" s="1"/>
      <c r="D18" s="1"/>
      <c r="E18" s="84"/>
      <c r="F18" s="84"/>
      <c r="G18" s="84"/>
      <c r="H18" s="92">
        <f>SUM(G18+E18)</f>
        <v>0</v>
      </c>
      <c r="I18" s="149"/>
    </row>
    <row r="19" spans="2:9" ht="25.5" customHeight="1" hidden="1">
      <c r="B19" s="426"/>
      <c r="C19" s="217" t="s">
        <v>243</v>
      </c>
      <c r="D19" s="1"/>
      <c r="E19" s="84"/>
      <c r="F19" s="91"/>
      <c r="G19" s="84"/>
      <c r="H19" s="92">
        <f>SUM(G19+E19)</f>
        <v>0</v>
      </c>
      <c r="I19" s="149"/>
    </row>
    <row r="20" spans="2:9" ht="15.75" hidden="1">
      <c r="B20" s="35"/>
      <c r="C20" s="1"/>
      <c r="D20" s="1"/>
      <c r="E20" s="84"/>
      <c r="F20" s="91"/>
      <c r="G20" s="92"/>
      <c r="H20" s="92">
        <f>SUM(G20+E20)</f>
        <v>0</v>
      </c>
      <c r="I20" s="149"/>
    </row>
    <row r="21" spans="2:9" ht="15.75" hidden="1">
      <c r="B21" s="427" t="s">
        <v>244</v>
      </c>
      <c r="C21" s="428"/>
      <c r="D21" s="429"/>
      <c r="E21" s="84"/>
      <c r="F21" s="91"/>
      <c r="G21" s="92"/>
      <c r="H21" s="92">
        <f>SUM(G21+E21)</f>
        <v>0</v>
      </c>
      <c r="I21" s="149"/>
    </row>
    <row r="22" spans="2:9" ht="15.75" hidden="1">
      <c r="B22" s="136"/>
      <c r="C22" s="292"/>
      <c r="D22" s="252"/>
      <c r="E22" s="84"/>
      <c r="F22" s="91"/>
      <c r="G22" s="92"/>
      <c r="H22" s="92"/>
      <c r="I22" s="149"/>
    </row>
    <row r="23" spans="2:9" ht="15.75" hidden="1">
      <c r="B23" s="136"/>
      <c r="C23" s="292"/>
      <c r="D23" s="252"/>
      <c r="E23" s="84"/>
      <c r="F23" s="91"/>
      <c r="G23" s="92"/>
      <c r="H23" s="92"/>
      <c r="I23" s="149"/>
    </row>
    <row r="24" spans="2:9" ht="15.75" hidden="1">
      <c r="B24" s="136"/>
      <c r="C24" s="292"/>
      <c r="D24" s="252"/>
      <c r="E24" s="84"/>
      <c r="F24" s="91"/>
      <c r="G24" s="92"/>
      <c r="H24" s="92"/>
      <c r="I24" s="149"/>
    </row>
    <row r="25" spans="2:9" ht="15.75" hidden="1">
      <c r="B25" s="136"/>
      <c r="C25" s="292"/>
      <c r="D25" s="252"/>
      <c r="E25" s="84"/>
      <c r="F25" s="91"/>
      <c r="G25" s="92"/>
      <c r="H25" s="92"/>
      <c r="I25" s="149"/>
    </row>
    <row r="26" spans="2:9" ht="72.75" customHeight="1">
      <c r="B26" s="35"/>
      <c r="C26" s="1"/>
      <c r="D26" s="273" t="s">
        <v>245</v>
      </c>
      <c r="E26" s="92"/>
      <c r="F26" s="91"/>
      <c r="G26" s="92"/>
      <c r="H26" s="92"/>
      <c r="I26" s="276"/>
    </row>
    <row r="27" spans="2:9" ht="31.5" customHeight="1">
      <c r="B27" s="293" t="s">
        <v>529</v>
      </c>
      <c r="C27" s="230" t="s">
        <v>669</v>
      </c>
      <c r="D27" s="1"/>
      <c r="E27" s="92">
        <v>11</v>
      </c>
      <c r="F27" s="91"/>
      <c r="G27" s="92"/>
      <c r="H27" s="92">
        <f>SUM(G27+E27)</f>
        <v>11</v>
      </c>
      <c r="I27" s="276"/>
    </row>
    <row r="28" spans="2:9" ht="30.75" customHeight="1">
      <c r="B28" s="237" t="s">
        <v>601</v>
      </c>
      <c r="C28" s="146" t="s">
        <v>243</v>
      </c>
      <c r="D28" s="1"/>
      <c r="E28" s="92">
        <v>11</v>
      </c>
      <c r="F28" s="91"/>
      <c r="G28" s="92"/>
      <c r="H28" s="92">
        <f>SUM(G28+E28)</f>
        <v>11</v>
      </c>
      <c r="I28" s="276"/>
    </row>
    <row r="29" spans="2:9" ht="22.5" customHeight="1">
      <c r="B29" s="237"/>
      <c r="C29" s="427" t="s">
        <v>244</v>
      </c>
      <c r="D29" s="429"/>
      <c r="E29" s="92">
        <v>11</v>
      </c>
      <c r="F29" s="91"/>
      <c r="G29" s="92"/>
      <c r="H29" s="92">
        <f>SUM(G29+E29)</f>
        <v>11</v>
      </c>
      <c r="I29" s="276"/>
    </row>
    <row r="30" spans="2:9" ht="37.5" customHeight="1">
      <c r="B30" s="35"/>
      <c r="C30" s="1"/>
      <c r="D30" s="273" t="s">
        <v>246</v>
      </c>
      <c r="E30" s="92"/>
      <c r="F30" s="91"/>
      <c r="G30" s="92"/>
      <c r="H30" s="92"/>
      <c r="I30" s="276"/>
    </row>
    <row r="31" spans="2:9" ht="41.25" customHeight="1">
      <c r="B31" s="293" t="s">
        <v>529</v>
      </c>
      <c r="C31" s="230" t="s">
        <v>669</v>
      </c>
      <c r="D31" s="1"/>
      <c r="E31" s="92">
        <v>5</v>
      </c>
      <c r="F31" s="91"/>
      <c r="G31" s="92"/>
      <c r="H31" s="92">
        <v>5</v>
      </c>
      <c r="I31" s="276"/>
    </row>
    <row r="32" spans="2:9" ht="22.5" customHeight="1">
      <c r="B32" s="237" t="s">
        <v>601</v>
      </c>
      <c r="C32" s="146" t="s">
        <v>243</v>
      </c>
      <c r="D32" s="1"/>
      <c r="E32" s="92">
        <v>5</v>
      </c>
      <c r="F32" s="91"/>
      <c r="G32" s="92"/>
      <c r="H32" s="92">
        <v>5</v>
      </c>
      <c r="I32" s="276"/>
    </row>
    <row r="33" spans="2:9" ht="22.5" customHeight="1">
      <c r="B33" s="237"/>
      <c r="C33" s="427" t="s">
        <v>244</v>
      </c>
      <c r="D33" s="429"/>
      <c r="E33" s="92">
        <v>5</v>
      </c>
      <c r="F33" s="91"/>
      <c r="G33" s="92"/>
      <c r="H33" s="92">
        <v>5</v>
      </c>
      <c r="I33" s="276"/>
    </row>
    <row r="34" spans="2:9" ht="57.75" customHeight="1">
      <c r="B34" s="35"/>
      <c r="C34" s="1"/>
      <c r="D34" s="273" t="s">
        <v>247</v>
      </c>
      <c r="E34" s="92"/>
      <c r="F34" s="91"/>
      <c r="G34" s="92"/>
      <c r="H34" s="92"/>
      <c r="I34" s="276"/>
    </row>
    <row r="35" spans="2:9" ht="41.25" customHeight="1">
      <c r="B35" s="293" t="s">
        <v>529</v>
      </c>
      <c r="C35" s="230" t="s">
        <v>669</v>
      </c>
      <c r="D35" s="1"/>
      <c r="E35" s="92">
        <v>10</v>
      </c>
      <c r="F35" s="91"/>
      <c r="G35" s="92"/>
      <c r="H35" s="92">
        <v>10</v>
      </c>
      <c r="I35" s="276"/>
    </row>
    <row r="36" spans="2:9" ht="22.5" customHeight="1">
      <c r="B36" s="237" t="s">
        <v>601</v>
      </c>
      <c r="C36" s="146" t="s">
        <v>243</v>
      </c>
      <c r="D36" s="1"/>
      <c r="E36" s="92">
        <v>10</v>
      </c>
      <c r="F36" s="91"/>
      <c r="G36" s="92"/>
      <c r="H36" s="92">
        <v>10</v>
      </c>
      <c r="I36" s="276"/>
    </row>
    <row r="37" spans="2:9" ht="22.5" customHeight="1">
      <c r="B37" s="237"/>
      <c r="C37" s="427" t="s">
        <v>244</v>
      </c>
      <c r="D37" s="429"/>
      <c r="E37" s="92">
        <v>10</v>
      </c>
      <c r="F37" s="91"/>
      <c r="G37" s="92"/>
      <c r="H37" s="92">
        <v>10</v>
      </c>
      <c r="I37" s="276"/>
    </row>
    <row r="38" spans="2:9" ht="62.25" customHeight="1">
      <c r="B38" s="35"/>
      <c r="C38" s="1"/>
      <c r="D38" s="273" t="s">
        <v>248</v>
      </c>
      <c r="E38" s="92"/>
      <c r="F38" s="91"/>
      <c r="G38" s="92"/>
      <c r="H38" s="92"/>
      <c r="I38" s="276"/>
    </row>
    <row r="39" spans="2:9" ht="36.75" customHeight="1">
      <c r="B39" s="293" t="s">
        <v>529</v>
      </c>
      <c r="C39" s="230" t="s">
        <v>669</v>
      </c>
      <c r="D39" s="1"/>
      <c r="E39" s="92">
        <v>20</v>
      </c>
      <c r="F39" s="91"/>
      <c r="G39" s="92"/>
      <c r="H39" s="92">
        <f aca="true" t="shared" si="0" ref="H39:H45">SUM(G39+E39)</f>
        <v>20</v>
      </c>
      <c r="I39" s="276"/>
    </row>
    <row r="40" spans="2:9" ht="21" customHeight="1">
      <c r="B40" s="237" t="s">
        <v>601</v>
      </c>
      <c r="C40" s="146" t="s">
        <v>243</v>
      </c>
      <c r="D40" s="1"/>
      <c r="E40" s="92">
        <v>20</v>
      </c>
      <c r="F40" s="91"/>
      <c r="G40" s="92"/>
      <c r="H40" s="92">
        <f t="shared" si="0"/>
        <v>20</v>
      </c>
      <c r="I40" s="276"/>
    </row>
    <row r="41" spans="2:9" ht="14.25" customHeight="1">
      <c r="B41" s="237"/>
      <c r="C41" s="427" t="s">
        <v>244</v>
      </c>
      <c r="D41" s="429"/>
      <c r="E41" s="92">
        <v>20</v>
      </c>
      <c r="F41" s="91"/>
      <c r="G41" s="92"/>
      <c r="H41" s="92">
        <f t="shared" si="0"/>
        <v>20</v>
      </c>
      <c r="I41" s="276"/>
    </row>
    <row r="42" spans="2:9" ht="66.75" customHeight="1">
      <c r="B42" s="35"/>
      <c r="C42" s="1"/>
      <c r="D42" s="273" t="s">
        <v>249</v>
      </c>
      <c r="E42" s="92"/>
      <c r="F42" s="91"/>
      <c r="G42" s="92"/>
      <c r="H42" s="92">
        <f t="shared" si="0"/>
        <v>0</v>
      </c>
      <c r="I42" s="276"/>
    </row>
    <row r="43" spans="2:9" ht="35.25" customHeight="1">
      <c r="B43" s="293" t="s">
        <v>250</v>
      </c>
      <c r="C43" s="75" t="s">
        <v>745</v>
      </c>
      <c r="D43" s="1"/>
      <c r="E43" s="92">
        <v>4.8</v>
      </c>
      <c r="F43" s="91"/>
      <c r="G43" s="92"/>
      <c r="H43" s="92">
        <f t="shared" si="0"/>
        <v>4.8</v>
      </c>
      <c r="I43" s="276"/>
    </row>
    <row r="44" spans="2:9" ht="14.25" customHeight="1">
      <c r="B44" s="237" t="s">
        <v>607</v>
      </c>
      <c r="C44" s="5" t="s">
        <v>765</v>
      </c>
      <c r="D44" s="1"/>
      <c r="E44" s="92">
        <v>4.8</v>
      </c>
      <c r="F44" s="91"/>
      <c r="G44" s="92"/>
      <c r="H44" s="92">
        <f t="shared" si="0"/>
        <v>4.8</v>
      </c>
      <c r="I44" s="276"/>
    </row>
    <row r="45" spans="2:9" ht="14.25" customHeight="1">
      <c r="B45" s="237"/>
      <c r="C45" s="427" t="s">
        <v>244</v>
      </c>
      <c r="D45" s="429"/>
      <c r="E45" s="92">
        <v>4.8</v>
      </c>
      <c r="F45" s="91"/>
      <c r="G45" s="92"/>
      <c r="H45" s="92">
        <f t="shared" si="0"/>
        <v>4.8</v>
      </c>
      <c r="I45" s="276"/>
    </row>
    <row r="46" spans="2:9" ht="60.75" customHeight="1" hidden="1">
      <c r="B46" s="237"/>
      <c r="C46" s="146"/>
      <c r="D46" s="1" t="s">
        <v>251</v>
      </c>
      <c r="E46" s="92"/>
      <c r="F46" s="91"/>
      <c r="G46" s="92"/>
      <c r="H46" s="92"/>
      <c r="I46" s="276"/>
    </row>
    <row r="47" spans="2:9" ht="19.5" customHeight="1" hidden="1">
      <c r="B47" s="237" t="s">
        <v>242</v>
      </c>
      <c r="C47" s="1" t="s">
        <v>669</v>
      </c>
      <c r="D47" s="1"/>
      <c r="E47" s="92"/>
      <c r="F47" s="91"/>
      <c r="G47" s="92"/>
      <c r="H47" s="92">
        <f>SUM(G47+E47)</f>
        <v>0</v>
      </c>
      <c r="I47" s="276"/>
    </row>
    <row r="48" spans="2:9" ht="76.5" customHeight="1" hidden="1">
      <c r="B48" s="237" t="s">
        <v>680</v>
      </c>
      <c r="C48" s="294" t="s">
        <v>750</v>
      </c>
      <c r="D48" s="1"/>
      <c r="E48" s="92"/>
      <c r="F48" s="91"/>
      <c r="G48" s="92"/>
      <c r="H48" s="92">
        <f>SUM(G48+E48)</f>
        <v>0</v>
      </c>
      <c r="I48" s="276"/>
    </row>
    <row r="49" spans="2:9" ht="21.75" customHeight="1" hidden="1">
      <c r="B49" s="237"/>
      <c r="C49" s="427" t="s">
        <v>244</v>
      </c>
      <c r="D49" s="429"/>
      <c r="E49" s="92"/>
      <c r="F49" s="91"/>
      <c r="G49" s="92"/>
      <c r="H49" s="92">
        <f>SUM(G49+E49)</f>
        <v>0</v>
      </c>
      <c r="I49" s="276"/>
    </row>
    <row r="50" spans="2:9" ht="94.5" customHeight="1" hidden="1">
      <c r="B50" s="237"/>
      <c r="C50" s="146"/>
      <c r="D50" s="1" t="s">
        <v>252</v>
      </c>
      <c r="E50" s="92"/>
      <c r="F50" s="91"/>
      <c r="G50" s="92"/>
      <c r="H50" s="92"/>
      <c r="I50" s="276"/>
    </row>
    <row r="51" spans="2:9" ht="24.75" customHeight="1" hidden="1">
      <c r="B51" s="237"/>
      <c r="C51" s="146"/>
      <c r="D51" s="1"/>
      <c r="E51" s="92"/>
      <c r="F51" s="91"/>
      <c r="G51" s="92"/>
      <c r="H51" s="92">
        <f>SUM(G51+E51)</f>
        <v>0</v>
      </c>
      <c r="I51" s="276"/>
    </row>
    <row r="52" spans="2:9" ht="41.25" customHeight="1" hidden="1">
      <c r="B52" s="237" t="s">
        <v>242</v>
      </c>
      <c r="C52" s="1" t="s">
        <v>669</v>
      </c>
      <c r="D52" s="273"/>
      <c r="E52" s="92"/>
      <c r="F52" s="91"/>
      <c r="G52" s="92"/>
      <c r="H52" s="92">
        <f>SUM(G52+E52)</f>
        <v>0</v>
      </c>
      <c r="I52" s="276"/>
    </row>
    <row r="53" spans="2:9" ht="52.5" customHeight="1" hidden="1">
      <c r="B53" s="1">
        <v>76</v>
      </c>
      <c r="C53" s="5" t="s">
        <v>536</v>
      </c>
      <c r="D53" s="273"/>
      <c r="E53" s="92"/>
      <c r="F53" s="91"/>
      <c r="G53" s="92"/>
      <c r="H53" s="92"/>
      <c r="I53" s="276"/>
    </row>
    <row r="54" spans="2:9" ht="46.5" customHeight="1" hidden="1">
      <c r="B54" s="1">
        <v>250102</v>
      </c>
      <c r="C54" s="295" t="s">
        <v>613</v>
      </c>
      <c r="D54" s="273"/>
      <c r="E54" s="92"/>
      <c r="F54" s="91"/>
      <c r="G54" s="92"/>
      <c r="H54" s="92"/>
      <c r="I54" s="276"/>
    </row>
    <row r="55" spans="2:9" ht="80.25" customHeight="1" hidden="1">
      <c r="B55" s="237" t="s">
        <v>680</v>
      </c>
      <c r="C55" s="1" t="s">
        <v>750</v>
      </c>
      <c r="D55" s="273"/>
      <c r="E55" s="92"/>
      <c r="F55" s="91"/>
      <c r="G55" s="92"/>
      <c r="H55" s="92">
        <f>SUM(G55+E55)</f>
        <v>0</v>
      </c>
      <c r="I55" s="276"/>
    </row>
    <row r="56" spans="2:9" ht="18.75" customHeight="1" hidden="1">
      <c r="B56" s="237"/>
      <c r="C56" s="430" t="s">
        <v>244</v>
      </c>
      <c r="D56" s="431"/>
      <c r="E56" s="92"/>
      <c r="F56" s="91"/>
      <c r="G56" s="92"/>
      <c r="H56" s="92">
        <f>SUM(G56+E56)</f>
        <v>0</v>
      </c>
      <c r="I56" s="276"/>
    </row>
    <row r="57" spans="2:9" ht="45" customHeight="1" hidden="1">
      <c r="B57" s="35"/>
      <c r="C57" s="296"/>
      <c r="D57" s="1"/>
      <c r="E57" s="92"/>
      <c r="F57" s="91"/>
      <c r="G57" s="92"/>
      <c r="H57" s="92"/>
      <c r="I57" s="276"/>
    </row>
    <row r="58" spans="2:9" ht="26.25" customHeight="1" hidden="1">
      <c r="B58" s="35"/>
      <c r="C58" s="1"/>
      <c r="D58" s="273"/>
      <c r="E58" s="92"/>
      <c r="F58" s="91"/>
      <c r="G58" s="92"/>
      <c r="H58" s="92"/>
      <c r="I58" s="276"/>
    </row>
    <row r="59" spans="2:9" ht="47.25" customHeight="1" hidden="1">
      <c r="B59" s="35"/>
      <c r="C59" s="1"/>
      <c r="D59" s="47"/>
      <c r="E59" s="92"/>
      <c r="F59" s="91"/>
      <c r="G59" s="92"/>
      <c r="H59" s="92"/>
      <c r="I59" s="276"/>
    </row>
    <row r="60" spans="2:9" ht="28.5" customHeight="1" hidden="1">
      <c r="B60" s="35"/>
      <c r="C60" s="292"/>
      <c r="D60" s="1"/>
      <c r="E60" s="92"/>
      <c r="F60" s="91"/>
      <c r="G60" s="92"/>
      <c r="H60" s="92"/>
      <c r="I60" s="276"/>
    </row>
    <row r="61" spans="2:9" ht="21" customHeight="1" hidden="1">
      <c r="B61" s="35"/>
      <c r="C61" s="427"/>
      <c r="D61" s="429"/>
      <c r="E61" s="92"/>
      <c r="F61" s="91"/>
      <c r="G61" s="92"/>
      <c r="H61" s="92"/>
      <c r="I61" s="276"/>
    </row>
    <row r="62" spans="2:9" ht="47.25" customHeight="1" hidden="1">
      <c r="B62" s="35"/>
      <c r="C62" s="1"/>
      <c r="D62" s="1"/>
      <c r="E62" s="92"/>
      <c r="F62" s="91"/>
      <c r="G62" s="92"/>
      <c r="H62" s="92"/>
      <c r="I62" s="276"/>
    </row>
    <row r="63" spans="2:9" ht="24" customHeight="1" hidden="1">
      <c r="B63" s="35"/>
      <c r="C63" s="1"/>
      <c r="D63" s="273"/>
      <c r="E63" s="92"/>
      <c r="F63" s="91"/>
      <c r="G63" s="92"/>
      <c r="H63" s="92"/>
      <c r="I63" s="276"/>
    </row>
    <row r="64" spans="2:9" ht="76.5" customHeight="1" hidden="1">
      <c r="B64" s="35"/>
      <c r="C64" s="1"/>
      <c r="D64" s="47"/>
      <c r="E64" s="92"/>
      <c r="F64" s="84"/>
      <c r="G64" s="92"/>
      <c r="H64" s="92"/>
      <c r="I64" s="276"/>
    </row>
    <row r="65" spans="2:9" ht="15.75" hidden="1">
      <c r="B65" s="35"/>
      <c r="C65" s="292"/>
      <c r="D65" s="1"/>
      <c r="E65" s="92"/>
      <c r="F65" s="92"/>
      <c r="G65" s="92"/>
      <c r="H65" s="92"/>
      <c r="I65" s="276"/>
    </row>
    <row r="66" spans="2:9" ht="15.75" hidden="1">
      <c r="B66" s="35"/>
      <c r="C66" s="427"/>
      <c r="D66" s="429"/>
      <c r="E66" s="92"/>
      <c r="F66" s="92"/>
      <c r="G66" s="92"/>
      <c r="H66" s="92"/>
      <c r="I66" s="276"/>
    </row>
    <row r="67" spans="2:9" ht="15.75" hidden="1">
      <c r="B67" s="35"/>
      <c r="C67" s="292"/>
      <c r="D67" s="273"/>
      <c r="E67" s="92"/>
      <c r="F67" s="92"/>
      <c r="G67" s="92"/>
      <c r="H67" s="92"/>
      <c r="I67" s="276"/>
    </row>
    <row r="68" spans="2:9" ht="15.75" hidden="1">
      <c r="B68" s="432"/>
      <c r="C68" s="433"/>
      <c r="D68" s="434"/>
      <c r="E68" s="92"/>
      <c r="F68" s="92"/>
      <c r="G68" s="92"/>
      <c r="H68" s="92"/>
      <c r="I68" s="276"/>
    </row>
    <row r="69" spans="2:9" ht="15.75" hidden="1">
      <c r="B69" s="35"/>
      <c r="C69" s="292"/>
      <c r="D69" s="1"/>
      <c r="E69" s="92"/>
      <c r="F69" s="92"/>
      <c r="G69" s="92"/>
      <c r="H69" s="92"/>
      <c r="I69" s="276"/>
    </row>
    <row r="70" spans="2:9" ht="15.75" hidden="1">
      <c r="B70" s="35"/>
      <c r="C70" s="1"/>
      <c r="D70" s="1"/>
      <c r="E70" s="92"/>
      <c r="F70" s="92"/>
      <c r="G70" s="92"/>
      <c r="H70" s="92"/>
      <c r="I70" s="276"/>
    </row>
    <row r="71" spans="2:9" ht="54" customHeight="1" hidden="1">
      <c r="B71" s="35"/>
      <c r="C71" s="1"/>
      <c r="D71" s="1"/>
      <c r="E71" s="92"/>
      <c r="F71" s="92"/>
      <c r="G71" s="92"/>
      <c r="H71" s="92"/>
      <c r="I71" s="276"/>
    </row>
    <row r="72" spans="2:9" ht="24" customHeight="1" hidden="1">
      <c r="B72" s="432"/>
      <c r="C72" s="433"/>
      <c r="D72" s="434"/>
      <c r="E72" s="92"/>
      <c r="F72" s="92"/>
      <c r="G72" s="92"/>
      <c r="H72" s="92"/>
      <c r="I72" s="276"/>
    </row>
    <row r="73" spans="2:9" ht="58.5" customHeight="1" hidden="1">
      <c r="B73" s="35"/>
      <c r="C73" s="35"/>
      <c r="D73" s="35"/>
      <c r="E73" s="92"/>
      <c r="F73" s="92"/>
      <c r="G73" s="92"/>
      <c r="H73" s="92"/>
      <c r="I73" s="276"/>
    </row>
    <row r="74" spans="2:9" ht="47.25" customHeight="1" hidden="1">
      <c r="B74" s="35"/>
      <c r="C74" s="1"/>
      <c r="D74" s="273"/>
      <c r="E74" s="92"/>
      <c r="F74" s="92"/>
      <c r="G74" s="92"/>
      <c r="H74" s="92"/>
      <c r="I74" s="276"/>
    </row>
    <row r="75" spans="2:9" ht="15.75" hidden="1">
      <c r="B75" s="35"/>
      <c r="C75" s="1"/>
      <c r="D75" s="273"/>
      <c r="E75" s="92"/>
      <c r="F75" s="92"/>
      <c r="G75" s="92"/>
      <c r="H75" s="92"/>
      <c r="I75" s="276"/>
    </row>
    <row r="76" spans="2:9" ht="15.75" hidden="1">
      <c r="B76" s="432"/>
      <c r="C76" s="433"/>
      <c r="D76" s="434"/>
      <c r="E76" s="92"/>
      <c r="F76" s="92"/>
      <c r="G76" s="92"/>
      <c r="H76" s="92"/>
      <c r="I76" s="276"/>
    </row>
    <row r="77" spans="2:9" ht="15.75" hidden="1">
      <c r="B77" s="35"/>
      <c r="C77" s="1"/>
      <c r="D77" s="273"/>
      <c r="E77" s="48"/>
      <c r="F77" s="219"/>
      <c r="G77" s="219"/>
      <c r="H77" s="92"/>
      <c r="I77" s="276"/>
    </row>
    <row r="78" spans="2:9" ht="95.25" customHeight="1" hidden="1">
      <c r="B78" s="35"/>
      <c r="C78" s="1"/>
      <c r="D78" s="273"/>
      <c r="E78" s="48"/>
      <c r="F78" s="47"/>
      <c r="G78" s="219"/>
      <c r="H78" s="92"/>
      <c r="I78" s="276"/>
    </row>
    <row r="79" spans="2:9" ht="50.25" customHeight="1" hidden="1">
      <c r="B79" s="35"/>
      <c r="C79" s="1"/>
      <c r="D79" s="1"/>
      <c r="E79" s="92"/>
      <c r="F79" s="47"/>
      <c r="G79" s="219"/>
      <c r="H79" s="92"/>
      <c r="I79" s="276"/>
    </row>
    <row r="80" spans="2:9" ht="23.25" customHeight="1" hidden="1">
      <c r="B80" s="35"/>
      <c r="C80" s="1"/>
      <c r="D80" s="273"/>
      <c r="E80" s="92"/>
      <c r="F80" s="47"/>
      <c r="G80" s="219"/>
      <c r="H80" s="92"/>
      <c r="I80" s="276"/>
    </row>
    <row r="81" spans="2:9" ht="95.25" customHeight="1" hidden="1">
      <c r="B81" s="35"/>
      <c r="C81" s="1"/>
      <c r="D81" s="47"/>
      <c r="E81" s="92"/>
      <c r="F81" s="47"/>
      <c r="G81" s="219"/>
      <c r="H81" s="92"/>
      <c r="I81" s="276"/>
    </row>
    <row r="82" spans="2:9" ht="21" customHeight="1" hidden="1">
      <c r="B82" s="35"/>
      <c r="C82" s="292"/>
      <c r="D82" s="1"/>
      <c r="E82" s="92"/>
      <c r="F82" s="47"/>
      <c r="G82" s="219"/>
      <c r="H82" s="92"/>
      <c r="I82" s="276"/>
    </row>
    <row r="83" spans="2:9" ht="15.75" customHeight="1" hidden="1">
      <c r="B83" s="35"/>
      <c r="C83" s="427"/>
      <c r="D83" s="429"/>
      <c r="E83" s="92"/>
      <c r="F83" s="47"/>
      <c r="G83" s="219"/>
      <c r="H83" s="92"/>
      <c r="I83" s="276"/>
    </row>
    <row r="84" spans="2:9" ht="95.25" customHeight="1" hidden="1">
      <c r="B84" s="35"/>
      <c r="C84" s="1"/>
      <c r="D84" s="273"/>
      <c r="E84" s="48"/>
      <c r="F84" s="47"/>
      <c r="G84" s="219"/>
      <c r="H84" s="92">
        <f>SUM(G84+E84)</f>
        <v>0</v>
      </c>
      <c r="I84" s="276"/>
    </row>
    <row r="85" spans="2:9" ht="109.5" customHeight="1" hidden="1">
      <c r="B85" s="35" t="s">
        <v>598</v>
      </c>
      <c r="C85" s="292" t="s">
        <v>253</v>
      </c>
      <c r="D85" s="273"/>
      <c r="E85" s="48"/>
      <c r="F85" s="47"/>
      <c r="G85" s="219"/>
      <c r="H85" s="92">
        <f>SUM(G85+E85)</f>
        <v>0</v>
      </c>
      <c r="I85" s="276"/>
    </row>
    <row r="86" spans="2:9" ht="81" customHeight="1" hidden="1">
      <c r="B86" s="35"/>
      <c r="C86" s="1"/>
      <c r="D86" s="273"/>
      <c r="E86" s="48"/>
      <c r="F86" s="273" t="s">
        <v>254</v>
      </c>
      <c r="G86" s="219"/>
      <c r="H86" s="92"/>
      <c r="I86" s="276"/>
    </row>
    <row r="87" spans="2:9" ht="15.75" hidden="1">
      <c r="B87" s="35" t="s">
        <v>242</v>
      </c>
      <c r="C87" s="1" t="s">
        <v>669</v>
      </c>
      <c r="D87" s="219"/>
      <c r="E87" s="48"/>
      <c r="F87" s="298"/>
      <c r="G87" s="92"/>
      <c r="H87" s="92">
        <f aca="true" t="shared" si="1" ref="H87:H101">SUM(G87+E87)</f>
        <v>0</v>
      </c>
      <c r="I87" s="276"/>
    </row>
    <row r="88" spans="2:9" ht="47.25" hidden="1">
      <c r="B88" s="35" t="s">
        <v>255</v>
      </c>
      <c r="C88" s="1" t="s">
        <v>749</v>
      </c>
      <c r="D88" s="219"/>
      <c r="E88" s="48"/>
      <c r="F88" s="298"/>
      <c r="G88" s="92"/>
      <c r="H88" s="92">
        <f t="shared" si="1"/>
        <v>0</v>
      </c>
      <c r="I88" s="276"/>
    </row>
    <row r="89" spans="2:9" ht="15.75" hidden="1">
      <c r="B89" s="418" t="s">
        <v>244</v>
      </c>
      <c r="C89" s="418"/>
      <c r="D89" s="418"/>
      <c r="E89" s="418"/>
      <c r="F89" s="418"/>
      <c r="G89" s="92"/>
      <c r="H89" s="92">
        <f t="shared" si="1"/>
        <v>0</v>
      </c>
      <c r="I89" s="276"/>
    </row>
    <row r="90" spans="2:9" ht="15.75" hidden="1">
      <c r="B90" s="219"/>
      <c r="C90" s="219"/>
      <c r="D90" s="1"/>
      <c r="E90" s="92"/>
      <c r="F90" s="92"/>
      <c r="G90" s="92">
        <v>10.575</v>
      </c>
      <c r="H90" s="92">
        <f t="shared" si="1"/>
        <v>10.575</v>
      </c>
      <c r="I90" s="276"/>
    </row>
    <row r="91" spans="2:9" ht="15.75" hidden="1">
      <c r="B91" s="35"/>
      <c r="C91" s="1"/>
      <c r="D91" s="219"/>
      <c r="E91" s="92"/>
      <c r="F91" s="92"/>
      <c r="G91" s="92">
        <v>10.575</v>
      </c>
      <c r="H91" s="92">
        <f t="shared" si="1"/>
        <v>10.575</v>
      </c>
      <c r="I91" s="276"/>
    </row>
    <row r="92" spans="2:9" ht="15.75" hidden="1">
      <c r="B92" s="219"/>
      <c r="C92" s="1"/>
      <c r="D92" s="219"/>
      <c r="E92" s="92"/>
      <c r="F92" s="92"/>
      <c r="G92" s="92">
        <v>10.575</v>
      </c>
      <c r="H92" s="92">
        <f t="shared" si="1"/>
        <v>10.575</v>
      </c>
      <c r="I92" s="276"/>
    </row>
    <row r="93" spans="2:9" ht="15.75" hidden="1">
      <c r="B93" s="432"/>
      <c r="C93" s="433"/>
      <c r="D93" s="434"/>
      <c r="E93" s="92"/>
      <c r="F93" s="92"/>
      <c r="G93" s="92">
        <v>10.575</v>
      </c>
      <c r="H93" s="92">
        <f t="shared" si="1"/>
        <v>10.575</v>
      </c>
      <c r="I93" s="276"/>
    </row>
    <row r="94" spans="2:9" ht="15.75" hidden="1">
      <c r="B94" s="251"/>
      <c r="C94" s="35"/>
      <c r="D94" s="35"/>
      <c r="E94" s="92"/>
      <c r="F94" s="92"/>
      <c r="G94" s="92">
        <v>10.575</v>
      </c>
      <c r="H94" s="92">
        <f t="shared" si="1"/>
        <v>10.575</v>
      </c>
      <c r="I94" s="276"/>
    </row>
    <row r="95" spans="2:9" ht="15.75" hidden="1">
      <c r="B95" s="35"/>
      <c r="C95" s="1"/>
      <c r="D95" s="219"/>
      <c r="E95" s="92"/>
      <c r="F95" s="92"/>
      <c r="G95" s="92">
        <v>10.575</v>
      </c>
      <c r="H95" s="92">
        <f t="shared" si="1"/>
        <v>10.575</v>
      </c>
      <c r="I95" s="276"/>
    </row>
    <row r="96" spans="2:9" ht="15.75" hidden="1">
      <c r="B96" s="219"/>
      <c r="C96" s="1"/>
      <c r="D96" s="219"/>
      <c r="E96" s="92"/>
      <c r="F96" s="92"/>
      <c r="G96" s="92">
        <v>10.575</v>
      </c>
      <c r="H96" s="92">
        <f t="shared" si="1"/>
        <v>10.575</v>
      </c>
      <c r="I96" s="276"/>
    </row>
    <row r="97" spans="2:9" ht="15.75" hidden="1">
      <c r="B97" s="432"/>
      <c r="C97" s="433"/>
      <c r="D97" s="434"/>
      <c r="E97" s="92"/>
      <c r="F97" s="92"/>
      <c r="G97" s="92">
        <v>10.575</v>
      </c>
      <c r="H97" s="92">
        <f t="shared" si="1"/>
        <v>10.575</v>
      </c>
      <c r="I97" s="276"/>
    </row>
    <row r="98" spans="2:9" ht="15.75" hidden="1">
      <c r="B98" s="219"/>
      <c r="C98" s="219"/>
      <c r="D98" s="1"/>
      <c r="E98" s="92"/>
      <c r="F98" s="92"/>
      <c r="G98" s="92">
        <v>10.575</v>
      </c>
      <c r="H98" s="92">
        <f t="shared" si="1"/>
        <v>10.575</v>
      </c>
      <c r="I98" s="276"/>
    </row>
    <row r="99" spans="2:9" ht="15.75" hidden="1">
      <c r="B99" s="48"/>
      <c r="C99" s="219"/>
      <c r="D99" s="1"/>
      <c r="E99" s="92"/>
      <c r="F99" s="92"/>
      <c r="G99" s="92">
        <v>10.575</v>
      </c>
      <c r="H99" s="92">
        <f t="shared" si="1"/>
        <v>10.575</v>
      </c>
      <c r="I99" s="276"/>
    </row>
    <row r="100" spans="2:9" ht="15.75" hidden="1">
      <c r="B100" s="48"/>
      <c r="C100" s="219"/>
      <c r="D100" s="1"/>
      <c r="E100" s="92"/>
      <c r="F100" s="92"/>
      <c r="G100" s="92">
        <v>10.575</v>
      </c>
      <c r="H100" s="92">
        <f t="shared" si="1"/>
        <v>10.575</v>
      </c>
      <c r="I100" s="276"/>
    </row>
    <row r="101" spans="2:9" ht="15.75" hidden="1">
      <c r="B101" s="48"/>
      <c r="C101" s="418"/>
      <c r="D101" s="418"/>
      <c r="E101" s="92"/>
      <c r="F101" s="92"/>
      <c r="G101" s="92">
        <v>10.575</v>
      </c>
      <c r="H101" s="92">
        <f t="shared" si="1"/>
        <v>10.575</v>
      </c>
      <c r="I101" s="276"/>
    </row>
    <row r="102" spans="2:9" ht="15.75" hidden="1">
      <c r="B102" s="48"/>
      <c r="C102" s="219"/>
      <c r="D102" s="219"/>
      <c r="E102" s="92"/>
      <c r="F102" s="92"/>
      <c r="G102" s="92"/>
      <c r="H102" s="92"/>
      <c r="I102" s="276"/>
    </row>
    <row r="103" spans="2:9" ht="15.75" hidden="1">
      <c r="B103" s="48"/>
      <c r="C103" s="219"/>
      <c r="D103" s="219"/>
      <c r="E103" s="92"/>
      <c r="F103" s="92"/>
      <c r="G103" s="92"/>
      <c r="H103" s="92"/>
      <c r="I103" s="276"/>
    </row>
    <row r="104" spans="2:9" ht="15.75" hidden="1">
      <c r="B104" s="48"/>
      <c r="C104" s="219"/>
      <c r="D104" s="219"/>
      <c r="E104" s="92"/>
      <c r="F104" s="92"/>
      <c r="G104" s="92"/>
      <c r="H104" s="92"/>
      <c r="I104" s="276"/>
    </row>
    <row r="105" spans="2:9" ht="15.75" hidden="1">
      <c r="B105" s="48"/>
      <c r="C105" s="219"/>
      <c r="D105" s="219"/>
      <c r="E105" s="92"/>
      <c r="F105" s="92"/>
      <c r="G105" s="92"/>
      <c r="H105" s="92"/>
      <c r="I105" s="276"/>
    </row>
    <row r="106" spans="2:9" ht="63">
      <c r="B106" s="48"/>
      <c r="C106" s="219"/>
      <c r="D106" s="299" t="s">
        <v>256</v>
      </c>
      <c r="E106" s="92"/>
      <c r="F106" s="92"/>
      <c r="G106" s="92"/>
      <c r="H106" s="92"/>
      <c r="I106" s="127"/>
    </row>
    <row r="107" spans="2:9" ht="47.25">
      <c r="B107" s="35" t="s">
        <v>535</v>
      </c>
      <c r="C107" s="75" t="s">
        <v>746</v>
      </c>
      <c r="D107" s="299"/>
      <c r="E107" s="92">
        <f>SUM(E108:E111)</f>
        <v>293.9</v>
      </c>
      <c r="F107" s="92"/>
      <c r="G107" s="92"/>
      <c r="H107" s="92">
        <f aca="true" t="shared" si="2" ref="H107:H112">SUM(G107+E107)</f>
        <v>293.9</v>
      </c>
      <c r="I107" s="127"/>
    </row>
    <row r="108" spans="2:9" ht="31.5">
      <c r="B108" s="35" t="s">
        <v>637</v>
      </c>
      <c r="C108" s="5" t="s">
        <v>667</v>
      </c>
      <c r="D108" s="299"/>
      <c r="E108" s="92">
        <v>107.2</v>
      </c>
      <c r="F108" s="92"/>
      <c r="G108" s="92"/>
      <c r="H108" s="92">
        <f t="shared" si="2"/>
        <v>107.2</v>
      </c>
      <c r="I108" s="127"/>
    </row>
    <row r="109" spans="2:9" ht="31.5">
      <c r="B109" s="35" t="s">
        <v>572</v>
      </c>
      <c r="C109" s="5" t="s">
        <v>573</v>
      </c>
      <c r="D109" s="299"/>
      <c r="E109" s="92">
        <v>7</v>
      </c>
      <c r="F109" s="92"/>
      <c r="G109" s="92"/>
      <c r="H109" s="92">
        <f t="shared" si="2"/>
        <v>7</v>
      </c>
      <c r="I109" s="127"/>
    </row>
    <row r="110" spans="2:9" ht="126">
      <c r="B110" s="35" t="s">
        <v>533</v>
      </c>
      <c r="C110" s="5" t="s">
        <v>257</v>
      </c>
      <c r="D110" s="300"/>
      <c r="E110" s="92">
        <v>91.7</v>
      </c>
      <c r="F110" s="92"/>
      <c r="G110" s="92"/>
      <c r="H110" s="92">
        <f t="shared" si="2"/>
        <v>91.7</v>
      </c>
      <c r="I110" s="127"/>
    </row>
    <row r="111" spans="2:9" ht="47.25">
      <c r="B111" s="35" t="s">
        <v>604</v>
      </c>
      <c r="C111" s="5" t="s">
        <v>755</v>
      </c>
      <c r="D111" s="299"/>
      <c r="E111" s="92">
        <v>88</v>
      </c>
      <c r="F111" s="92"/>
      <c r="G111" s="92"/>
      <c r="H111" s="92">
        <f t="shared" si="2"/>
        <v>88</v>
      </c>
      <c r="I111" s="127"/>
    </row>
    <row r="112" spans="2:9" ht="15.75">
      <c r="B112" s="48"/>
      <c r="C112" s="427" t="s">
        <v>244</v>
      </c>
      <c r="D112" s="429"/>
      <c r="E112" s="92">
        <f>SUM(E107)</f>
        <v>293.9</v>
      </c>
      <c r="F112" s="92"/>
      <c r="G112" s="92"/>
      <c r="H112" s="92">
        <f t="shared" si="2"/>
        <v>293.9</v>
      </c>
      <c r="I112" s="127"/>
    </row>
    <row r="113" spans="2:9" ht="47.25">
      <c r="B113" s="35"/>
      <c r="C113" s="5"/>
      <c r="D113" s="1" t="s">
        <v>258</v>
      </c>
      <c r="E113" s="301"/>
      <c r="F113" s="301"/>
      <c r="G113" s="301"/>
      <c r="H113" s="301"/>
      <c r="I113" s="127"/>
    </row>
    <row r="114" spans="2:9" ht="37.5" customHeight="1">
      <c r="B114" s="35" t="s">
        <v>532</v>
      </c>
      <c r="C114" s="75" t="s">
        <v>668</v>
      </c>
      <c r="D114" s="252"/>
      <c r="E114" s="92">
        <v>216.3</v>
      </c>
      <c r="F114" s="92"/>
      <c r="G114" s="92"/>
      <c r="H114" s="92">
        <f aca="true" t="shared" si="3" ref="H114:H119">SUM(G114+E114)</f>
        <v>216.3</v>
      </c>
      <c r="I114" s="127"/>
    </row>
    <row r="115" spans="2:9" ht="15.75" hidden="1">
      <c r="B115" s="35"/>
      <c r="C115" s="1"/>
      <c r="D115" s="252"/>
      <c r="E115" s="92"/>
      <c r="F115" s="92"/>
      <c r="G115" s="92"/>
      <c r="H115" s="92">
        <f t="shared" si="3"/>
        <v>0</v>
      </c>
      <c r="I115" s="127"/>
    </row>
    <row r="116" spans="2:9" ht="47.25">
      <c r="B116" s="35" t="s">
        <v>598</v>
      </c>
      <c r="C116" s="8" t="s">
        <v>259</v>
      </c>
      <c r="D116" s="1"/>
      <c r="E116" s="92">
        <v>216.3</v>
      </c>
      <c r="F116" s="92"/>
      <c r="G116" s="92"/>
      <c r="H116" s="92">
        <f t="shared" si="3"/>
        <v>216.3</v>
      </c>
      <c r="I116" s="127"/>
    </row>
    <row r="117" spans="2:9" ht="31.5">
      <c r="B117" s="293" t="s">
        <v>529</v>
      </c>
      <c r="C117" s="230" t="s">
        <v>669</v>
      </c>
      <c r="D117" s="252"/>
      <c r="E117" s="92">
        <v>70</v>
      </c>
      <c r="F117" s="92"/>
      <c r="G117" s="92"/>
      <c r="H117" s="92">
        <f t="shared" si="3"/>
        <v>70</v>
      </c>
      <c r="I117" s="127"/>
    </row>
    <row r="118" spans="2:9" ht="110.25">
      <c r="B118" s="35" t="s">
        <v>698</v>
      </c>
      <c r="C118" s="1" t="s">
        <v>712</v>
      </c>
      <c r="D118" s="252"/>
      <c r="E118" s="92">
        <v>70</v>
      </c>
      <c r="F118" s="92"/>
      <c r="G118" s="92"/>
      <c r="H118" s="92">
        <f t="shared" si="3"/>
        <v>70</v>
      </c>
      <c r="I118" s="127"/>
    </row>
    <row r="119" spans="2:9" ht="15.75">
      <c r="B119" s="35"/>
      <c r="C119" s="427" t="s">
        <v>244</v>
      </c>
      <c r="D119" s="429"/>
      <c r="E119" s="92">
        <v>286.3</v>
      </c>
      <c r="F119" s="92"/>
      <c r="G119" s="92"/>
      <c r="H119" s="92">
        <f t="shared" si="3"/>
        <v>286.3</v>
      </c>
      <c r="I119" s="127"/>
    </row>
    <row r="120" spans="2:9" ht="31.5">
      <c r="B120" s="35"/>
      <c r="C120" s="1"/>
      <c r="D120" s="1" t="s">
        <v>260</v>
      </c>
      <c r="E120" s="301"/>
      <c r="F120" s="301"/>
      <c r="G120" s="301"/>
      <c r="H120" s="301"/>
      <c r="I120" s="127"/>
    </row>
    <row r="121" spans="2:9" ht="31.5">
      <c r="B121" s="35" t="s">
        <v>532</v>
      </c>
      <c r="C121" s="75" t="s">
        <v>668</v>
      </c>
      <c r="D121" s="252"/>
      <c r="E121" s="301">
        <v>343.92008</v>
      </c>
      <c r="F121" s="301"/>
      <c r="G121" s="301"/>
      <c r="H121" s="301">
        <f>SUM(G121+E121)</f>
        <v>343.92008</v>
      </c>
      <c r="I121" s="127"/>
    </row>
    <row r="122" spans="2:9" ht="47.25">
      <c r="B122" s="35" t="s">
        <v>598</v>
      </c>
      <c r="C122" s="8" t="s">
        <v>259</v>
      </c>
      <c r="D122" s="252"/>
      <c r="E122" s="301">
        <v>343.92008</v>
      </c>
      <c r="F122" s="301"/>
      <c r="G122" s="301"/>
      <c r="H122" s="301">
        <f>SUM(G122+E122)</f>
        <v>343.92008</v>
      </c>
      <c r="I122" s="127"/>
    </row>
    <row r="123" spans="2:9" ht="15.75">
      <c r="B123" s="35"/>
      <c r="C123" s="427" t="s">
        <v>244</v>
      </c>
      <c r="D123" s="429"/>
      <c r="E123" s="301">
        <v>343.92008</v>
      </c>
      <c r="F123" s="301"/>
      <c r="G123" s="301"/>
      <c r="H123" s="301">
        <f>SUM(G123+E123)</f>
        <v>343.92008</v>
      </c>
      <c r="I123" s="127"/>
    </row>
    <row r="124" spans="2:9" ht="47.25">
      <c r="B124" s="35"/>
      <c r="C124" s="1"/>
      <c r="D124" s="1" t="s">
        <v>261</v>
      </c>
      <c r="E124" s="92"/>
      <c r="F124" s="92"/>
      <c r="G124" s="92"/>
      <c r="H124" s="92"/>
      <c r="I124" s="127"/>
    </row>
    <row r="125" spans="2:9" ht="31.5">
      <c r="B125" s="35" t="s">
        <v>532</v>
      </c>
      <c r="C125" s="75" t="s">
        <v>668</v>
      </c>
      <c r="D125" s="1"/>
      <c r="E125" s="92">
        <v>13</v>
      </c>
      <c r="F125" s="92"/>
      <c r="G125" s="92"/>
      <c r="H125" s="92">
        <f>SUM(G125+E125)</f>
        <v>13</v>
      </c>
      <c r="I125" s="127"/>
    </row>
    <row r="126" spans="2:9" ht="47.25">
      <c r="B126" s="35" t="s">
        <v>598</v>
      </c>
      <c r="C126" s="8" t="s">
        <v>259</v>
      </c>
      <c r="D126" s="1"/>
      <c r="E126" s="92">
        <v>13</v>
      </c>
      <c r="F126" s="92"/>
      <c r="G126" s="92"/>
      <c r="H126" s="92">
        <f>SUM(G126+E126)</f>
        <v>13</v>
      </c>
      <c r="I126" s="127"/>
    </row>
    <row r="127" spans="2:9" ht="15.75">
      <c r="B127" s="35"/>
      <c r="C127" s="427" t="s">
        <v>244</v>
      </c>
      <c r="D127" s="429"/>
      <c r="E127" s="92">
        <v>13</v>
      </c>
      <c r="F127" s="92"/>
      <c r="G127" s="92"/>
      <c r="H127" s="92">
        <f>SUM(G127+E127)</f>
        <v>13</v>
      </c>
      <c r="I127" s="127"/>
    </row>
    <row r="128" spans="2:9" ht="171" customHeight="1">
      <c r="B128" s="35"/>
      <c r="C128" s="1"/>
      <c r="D128" s="1"/>
      <c r="E128" s="301"/>
      <c r="F128" s="35" t="s">
        <v>265</v>
      </c>
      <c r="G128" s="301"/>
      <c r="H128" s="301"/>
      <c r="I128" s="127"/>
    </row>
    <row r="129" spans="2:9" ht="31.5">
      <c r="B129" s="293" t="s">
        <v>529</v>
      </c>
      <c r="C129" s="230" t="s">
        <v>669</v>
      </c>
      <c r="D129" s="1"/>
      <c r="E129" s="301"/>
      <c r="F129" s="301"/>
      <c r="G129" s="92">
        <v>72.558</v>
      </c>
      <c r="H129" s="92">
        <f>SUM(G129+E129)</f>
        <v>72.558</v>
      </c>
      <c r="I129" s="129">
        <v>4.223</v>
      </c>
    </row>
    <row r="130" spans="2:9" ht="31.5">
      <c r="B130" s="35" t="s">
        <v>716</v>
      </c>
      <c r="C130" s="5" t="s">
        <v>543</v>
      </c>
      <c r="D130" s="1"/>
      <c r="E130" s="301"/>
      <c r="F130" s="301"/>
      <c r="G130" s="92">
        <v>72.558</v>
      </c>
      <c r="H130" s="92">
        <f>SUM(G130+E130)</f>
        <v>72.558</v>
      </c>
      <c r="I130" s="129">
        <v>4.223</v>
      </c>
    </row>
    <row r="131" spans="2:9" ht="31.5">
      <c r="B131" s="35"/>
      <c r="C131" s="75" t="s">
        <v>266</v>
      </c>
      <c r="D131" s="1"/>
      <c r="E131" s="301"/>
      <c r="F131" s="301"/>
      <c r="G131" s="92">
        <v>20</v>
      </c>
      <c r="H131" s="92">
        <v>20</v>
      </c>
      <c r="I131" s="129"/>
    </row>
    <row r="132" spans="2:9" ht="31.5">
      <c r="B132" s="35" t="s">
        <v>518</v>
      </c>
      <c r="C132" s="1" t="s">
        <v>767</v>
      </c>
      <c r="D132" s="1"/>
      <c r="E132" s="301"/>
      <c r="F132" s="301"/>
      <c r="G132" s="92">
        <v>15</v>
      </c>
      <c r="H132" s="92">
        <v>15</v>
      </c>
      <c r="I132" s="129"/>
    </row>
    <row r="133" spans="2:9" ht="47.25">
      <c r="B133" s="35" t="s">
        <v>83</v>
      </c>
      <c r="C133" s="5" t="s">
        <v>526</v>
      </c>
      <c r="D133" s="252"/>
      <c r="E133" s="301"/>
      <c r="F133" s="301"/>
      <c r="G133" s="92">
        <v>15</v>
      </c>
      <c r="H133" s="92">
        <v>15</v>
      </c>
      <c r="I133" s="129"/>
    </row>
    <row r="134" spans="2:9" ht="31.5">
      <c r="B134" s="35"/>
      <c r="C134" s="302" t="s">
        <v>266</v>
      </c>
      <c r="D134" s="252"/>
      <c r="E134" s="301"/>
      <c r="F134" s="301"/>
      <c r="G134" s="92">
        <v>15</v>
      </c>
      <c r="H134" s="92">
        <v>15</v>
      </c>
      <c r="I134" s="129"/>
    </row>
    <row r="135" spans="2:9" ht="15.75">
      <c r="B135" s="35"/>
      <c r="C135" s="427" t="s">
        <v>244</v>
      </c>
      <c r="D135" s="429"/>
      <c r="E135" s="301"/>
      <c r="F135" s="301"/>
      <c r="G135" s="92">
        <v>87.558</v>
      </c>
      <c r="H135" s="101">
        <f>SUM(G135+E135)</f>
        <v>87.558</v>
      </c>
      <c r="I135" s="129">
        <v>4.223</v>
      </c>
    </row>
    <row r="136" spans="2:9" ht="126">
      <c r="B136" s="35"/>
      <c r="C136" s="136"/>
      <c r="D136" s="252"/>
      <c r="E136" s="301"/>
      <c r="F136" s="47" t="s">
        <v>267</v>
      </c>
      <c r="G136" s="303"/>
      <c r="H136" s="301"/>
      <c r="I136" s="129"/>
    </row>
    <row r="137" spans="2:9" ht="31.5">
      <c r="B137" s="35" t="s">
        <v>518</v>
      </c>
      <c r="C137" s="1" t="s">
        <v>767</v>
      </c>
      <c r="D137" s="1"/>
      <c r="E137" s="301"/>
      <c r="F137" s="301"/>
      <c r="G137" s="92">
        <v>5.5</v>
      </c>
      <c r="H137" s="92">
        <v>5.5</v>
      </c>
      <c r="I137" s="129"/>
    </row>
    <row r="138" spans="2:9" ht="15.75">
      <c r="B138" s="35" t="s">
        <v>516</v>
      </c>
      <c r="C138" s="1" t="s">
        <v>666</v>
      </c>
      <c r="D138" s="1"/>
      <c r="E138" s="301"/>
      <c r="F138" s="301"/>
      <c r="G138" s="92">
        <v>5.5</v>
      </c>
      <c r="H138" s="92">
        <v>5.5</v>
      </c>
      <c r="I138" s="129"/>
    </row>
    <row r="139" spans="2:9" ht="15.75">
      <c r="B139" s="35"/>
      <c r="C139" s="427" t="s">
        <v>244</v>
      </c>
      <c r="D139" s="429"/>
      <c r="E139" s="301"/>
      <c r="F139" s="47"/>
      <c r="G139" s="92">
        <v>5.5</v>
      </c>
      <c r="H139" s="92">
        <v>5.5</v>
      </c>
      <c r="I139" s="129"/>
    </row>
    <row r="140" spans="2:9" ht="15.75" hidden="1">
      <c r="B140" s="35"/>
      <c r="C140" s="136"/>
      <c r="D140" s="252"/>
      <c r="E140" s="301"/>
      <c r="F140" s="47"/>
      <c r="G140" s="303"/>
      <c r="H140" s="301"/>
      <c r="I140" s="129"/>
    </row>
    <row r="141" spans="2:9" ht="78.75">
      <c r="B141" s="35"/>
      <c r="C141" s="136"/>
      <c r="D141" s="86" t="s">
        <v>268</v>
      </c>
      <c r="E141" s="301"/>
      <c r="F141" s="301"/>
      <c r="G141" s="301"/>
      <c r="H141" s="301"/>
      <c r="I141" s="127"/>
    </row>
    <row r="142" spans="2:9" ht="31.5">
      <c r="B142" s="293" t="s">
        <v>529</v>
      </c>
      <c r="C142" s="230" t="s">
        <v>669</v>
      </c>
      <c r="D142" s="252"/>
      <c r="E142" s="301">
        <f>SUM(E143:E144)</f>
        <v>13.07148</v>
      </c>
      <c r="F142" s="301"/>
      <c r="G142" s="301"/>
      <c r="H142" s="301">
        <f>SUM(G142+E142)</f>
        <v>13.07148</v>
      </c>
      <c r="I142" s="127">
        <v>6.07348</v>
      </c>
    </row>
    <row r="143" spans="2:9" ht="31.5">
      <c r="B143" s="35" t="s">
        <v>655</v>
      </c>
      <c r="C143" s="5" t="s">
        <v>269</v>
      </c>
      <c r="D143" s="252"/>
      <c r="E143" s="301">
        <v>2.9977</v>
      </c>
      <c r="F143" s="301"/>
      <c r="G143" s="301"/>
      <c r="H143" s="301">
        <f>SUM(G143+E143)</f>
        <v>2.9977</v>
      </c>
      <c r="I143" s="127">
        <v>2.9997</v>
      </c>
    </row>
    <row r="144" spans="2:9" ht="47.25">
      <c r="B144" s="35" t="s">
        <v>658</v>
      </c>
      <c r="C144" s="5" t="s">
        <v>659</v>
      </c>
      <c r="D144" s="252"/>
      <c r="E144" s="301">
        <v>10.07378</v>
      </c>
      <c r="F144" s="301"/>
      <c r="G144" s="301"/>
      <c r="H144" s="301">
        <f>SUM(G144+E144)</f>
        <v>10.07378</v>
      </c>
      <c r="I144" s="127">
        <v>3.07378</v>
      </c>
    </row>
    <row r="145" spans="2:9" ht="15.75" hidden="1">
      <c r="B145" s="35"/>
      <c r="C145" s="5"/>
      <c r="D145" s="252"/>
      <c r="E145" s="301"/>
      <c r="F145" s="301"/>
      <c r="G145" s="301"/>
      <c r="H145" s="301">
        <f>SUM(G145+E145)</f>
        <v>0</v>
      </c>
      <c r="I145" s="127"/>
    </row>
    <row r="146" spans="2:9" ht="15.75">
      <c r="B146" s="35"/>
      <c r="C146" s="427" t="s">
        <v>244</v>
      </c>
      <c r="D146" s="429"/>
      <c r="E146" s="301">
        <v>13.07148</v>
      </c>
      <c r="F146" s="301"/>
      <c r="G146" s="301"/>
      <c r="H146" s="301">
        <f>SUM(G146+E146)</f>
        <v>13.07148</v>
      </c>
      <c r="I146" s="127">
        <v>6.07348</v>
      </c>
    </row>
    <row r="147" spans="2:9" ht="94.5">
      <c r="B147" s="35"/>
      <c r="C147" s="136"/>
      <c r="D147" s="252"/>
      <c r="E147" s="301"/>
      <c r="F147" s="306" t="s">
        <v>778</v>
      </c>
      <c r="G147" s="301"/>
      <c r="H147" s="301"/>
      <c r="I147" s="127"/>
    </row>
    <row r="148" spans="2:9" ht="31.5">
      <c r="B148" s="35" t="s">
        <v>532</v>
      </c>
      <c r="C148" s="75" t="s">
        <v>668</v>
      </c>
      <c r="D148" s="252"/>
      <c r="E148" s="301"/>
      <c r="F148" s="301"/>
      <c r="G148" s="301">
        <v>35</v>
      </c>
      <c r="H148" s="301">
        <v>35</v>
      </c>
      <c r="I148" s="127"/>
    </row>
    <row r="149" spans="2:9" ht="47.25">
      <c r="B149" s="35" t="s">
        <v>598</v>
      </c>
      <c r="C149" s="8" t="s">
        <v>259</v>
      </c>
      <c r="D149" s="252"/>
      <c r="E149" s="301"/>
      <c r="F149" s="301"/>
      <c r="G149" s="301">
        <v>35</v>
      </c>
      <c r="H149" s="301">
        <v>35</v>
      </c>
      <c r="I149" s="127"/>
    </row>
    <row r="150" spans="2:9" ht="15.75">
      <c r="B150" s="35"/>
      <c r="C150" s="427" t="s">
        <v>244</v>
      </c>
      <c r="D150" s="429"/>
      <c r="E150" s="301"/>
      <c r="F150" s="301"/>
      <c r="G150" s="301">
        <v>35</v>
      </c>
      <c r="H150" s="301">
        <v>35</v>
      </c>
      <c r="I150" s="127"/>
    </row>
    <row r="151" spans="2:9" ht="63">
      <c r="B151" s="35"/>
      <c r="C151" s="1"/>
      <c r="D151" s="1" t="s">
        <v>270</v>
      </c>
      <c r="E151" s="301"/>
      <c r="F151" s="301"/>
      <c r="G151" s="301"/>
      <c r="H151" s="301"/>
      <c r="I151" s="127"/>
    </row>
    <row r="152" spans="2:9" ht="31.5">
      <c r="B152" s="35" t="s">
        <v>532</v>
      </c>
      <c r="C152" s="75" t="s">
        <v>668</v>
      </c>
      <c r="D152" s="252"/>
      <c r="E152" s="92">
        <v>812.613</v>
      </c>
      <c r="F152" s="92"/>
      <c r="G152" s="92">
        <v>5</v>
      </c>
      <c r="H152" s="92">
        <f aca="true" t="shared" si="4" ref="H152:H161">SUM(G152+E152)</f>
        <v>817.613</v>
      </c>
      <c r="I152" s="92">
        <v>3.837</v>
      </c>
    </row>
    <row r="153" spans="2:9" ht="47.25">
      <c r="B153" s="35" t="s">
        <v>656</v>
      </c>
      <c r="C153" s="5" t="s">
        <v>763</v>
      </c>
      <c r="D153" s="252"/>
      <c r="E153" s="92">
        <v>812.613</v>
      </c>
      <c r="F153" s="92"/>
      <c r="G153" s="92">
        <v>5</v>
      </c>
      <c r="H153" s="92">
        <f t="shared" si="4"/>
        <v>817.613</v>
      </c>
      <c r="I153" s="92">
        <v>3.837</v>
      </c>
    </row>
    <row r="154" spans="2:9" ht="31.5">
      <c r="B154" s="293" t="s">
        <v>529</v>
      </c>
      <c r="C154" s="230" t="s">
        <v>669</v>
      </c>
      <c r="D154" s="252"/>
      <c r="E154" s="92">
        <f>SUM(E155+E159+E160+E161+E162+E163)</f>
        <v>397.1</v>
      </c>
      <c r="F154" s="92"/>
      <c r="G154" s="92"/>
      <c r="H154" s="92">
        <f t="shared" si="4"/>
        <v>397.1</v>
      </c>
      <c r="I154" s="92">
        <v>0.4</v>
      </c>
    </row>
    <row r="155" spans="2:9" ht="31.5">
      <c r="B155" s="35" t="s">
        <v>610</v>
      </c>
      <c r="C155" s="5" t="s">
        <v>504</v>
      </c>
      <c r="D155" s="252"/>
      <c r="E155" s="92">
        <v>46.635</v>
      </c>
      <c r="F155" s="92"/>
      <c r="G155" s="92"/>
      <c r="H155" s="92">
        <f t="shared" si="4"/>
        <v>46.635</v>
      </c>
      <c r="I155" s="92">
        <v>0.4</v>
      </c>
    </row>
    <row r="156" spans="2:9" ht="15.75" hidden="1">
      <c r="B156" s="35"/>
      <c r="C156" s="5"/>
      <c r="D156" s="252"/>
      <c r="E156" s="92"/>
      <c r="F156" s="92"/>
      <c r="G156" s="92"/>
      <c r="H156" s="92">
        <f t="shared" si="4"/>
        <v>0</v>
      </c>
      <c r="I156" s="92"/>
    </row>
    <row r="157" spans="2:9" ht="15.75" hidden="1">
      <c r="B157" s="35" t="s">
        <v>575</v>
      </c>
      <c r="C157" s="5" t="s">
        <v>577</v>
      </c>
      <c r="D157" s="252"/>
      <c r="E157" s="92"/>
      <c r="F157" s="92"/>
      <c r="G157" s="92"/>
      <c r="H157" s="92">
        <f t="shared" si="4"/>
        <v>0</v>
      </c>
      <c r="I157" s="92"/>
    </row>
    <row r="158" spans="2:9" ht="15.75" hidden="1">
      <c r="B158" s="35" t="s">
        <v>519</v>
      </c>
      <c r="C158" s="35" t="s">
        <v>537</v>
      </c>
      <c r="D158" s="252"/>
      <c r="E158" s="92"/>
      <c r="F158" s="92"/>
      <c r="G158" s="92"/>
      <c r="H158" s="92">
        <f t="shared" si="4"/>
        <v>0</v>
      </c>
      <c r="I158" s="92"/>
    </row>
    <row r="159" spans="2:9" ht="15.75">
      <c r="B159" s="35" t="s">
        <v>519</v>
      </c>
      <c r="C159" s="304" t="s">
        <v>537</v>
      </c>
      <c r="D159" s="252"/>
      <c r="E159" s="92">
        <v>6</v>
      </c>
      <c r="F159" s="92"/>
      <c r="G159" s="92"/>
      <c r="H159" s="92">
        <f t="shared" si="4"/>
        <v>6</v>
      </c>
      <c r="I159" s="92"/>
    </row>
    <row r="160" spans="2:9" ht="31.5">
      <c r="B160" s="35" t="s">
        <v>527</v>
      </c>
      <c r="C160" s="5" t="s">
        <v>528</v>
      </c>
      <c r="D160" s="252"/>
      <c r="E160" s="92">
        <v>45.023</v>
      </c>
      <c r="F160" s="92"/>
      <c r="G160" s="92"/>
      <c r="H160" s="92">
        <f t="shared" si="4"/>
        <v>45.023</v>
      </c>
      <c r="I160" s="92"/>
    </row>
    <row r="161" spans="2:9" ht="94.5">
      <c r="B161" s="35" t="s">
        <v>672</v>
      </c>
      <c r="C161" s="5" t="s">
        <v>747</v>
      </c>
      <c r="D161" s="252"/>
      <c r="E161" s="92">
        <v>65.367</v>
      </c>
      <c r="F161" s="92"/>
      <c r="G161" s="92"/>
      <c r="H161" s="92">
        <f t="shared" si="4"/>
        <v>65.367</v>
      </c>
      <c r="I161" s="92"/>
    </row>
    <row r="162" spans="2:9" ht="63">
      <c r="B162" s="35" t="s">
        <v>611</v>
      </c>
      <c r="C162" s="5" t="s">
        <v>670</v>
      </c>
      <c r="D162" s="252"/>
      <c r="E162" s="92">
        <v>71.236</v>
      </c>
      <c r="F162" s="92"/>
      <c r="G162" s="92"/>
      <c r="H162" s="92">
        <f aca="true" t="shared" si="5" ref="H162:H169">SUM(G162+E162)</f>
        <v>71.236</v>
      </c>
      <c r="I162" s="92"/>
    </row>
    <row r="163" spans="2:9" ht="78.75">
      <c r="B163" s="35" t="s">
        <v>660</v>
      </c>
      <c r="C163" s="5" t="s">
        <v>748</v>
      </c>
      <c r="D163" s="252"/>
      <c r="E163" s="92">
        <v>162.839</v>
      </c>
      <c r="F163" s="92"/>
      <c r="G163" s="92"/>
      <c r="H163" s="92">
        <f t="shared" si="5"/>
        <v>162.839</v>
      </c>
      <c r="I163" s="92"/>
    </row>
    <row r="164" spans="2:9" ht="15.75">
      <c r="B164" s="35"/>
      <c r="C164" s="427" t="s">
        <v>244</v>
      </c>
      <c r="D164" s="429"/>
      <c r="E164" s="92">
        <f>SUM(E152+E154)</f>
        <v>1209.7130000000002</v>
      </c>
      <c r="F164" s="92"/>
      <c r="G164" s="92">
        <f>SUM(G152+G154)</f>
        <v>5</v>
      </c>
      <c r="H164" s="92">
        <f t="shared" si="5"/>
        <v>1214.7130000000002</v>
      </c>
      <c r="I164" s="92">
        <f>SUM(I152+I154)</f>
        <v>4.237</v>
      </c>
    </row>
    <row r="165" spans="2:9" ht="15.75" hidden="1">
      <c r="B165" s="35"/>
      <c r="C165" s="136"/>
      <c r="D165" s="252"/>
      <c r="E165" s="301"/>
      <c r="F165" s="301"/>
      <c r="G165" s="301"/>
      <c r="H165" s="301">
        <f t="shared" si="5"/>
        <v>0</v>
      </c>
      <c r="I165" s="127"/>
    </row>
    <row r="166" spans="2:9" ht="47.25">
      <c r="B166" s="35"/>
      <c r="C166" s="1"/>
      <c r="D166" s="1" t="s">
        <v>271</v>
      </c>
      <c r="E166" s="301"/>
      <c r="F166" s="301"/>
      <c r="G166" s="301"/>
      <c r="H166" s="301"/>
      <c r="I166" s="127"/>
    </row>
    <row r="167" spans="2:9" ht="31.5">
      <c r="B167" s="293" t="s">
        <v>529</v>
      </c>
      <c r="C167" s="230" t="s">
        <v>669</v>
      </c>
      <c r="D167" s="252"/>
      <c r="E167" s="301">
        <v>11.38351</v>
      </c>
      <c r="F167" s="301"/>
      <c r="G167" s="301"/>
      <c r="H167" s="301">
        <f t="shared" si="5"/>
        <v>11.38351</v>
      </c>
      <c r="I167" s="127">
        <v>1.38351</v>
      </c>
    </row>
    <row r="168" spans="2:9" ht="31.5">
      <c r="B168" s="35" t="s">
        <v>637</v>
      </c>
      <c r="C168" s="5" t="s">
        <v>667</v>
      </c>
      <c r="D168" s="252"/>
      <c r="E168" s="301">
        <v>11.38351</v>
      </c>
      <c r="F168" s="301"/>
      <c r="G168" s="301"/>
      <c r="H168" s="301">
        <f t="shared" si="5"/>
        <v>11.38351</v>
      </c>
      <c r="I168" s="127">
        <v>1.38351</v>
      </c>
    </row>
    <row r="169" spans="2:9" ht="15.75">
      <c r="B169" s="35"/>
      <c r="C169" s="427" t="s">
        <v>244</v>
      </c>
      <c r="D169" s="429"/>
      <c r="E169" s="301">
        <v>11.38351</v>
      </c>
      <c r="F169" s="301"/>
      <c r="G169" s="301"/>
      <c r="H169" s="301">
        <f t="shared" si="5"/>
        <v>11.38351</v>
      </c>
      <c r="I169" s="127">
        <v>1.38351</v>
      </c>
    </row>
    <row r="170" spans="2:9" ht="63">
      <c r="B170" s="35"/>
      <c r="C170" s="5"/>
      <c r="D170" s="86" t="s">
        <v>272</v>
      </c>
      <c r="E170" s="301"/>
      <c r="F170" s="301"/>
      <c r="G170" s="301"/>
      <c r="H170" s="301"/>
      <c r="I170" s="127"/>
    </row>
    <row r="171" spans="2:9" ht="15.75">
      <c r="B171" s="48" t="s">
        <v>530</v>
      </c>
      <c r="C171" s="1" t="s">
        <v>595</v>
      </c>
      <c r="D171" s="219"/>
      <c r="E171" s="92">
        <v>22.457</v>
      </c>
      <c r="F171" s="92"/>
      <c r="G171" s="92"/>
      <c r="H171" s="92">
        <f aca="true" t="shared" si="6" ref="H171:H186">SUM(G171+E171)</f>
        <v>22.457</v>
      </c>
      <c r="I171" s="92">
        <v>6.457</v>
      </c>
    </row>
    <row r="172" spans="2:9" ht="15.75" hidden="1">
      <c r="B172" s="35"/>
      <c r="C172" s="5"/>
      <c r="D172" s="86"/>
      <c r="E172" s="92"/>
      <c r="F172" s="92"/>
      <c r="G172" s="92"/>
      <c r="H172" s="92">
        <f t="shared" si="6"/>
        <v>0</v>
      </c>
      <c r="I172" s="92"/>
    </row>
    <row r="173" spans="2:9" ht="15.75">
      <c r="B173" s="48" t="s">
        <v>623</v>
      </c>
      <c r="C173" s="136" t="s">
        <v>537</v>
      </c>
      <c r="D173" s="86"/>
      <c r="E173" s="92">
        <v>22.457</v>
      </c>
      <c r="F173" s="92"/>
      <c r="G173" s="92"/>
      <c r="H173" s="92">
        <f t="shared" si="6"/>
        <v>22.457</v>
      </c>
      <c r="I173" s="92">
        <v>6.457</v>
      </c>
    </row>
    <row r="174" spans="2:9" ht="15.75" hidden="1">
      <c r="B174" s="35"/>
      <c r="C174" s="1"/>
      <c r="D174" s="305"/>
      <c r="E174" s="92"/>
      <c r="F174" s="92"/>
      <c r="G174" s="92"/>
      <c r="H174" s="92">
        <f t="shared" si="6"/>
        <v>0</v>
      </c>
      <c r="I174" s="92">
        <v>6.457</v>
      </c>
    </row>
    <row r="175" spans="2:9" ht="15.75">
      <c r="B175" s="48"/>
      <c r="C175" s="427" t="s">
        <v>244</v>
      </c>
      <c r="D175" s="429"/>
      <c r="E175" s="92">
        <v>22.457</v>
      </c>
      <c r="F175" s="92"/>
      <c r="G175" s="92"/>
      <c r="H175" s="92">
        <f t="shared" si="6"/>
        <v>22.457</v>
      </c>
      <c r="I175" s="92">
        <v>6.457</v>
      </c>
    </row>
    <row r="176" spans="2:9" ht="47.25" hidden="1">
      <c r="B176" s="251"/>
      <c r="C176" s="35"/>
      <c r="D176" s="35" t="s">
        <v>273</v>
      </c>
      <c r="E176" s="301"/>
      <c r="F176" s="301"/>
      <c r="G176" s="301"/>
      <c r="H176" s="301">
        <f t="shared" si="6"/>
        <v>0</v>
      </c>
      <c r="I176" s="127"/>
    </row>
    <row r="177" spans="2:9" ht="31.5" hidden="1">
      <c r="B177" s="35" t="s">
        <v>274</v>
      </c>
      <c r="C177" s="1" t="s">
        <v>668</v>
      </c>
      <c r="D177" s="219"/>
      <c r="E177" s="301"/>
      <c r="F177" s="301"/>
      <c r="G177" s="301"/>
      <c r="H177" s="301">
        <f t="shared" si="6"/>
        <v>0</v>
      </c>
      <c r="I177" s="127"/>
    </row>
    <row r="178" spans="2:9" ht="47.25" hidden="1">
      <c r="B178" s="219">
        <v>70401</v>
      </c>
      <c r="C178" s="1" t="s">
        <v>275</v>
      </c>
      <c r="D178" s="219"/>
      <c r="E178" s="301"/>
      <c r="F178" s="301"/>
      <c r="G178" s="301"/>
      <c r="H178" s="301">
        <f t="shared" si="6"/>
        <v>0</v>
      </c>
      <c r="I178" s="127"/>
    </row>
    <row r="179" spans="2:9" ht="15.75" hidden="1">
      <c r="B179" s="432" t="s">
        <v>244</v>
      </c>
      <c r="C179" s="433"/>
      <c r="D179" s="434"/>
      <c r="E179" s="301"/>
      <c r="F179" s="301"/>
      <c r="G179" s="301"/>
      <c r="H179" s="301">
        <f t="shared" si="6"/>
        <v>0</v>
      </c>
      <c r="I179" s="127"/>
    </row>
    <row r="180" spans="2:9" ht="78.75">
      <c r="B180" s="48"/>
      <c r="C180" s="1"/>
      <c r="D180" s="1" t="s">
        <v>252</v>
      </c>
      <c r="E180" s="301"/>
      <c r="F180" s="301"/>
      <c r="G180" s="301"/>
      <c r="H180" s="301">
        <f t="shared" si="6"/>
        <v>0</v>
      </c>
      <c r="I180" s="127"/>
    </row>
    <row r="181" spans="2:9" ht="31.5">
      <c r="B181" s="293" t="s">
        <v>529</v>
      </c>
      <c r="C181" s="230" t="s">
        <v>669</v>
      </c>
      <c r="D181" s="35"/>
      <c r="E181" s="301">
        <f>SUM(E182:E183)</f>
        <v>199.25092</v>
      </c>
      <c r="F181" s="301"/>
      <c r="G181" s="301"/>
      <c r="H181" s="301">
        <f t="shared" si="6"/>
        <v>199.25092</v>
      </c>
      <c r="I181" s="127">
        <v>0.25092</v>
      </c>
    </row>
    <row r="182" spans="2:9" ht="63">
      <c r="B182" s="35" t="s">
        <v>641</v>
      </c>
      <c r="C182" s="5" t="s">
        <v>276</v>
      </c>
      <c r="D182" s="35"/>
      <c r="E182" s="92">
        <v>30</v>
      </c>
      <c r="F182" s="92"/>
      <c r="G182" s="92"/>
      <c r="H182" s="92">
        <f t="shared" si="6"/>
        <v>30</v>
      </c>
      <c r="I182" s="127"/>
    </row>
    <row r="183" spans="2:9" ht="15.75">
      <c r="B183" s="237" t="s">
        <v>622</v>
      </c>
      <c r="C183" s="146" t="s">
        <v>643</v>
      </c>
      <c r="D183" s="35"/>
      <c r="E183" s="301">
        <v>169.25092</v>
      </c>
      <c r="F183" s="301"/>
      <c r="G183" s="301"/>
      <c r="H183" s="301">
        <f t="shared" si="6"/>
        <v>169.25092</v>
      </c>
      <c r="I183" s="127">
        <v>0.25092</v>
      </c>
    </row>
    <row r="184" spans="2:9" ht="15.75" hidden="1">
      <c r="B184" s="230"/>
      <c r="C184" s="75"/>
      <c r="D184" s="297"/>
      <c r="E184" s="301"/>
      <c r="F184" s="301"/>
      <c r="G184" s="301"/>
      <c r="H184" s="301">
        <f t="shared" si="6"/>
        <v>0</v>
      </c>
      <c r="I184" s="127"/>
    </row>
    <row r="185" spans="2:9" ht="15.75" hidden="1">
      <c r="B185" s="1"/>
      <c r="C185" s="295"/>
      <c r="D185" s="297"/>
      <c r="E185" s="301"/>
      <c r="F185" s="301"/>
      <c r="G185" s="301"/>
      <c r="H185" s="301">
        <f t="shared" si="6"/>
        <v>0</v>
      </c>
      <c r="I185" s="127"/>
    </row>
    <row r="186" spans="2:9" ht="15.75">
      <c r="B186" s="35"/>
      <c r="C186" s="427" t="s">
        <v>244</v>
      </c>
      <c r="D186" s="429"/>
      <c r="E186" s="301">
        <v>199.25092</v>
      </c>
      <c r="F186" s="301"/>
      <c r="G186" s="301"/>
      <c r="H186" s="301">
        <f t="shared" si="6"/>
        <v>199.25092</v>
      </c>
      <c r="I186" s="127">
        <v>0.25092</v>
      </c>
    </row>
    <row r="187" spans="2:9" ht="94.5">
      <c r="B187" s="35"/>
      <c r="C187" s="1"/>
      <c r="D187" s="1"/>
      <c r="E187" s="301"/>
      <c r="F187" s="252" t="s">
        <v>277</v>
      </c>
      <c r="G187" s="301"/>
      <c r="H187" s="301"/>
      <c r="I187" s="127"/>
    </row>
    <row r="188" spans="2:9" ht="31.5">
      <c r="B188" s="35" t="s">
        <v>518</v>
      </c>
      <c r="C188" s="1" t="s">
        <v>767</v>
      </c>
      <c r="D188" s="1"/>
      <c r="E188" s="92"/>
      <c r="F188" s="92"/>
      <c r="G188" s="92">
        <v>41.373</v>
      </c>
      <c r="H188" s="92">
        <v>41.373</v>
      </c>
      <c r="I188" s="127"/>
    </row>
    <row r="189" spans="2:9" ht="15.75">
      <c r="B189" s="35" t="s">
        <v>516</v>
      </c>
      <c r="C189" s="1" t="s">
        <v>614</v>
      </c>
      <c r="D189" s="1"/>
      <c r="E189" s="92"/>
      <c r="F189" s="92"/>
      <c r="G189" s="92">
        <v>41.373</v>
      </c>
      <c r="H189" s="92">
        <f>SUM(G189+E189)</f>
        <v>41.373</v>
      </c>
      <c r="I189" s="127"/>
    </row>
    <row r="190" spans="2:9" ht="31.5">
      <c r="B190" s="35"/>
      <c r="C190" s="230" t="s">
        <v>266</v>
      </c>
      <c r="D190" s="230"/>
      <c r="E190" s="101"/>
      <c r="F190" s="101"/>
      <c r="G190" s="101">
        <v>41.373</v>
      </c>
      <c r="H190" s="92">
        <f>SUM(G190+E190)</f>
        <v>41.373</v>
      </c>
      <c r="I190" s="129"/>
    </row>
    <row r="191" spans="2:9" ht="15.75">
      <c r="B191" s="35"/>
      <c r="C191" s="397" t="s">
        <v>244</v>
      </c>
      <c r="D191" s="397"/>
      <c r="E191" s="92"/>
      <c r="F191" s="92"/>
      <c r="G191" s="92">
        <v>41.373</v>
      </c>
      <c r="H191" s="92">
        <f>SUM(G191+E191)</f>
        <v>41.373</v>
      </c>
      <c r="I191" s="127"/>
    </row>
    <row r="192" spans="2:9" ht="47.25">
      <c r="B192" s="35"/>
      <c r="C192" s="1"/>
      <c r="D192" s="1" t="s">
        <v>278</v>
      </c>
      <c r="E192" s="92"/>
      <c r="F192" s="92"/>
      <c r="G192" s="92"/>
      <c r="H192" s="92"/>
      <c r="I192" s="127"/>
    </row>
    <row r="193" spans="2:9" ht="31.5">
      <c r="B193" s="1">
        <v>24</v>
      </c>
      <c r="C193" s="75" t="s">
        <v>745</v>
      </c>
      <c r="D193" s="1"/>
      <c r="E193" s="92">
        <v>3</v>
      </c>
      <c r="F193" s="92"/>
      <c r="G193" s="92"/>
      <c r="H193" s="92">
        <f>SUM(G193+E193)</f>
        <v>3</v>
      </c>
      <c r="I193" s="127"/>
    </row>
    <row r="194" spans="2:9" ht="47.25">
      <c r="B194" s="35" t="s">
        <v>608</v>
      </c>
      <c r="C194" s="5" t="s">
        <v>766</v>
      </c>
      <c r="D194" s="1"/>
      <c r="E194" s="92">
        <v>3</v>
      </c>
      <c r="F194" s="92"/>
      <c r="G194" s="92"/>
      <c r="H194" s="92">
        <f>SUM(G194+E194)</f>
        <v>3</v>
      </c>
      <c r="I194" s="127"/>
    </row>
    <row r="195" spans="2:9" ht="15.75">
      <c r="B195" s="35"/>
      <c r="C195" s="427" t="s">
        <v>244</v>
      </c>
      <c r="D195" s="429"/>
      <c r="E195" s="92">
        <v>3</v>
      </c>
      <c r="F195" s="92"/>
      <c r="G195" s="92"/>
      <c r="H195" s="92">
        <f>SUM(G195+E195)</f>
        <v>3</v>
      </c>
      <c r="I195" s="127"/>
    </row>
    <row r="196" spans="2:9" ht="141.75">
      <c r="B196" s="35"/>
      <c r="C196" s="1"/>
      <c r="D196" s="1"/>
      <c r="E196" s="301"/>
      <c r="F196" s="306" t="s">
        <v>279</v>
      </c>
      <c r="G196" s="301"/>
      <c r="H196" s="301"/>
      <c r="I196" s="127"/>
    </row>
    <row r="197" spans="2:9" ht="31.5">
      <c r="B197" s="1">
        <v>24</v>
      </c>
      <c r="C197" s="75" t="s">
        <v>745</v>
      </c>
      <c r="D197" s="1"/>
      <c r="E197" s="92"/>
      <c r="F197" s="92"/>
      <c r="G197" s="92">
        <v>9</v>
      </c>
      <c r="H197" s="92">
        <f>SUM(G197+E197)</f>
        <v>9</v>
      </c>
      <c r="I197" s="127"/>
    </row>
    <row r="198" spans="2:9" ht="47.25">
      <c r="B198" s="35" t="s">
        <v>608</v>
      </c>
      <c r="C198" s="5" t="s">
        <v>766</v>
      </c>
      <c r="D198" s="1"/>
      <c r="E198" s="92"/>
      <c r="F198" s="92"/>
      <c r="G198" s="92">
        <v>9</v>
      </c>
      <c r="H198" s="92">
        <f>SUM(G198+E198)</f>
        <v>9</v>
      </c>
      <c r="I198" s="127"/>
    </row>
    <row r="199" spans="2:9" ht="15.75">
      <c r="B199" s="35"/>
      <c r="C199" s="427" t="s">
        <v>244</v>
      </c>
      <c r="D199" s="429"/>
      <c r="E199" s="92"/>
      <c r="F199" s="92"/>
      <c r="G199" s="92">
        <v>9</v>
      </c>
      <c r="H199" s="92">
        <f>SUM(G199+E199)</f>
        <v>9</v>
      </c>
      <c r="I199" s="127"/>
    </row>
    <row r="200" spans="2:9" ht="15.75" hidden="1">
      <c r="B200" s="35"/>
      <c r="C200" s="1"/>
      <c r="D200" s="1"/>
      <c r="E200" s="92"/>
      <c r="F200" s="92"/>
      <c r="G200" s="92"/>
      <c r="H200" s="92"/>
      <c r="I200" s="127"/>
    </row>
    <row r="201" spans="2:9" ht="15.75" hidden="1">
      <c r="B201" s="35"/>
      <c r="C201" s="1"/>
      <c r="D201" s="1"/>
      <c r="E201" s="92"/>
      <c r="F201" s="92"/>
      <c r="G201" s="92"/>
      <c r="H201" s="92"/>
      <c r="I201" s="127"/>
    </row>
    <row r="202" spans="2:9" ht="15.75" hidden="1">
      <c r="B202" s="35"/>
      <c r="C202" s="1"/>
      <c r="D202" s="1"/>
      <c r="E202" s="92"/>
      <c r="F202" s="92"/>
      <c r="G202" s="92"/>
      <c r="H202" s="92"/>
      <c r="I202" s="127"/>
    </row>
    <row r="203" spans="2:9" ht="15.75" hidden="1">
      <c r="B203" s="35"/>
      <c r="C203" s="1"/>
      <c r="D203" s="1"/>
      <c r="E203" s="92"/>
      <c r="F203" s="92"/>
      <c r="G203" s="92"/>
      <c r="H203" s="92"/>
      <c r="I203" s="127"/>
    </row>
    <row r="204" spans="2:9" ht="15.75" hidden="1">
      <c r="B204" s="35"/>
      <c r="C204" s="35"/>
      <c r="D204" s="35"/>
      <c r="E204" s="92"/>
      <c r="F204" s="92"/>
      <c r="G204" s="92"/>
      <c r="H204" s="92">
        <f aca="true" t="shared" si="7" ref="H204:H258">SUM(G204+E204)</f>
        <v>0</v>
      </c>
      <c r="I204" s="127"/>
    </row>
    <row r="205" spans="2:9" ht="15.75" hidden="1">
      <c r="B205" s="35"/>
      <c r="C205" s="1"/>
      <c r="D205" s="35"/>
      <c r="E205" s="92"/>
      <c r="F205" s="92"/>
      <c r="G205" s="92"/>
      <c r="H205" s="92">
        <f t="shared" si="7"/>
        <v>0</v>
      </c>
      <c r="I205" s="127"/>
    </row>
    <row r="206" spans="2:9" ht="15.75" hidden="1">
      <c r="B206" s="35"/>
      <c r="C206" s="5"/>
      <c r="D206" s="35"/>
      <c r="E206" s="92"/>
      <c r="F206" s="92"/>
      <c r="G206" s="92"/>
      <c r="H206" s="92">
        <f t="shared" si="7"/>
        <v>0</v>
      </c>
      <c r="I206" s="127"/>
    </row>
    <row r="207" spans="2:9" ht="15.75" hidden="1">
      <c r="B207" s="35"/>
      <c r="C207" s="397"/>
      <c r="D207" s="397"/>
      <c r="E207" s="92"/>
      <c r="F207" s="92"/>
      <c r="G207" s="92"/>
      <c r="H207" s="92">
        <f t="shared" si="7"/>
        <v>0</v>
      </c>
      <c r="I207" s="127"/>
    </row>
    <row r="208" spans="2:9" ht="15.75" hidden="1">
      <c r="B208" s="35"/>
      <c r="C208" s="35"/>
      <c r="D208" s="35"/>
      <c r="E208" s="92"/>
      <c r="F208" s="92"/>
      <c r="G208" s="92"/>
      <c r="H208" s="92"/>
      <c r="I208" s="127"/>
    </row>
    <row r="209" spans="2:9" ht="15.75" hidden="1">
      <c r="B209" s="35"/>
      <c r="C209" s="35"/>
      <c r="D209" s="35"/>
      <c r="E209" s="92"/>
      <c r="F209" s="92"/>
      <c r="G209" s="92"/>
      <c r="H209" s="92"/>
      <c r="I209" s="127"/>
    </row>
    <row r="210" spans="2:9" ht="120" hidden="1">
      <c r="B210" s="35"/>
      <c r="C210" s="251"/>
      <c r="D210" s="35"/>
      <c r="E210" s="92"/>
      <c r="F210" s="264" t="s">
        <v>280</v>
      </c>
      <c r="G210" s="92"/>
      <c r="H210" s="92"/>
      <c r="I210" s="127"/>
    </row>
    <row r="211" spans="2:9" ht="31.5" hidden="1">
      <c r="B211" s="293" t="s">
        <v>518</v>
      </c>
      <c r="C211" s="230" t="s">
        <v>767</v>
      </c>
      <c r="D211" s="35"/>
      <c r="E211" s="92"/>
      <c r="F211" s="264"/>
      <c r="G211" s="92"/>
      <c r="H211" s="92"/>
      <c r="I211" s="127"/>
    </row>
    <row r="212" spans="2:9" ht="15.75" hidden="1">
      <c r="B212" s="237" t="s">
        <v>516</v>
      </c>
      <c r="C212" s="250" t="s">
        <v>666</v>
      </c>
      <c r="D212" s="35"/>
      <c r="E212" s="92"/>
      <c r="F212" s="264"/>
      <c r="G212" s="92"/>
      <c r="H212" s="92"/>
      <c r="I212" s="127"/>
    </row>
    <row r="213" spans="2:9" ht="15.75" hidden="1">
      <c r="B213" s="35"/>
      <c r="C213" s="427" t="s">
        <v>244</v>
      </c>
      <c r="D213" s="429"/>
      <c r="E213" s="92"/>
      <c r="F213" s="92"/>
      <c r="G213" s="92"/>
      <c r="H213" s="92"/>
      <c r="I213" s="127"/>
    </row>
    <row r="214" spans="2:9" ht="15.75" hidden="1">
      <c r="B214" s="35"/>
      <c r="C214" s="251"/>
      <c r="D214" s="35"/>
      <c r="E214" s="92"/>
      <c r="F214" s="92"/>
      <c r="G214" s="92"/>
      <c r="H214" s="92"/>
      <c r="I214" s="127"/>
    </row>
    <row r="215" spans="2:9" ht="63">
      <c r="B215" s="48"/>
      <c r="C215" s="136"/>
      <c r="D215" s="273" t="s">
        <v>281</v>
      </c>
      <c r="E215" s="92"/>
      <c r="F215" s="92"/>
      <c r="G215" s="92"/>
      <c r="H215" s="92"/>
      <c r="I215" s="127"/>
    </row>
    <row r="216" spans="2:9" ht="15.75" hidden="1">
      <c r="B216" s="48"/>
      <c r="C216" s="1"/>
      <c r="D216" s="273"/>
      <c r="E216" s="92"/>
      <c r="F216" s="92"/>
      <c r="G216" s="92"/>
      <c r="H216" s="92">
        <f t="shared" si="7"/>
        <v>0</v>
      </c>
      <c r="I216" s="127"/>
    </row>
    <row r="217" spans="2:9" ht="15.75" hidden="1">
      <c r="B217" s="48"/>
      <c r="C217" s="136"/>
      <c r="D217" s="273"/>
      <c r="E217" s="92"/>
      <c r="F217" s="92"/>
      <c r="G217" s="92"/>
      <c r="H217" s="92">
        <f t="shared" si="7"/>
        <v>0</v>
      </c>
      <c r="I217" s="127"/>
    </row>
    <row r="218" spans="2:9" ht="31.5">
      <c r="B218" s="293" t="s">
        <v>529</v>
      </c>
      <c r="C218" s="230" t="s">
        <v>669</v>
      </c>
      <c r="D218" s="1"/>
      <c r="E218" s="92">
        <f>SUM(E219:E228)+E230</f>
        <v>281</v>
      </c>
      <c r="F218" s="92"/>
      <c r="G218" s="92">
        <v>860</v>
      </c>
      <c r="H218" s="92">
        <f t="shared" si="7"/>
        <v>1141</v>
      </c>
      <c r="I218" s="127"/>
    </row>
    <row r="219" spans="2:9" ht="15.75" hidden="1">
      <c r="B219" s="237"/>
      <c r="C219" s="146"/>
      <c r="D219" s="1"/>
      <c r="E219" s="92"/>
      <c r="F219" s="92"/>
      <c r="G219" s="92"/>
      <c r="H219" s="92">
        <f t="shared" si="7"/>
        <v>0</v>
      </c>
      <c r="I219" s="127"/>
    </row>
    <row r="220" spans="2:9" ht="94.5" hidden="1">
      <c r="B220" s="237" t="s">
        <v>282</v>
      </c>
      <c r="C220" s="292" t="s">
        <v>283</v>
      </c>
      <c r="D220" s="1"/>
      <c r="E220" s="92"/>
      <c r="F220" s="92"/>
      <c r="G220" s="92"/>
      <c r="H220" s="92">
        <f t="shared" si="7"/>
        <v>0</v>
      </c>
      <c r="I220" s="127"/>
    </row>
    <row r="221" spans="2:9" ht="15.75">
      <c r="B221" s="237" t="s">
        <v>626</v>
      </c>
      <c r="C221" s="146" t="s">
        <v>627</v>
      </c>
      <c r="D221" s="1"/>
      <c r="E221" s="92">
        <v>40</v>
      </c>
      <c r="F221" s="92"/>
      <c r="G221" s="92"/>
      <c r="H221" s="92">
        <f t="shared" si="7"/>
        <v>40</v>
      </c>
      <c r="I221" s="127"/>
    </row>
    <row r="222" spans="2:9" ht="31.5" hidden="1">
      <c r="B222" s="237" t="s">
        <v>610</v>
      </c>
      <c r="C222" s="146" t="s">
        <v>284</v>
      </c>
      <c r="D222" s="1"/>
      <c r="E222" s="92"/>
      <c r="F222" s="92"/>
      <c r="G222" s="92"/>
      <c r="H222" s="92">
        <f t="shared" si="7"/>
        <v>0</v>
      </c>
      <c r="I222" s="127"/>
    </row>
    <row r="223" spans="2:9" ht="94.5" hidden="1">
      <c r="B223" s="237" t="s">
        <v>672</v>
      </c>
      <c r="C223" s="146" t="s">
        <v>285</v>
      </c>
      <c r="D223" s="1"/>
      <c r="E223" s="92"/>
      <c r="F223" s="92"/>
      <c r="G223" s="92"/>
      <c r="H223" s="92">
        <f t="shared" si="7"/>
        <v>0</v>
      </c>
      <c r="I223" s="127"/>
    </row>
    <row r="224" spans="2:9" ht="63" hidden="1">
      <c r="B224" s="237" t="s">
        <v>611</v>
      </c>
      <c r="C224" s="146" t="s">
        <v>286</v>
      </c>
      <c r="D224" s="1"/>
      <c r="E224" s="92"/>
      <c r="F224" s="92"/>
      <c r="G224" s="92"/>
      <c r="H224" s="92">
        <f t="shared" si="7"/>
        <v>0</v>
      </c>
      <c r="I224" s="127"/>
    </row>
    <row r="225" spans="2:9" ht="78.75" hidden="1">
      <c r="B225" s="237" t="s">
        <v>660</v>
      </c>
      <c r="C225" s="146" t="s">
        <v>748</v>
      </c>
      <c r="D225" s="1"/>
      <c r="E225" s="92"/>
      <c r="F225" s="92"/>
      <c r="G225" s="92"/>
      <c r="H225" s="92">
        <f t="shared" si="7"/>
        <v>0</v>
      </c>
      <c r="I225" s="127"/>
    </row>
    <row r="226" spans="2:9" ht="31.5">
      <c r="B226" s="237" t="s">
        <v>684</v>
      </c>
      <c r="C226" s="5" t="s">
        <v>685</v>
      </c>
      <c r="D226" s="1"/>
      <c r="E226" s="92">
        <v>5.5</v>
      </c>
      <c r="F226" s="92"/>
      <c r="G226" s="92"/>
      <c r="H226" s="92">
        <f t="shared" si="7"/>
        <v>5.5</v>
      </c>
      <c r="I226" s="127"/>
    </row>
    <row r="227" spans="2:9" ht="15.75" hidden="1">
      <c r="B227" s="237"/>
      <c r="C227" s="250"/>
      <c r="D227" s="1"/>
      <c r="E227" s="92"/>
      <c r="F227" s="92"/>
      <c r="G227" s="92"/>
      <c r="H227" s="92"/>
      <c r="I227" s="127"/>
    </row>
    <row r="228" spans="2:9" ht="31.5">
      <c r="B228" s="237" t="s">
        <v>623</v>
      </c>
      <c r="C228" s="146" t="s">
        <v>287</v>
      </c>
      <c r="D228" s="1"/>
      <c r="E228" s="92">
        <v>235.5</v>
      </c>
      <c r="F228" s="92"/>
      <c r="G228" s="92"/>
      <c r="H228" s="92">
        <f t="shared" si="7"/>
        <v>235.5</v>
      </c>
      <c r="I228" s="127"/>
    </row>
    <row r="229" spans="2:9" ht="15.75" hidden="1">
      <c r="B229" s="237"/>
      <c r="C229" s="146"/>
      <c r="D229" s="1"/>
      <c r="E229" s="92"/>
      <c r="F229" s="92"/>
      <c r="G229" s="92"/>
      <c r="H229" s="92">
        <f t="shared" si="7"/>
        <v>0</v>
      </c>
      <c r="I229" s="127"/>
    </row>
    <row r="230" spans="2:9" ht="63" hidden="1">
      <c r="B230" s="237" t="s">
        <v>684</v>
      </c>
      <c r="C230" s="5" t="s">
        <v>288</v>
      </c>
      <c r="D230" s="1"/>
      <c r="E230" s="92"/>
      <c r="F230" s="92"/>
      <c r="G230" s="92"/>
      <c r="H230" s="92">
        <f t="shared" si="7"/>
        <v>0</v>
      </c>
      <c r="I230" s="127"/>
    </row>
    <row r="231" spans="2:9" ht="15.75" hidden="1">
      <c r="B231" s="35"/>
      <c r="C231" s="75"/>
      <c r="D231" s="273"/>
      <c r="E231" s="92"/>
      <c r="F231" s="92"/>
      <c r="G231" s="92"/>
      <c r="H231" s="92">
        <f t="shared" si="7"/>
        <v>0</v>
      </c>
      <c r="I231" s="127"/>
    </row>
    <row r="232" spans="2:9" ht="15.75" hidden="1">
      <c r="B232" s="35"/>
      <c r="C232" s="1"/>
      <c r="D232" s="273"/>
      <c r="E232" s="92"/>
      <c r="F232" s="92"/>
      <c r="G232" s="92"/>
      <c r="H232" s="92">
        <f t="shared" si="7"/>
        <v>0</v>
      </c>
      <c r="I232" s="127"/>
    </row>
    <row r="233" spans="2:9" ht="15.75" hidden="1">
      <c r="B233" s="35"/>
      <c r="C233" s="1"/>
      <c r="D233" s="273"/>
      <c r="E233" s="92"/>
      <c r="F233" s="92"/>
      <c r="G233" s="92"/>
      <c r="H233" s="92">
        <f t="shared" si="7"/>
        <v>0</v>
      </c>
      <c r="I233" s="127"/>
    </row>
    <row r="234" spans="2:9" ht="15.75" hidden="1">
      <c r="B234" s="35"/>
      <c r="C234" s="1"/>
      <c r="D234" s="273"/>
      <c r="E234" s="92"/>
      <c r="F234" s="92"/>
      <c r="G234" s="92"/>
      <c r="H234" s="92">
        <f t="shared" si="7"/>
        <v>0</v>
      </c>
      <c r="I234" s="127"/>
    </row>
    <row r="235" spans="2:9" ht="31.5" hidden="1">
      <c r="B235" s="35" t="s">
        <v>532</v>
      </c>
      <c r="C235" s="1" t="s">
        <v>668</v>
      </c>
      <c r="D235" s="273"/>
      <c r="E235" s="92"/>
      <c r="F235" s="92"/>
      <c r="G235" s="92"/>
      <c r="H235" s="92">
        <f t="shared" si="7"/>
        <v>0</v>
      </c>
      <c r="I235" s="127"/>
    </row>
    <row r="236" spans="2:9" ht="15.75" hidden="1">
      <c r="B236" s="35"/>
      <c r="C236" s="1"/>
      <c r="D236" s="47"/>
      <c r="E236" s="92"/>
      <c r="F236" s="231"/>
      <c r="G236" s="231"/>
      <c r="H236" s="92">
        <f t="shared" si="7"/>
        <v>0</v>
      </c>
      <c r="I236" s="127"/>
    </row>
    <row r="237" spans="2:9" ht="94.5" hidden="1">
      <c r="B237" s="35" t="s">
        <v>598</v>
      </c>
      <c r="C237" s="292" t="s">
        <v>253</v>
      </c>
      <c r="D237" s="1"/>
      <c r="E237" s="232"/>
      <c r="F237" s="92"/>
      <c r="G237" s="92"/>
      <c r="H237" s="92">
        <f t="shared" si="7"/>
        <v>0</v>
      </c>
      <c r="I237" s="127"/>
    </row>
    <row r="238" spans="2:9" ht="15.75" hidden="1">
      <c r="B238" s="35"/>
      <c r="C238" s="1"/>
      <c r="D238" s="1"/>
      <c r="E238" s="232"/>
      <c r="F238" s="92"/>
      <c r="G238" s="92"/>
      <c r="H238" s="92">
        <f t="shared" si="7"/>
        <v>0</v>
      </c>
      <c r="I238" s="127"/>
    </row>
    <row r="239" spans="2:9" ht="15.75" hidden="1">
      <c r="B239" s="35"/>
      <c r="C239" s="292"/>
      <c r="D239" s="273"/>
      <c r="E239" s="232"/>
      <c r="F239" s="92"/>
      <c r="G239" s="92"/>
      <c r="H239" s="92">
        <f t="shared" si="7"/>
        <v>0</v>
      </c>
      <c r="I239" s="127"/>
    </row>
    <row r="240" spans="2:9" ht="15.75" hidden="1">
      <c r="B240" s="251"/>
      <c r="C240" s="292"/>
      <c r="D240" s="307"/>
      <c r="E240" s="232"/>
      <c r="F240" s="92"/>
      <c r="G240" s="92"/>
      <c r="H240" s="92">
        <f t="shared" si="7"/>
        <v>0</v>
      </c>
      <c r="I240" s="127"/>
    </row>
    <row r="241" spans="2:9" ht="15.75" hidden="1">
      <c r="B241" s="251"/>
      <c r="C241" s="292"/>
      <c r="D241" s="307"/>
      <c r="E241" s="232"/>
      <c r="F241" s="92"/>
      <c r="G241" s="92"/>
      <c r="H241" s="92">
        <f t="shared" si="7"/>
        <v>0</v>
      </c>
      <c r="I241" s="127"/>
    </row>
    <row r="242" spans="2:9" ht="15.75" hidden="1">
      <c r="B242" s="251"/>
      <c r="C242" s="292"/>
      <c r="D242" s="307"/>
      <c r="E242" s="232"/>
      <c r="F242" s="92"/>
      <c r="G242" s="92"/>
      <c r="H242" s="92">
        <f t="shared" si="7"/>
        <v>0</v>
      </c>
      <c r="I242" s="127"/>
    </row>
    <row r="243" spans="2:9" ht="78.75">
      <c r="B243" s="35" t="s">
        <v>660</v>
      </c>
      <c r="C243" s="5" t="s">
        <v>748</v>
      </c>
      <c r="D243" s="307"/>
      <c r="E243" s="232"/>
      <c r="F243" s="92"/>
      <c r="G243" s="232">
        <v>860</v>
      </c>
      <c r="H243" s="92">
        <v>860</v>
      </c>
      <c r="I243" s="127"/>
    </row>
    <row r="244" spans="2:9" ht="15.75" hidden="1">
      <c r="B244" s="35"/>
      <c r="C244" s="5"/>
      <c r="D244" s="307"/>
      <c r="E244" s="232"/>
      <c r="F244" s="92"/>
      <c r="G244" s="232"/>
      <c r="H244" s="92"/>
      <c r="I244" s="127"/>
    </row>
    <row r="245" spans="2:9" ht="15.75" hidden="1">
      <c r="B245" s="35"/>
      <c r="C245" s="5"/>
      <c r="D245" s="307"/>
      <c r="E245" s="232"/>
      <c r="F245" s="92"/>
      <c r="G245" s="232"/>
      <c r="H245" s="92"/>
      <c r="I245" s="127"/>
    </row>
    <row r="246" spans="2:9" ht="15.75" hidden="1">
      <c r="B246" s="35"/>
      <c r="C246" s="5"/>
      <c r="D246" s="307"/>
      <c r="E246" s="232"/>
      <c r="F246" s="92"/>
      <c r="G246" s="232"/>
      <c r="H246" s="92"/>
      <c r="I246" s="127"/>
    </row>
    <row r="247" spans="2:9" ht="15.75" hidden="1">
      <c r="B247" s="35"/>
      <c r="C247" s="5"/>
      <c r="D247" s="307"/>
      <c r="E247" s="232"/>
      <c r="F247" s="92"/>
      <c r="G247" s="232"/>
      <c r="H247" s="92"/>
      <c r="I247" s="127"/>
    </row>
    <row r="248" spans="2:9" ht="31.5">
      <c r="B248" s="293" t="s">
        <v>518</v>
      </c>
      <c r="C248" s="230" t="s">
        <v>767</v>
      </c>
      <c r="D248" s="307"/>
      <c r="E248" s="92">
        <v>220</v>
      </c>
      <c r="F248" s="301"/>
      <c r="G248" s="301">
        <v>433.04595</v>
      </c>
      <c r="H248" s="301">
        <f>SUM(G248+E248)</f>
        <v>653.04595</v>
      </c>
      <c r="I248" s="127"/>
    </row>
    <row r="249" spans="2:9" ht="15.75">
      <c r="B249" s="237" t="s">
        <v>516</v>
      </c>
      <c r="C249" s="250" t="s">
        <v>666</v>
      </c>
      <c r="D249" s="1"/>
      <c r="E249" s="92">
        <v>220</v>
      </c>
      <c r="F249" s="301"/>
      <c r="G249" s="301">
        <v>433.04595</v>
      </c>
      <c r="H249" s="301">
        <f>SUM(G249+E249)</f>
        <v>653.04595</v>
      </c>
      <c r="I249" s="127"/>
    </row>
    <row r="250" spans="2:9" ht="31.5">
      <c r="B250" s="308"/>
      <c r="C250" s="302" t="s">
        <v>266</v>
      </c>
      <c r="D250" s="252"/>
      <c r="E250" s="232"/>
      <c r="F250" s="92"/>
      <c r="G250" s="232">
        <v>400</v>
      </c>
      <c r="H250" s="92">
        <v>400</v>
      </c>
      <c r="I250" s="127"/>
    </row>
    <row r="251" spans="2:9" ht="15.75">
      <c r="B251" s="432" t="s">
        <v>244</v>
      </c>
      <c r="C251" s="433"/>
      <c r="D251" s="434"/>
      <c r="E251" s="232">
        <f>SUM(E218+E248)</f>
        <v>501</v>
      </c>
      <c r="F251" s="92"/>
      <c r="G251" s="232">
        <f>SUM(G218+G248)</f>
        <v>1293.04595</v>
      </c>
      <c r="H251" s="232">
        <f>SUM(H218+H248)</f>
        <v>1794.04595</v>
      </c>
      <c r="I251" s="127"/>
    </row>
    <row r="252" spans="2:9" ht="110.25" hidden="1">
      <c r="B252" s="35"/>
      <c r="C252" s="35"/>
      <c r="D252" s="35" t="s">
        <v>289</v>
      </c>
      <c r="E252" s="309"/>
      <c r="F252" s="301"/>
      <c r="G252" s="301"/>
      <c r="H252" s="301"/>
      <c r="I252" s="127"/>
    </row>
    <row r="253" spans="2:9" ht="15.75" hidden="1">
      <c r="B253" s="35" t="s">
        <v>290</v>
      </c>
      <c r="C253" s="1" t="s">
        <v>291</v>
      </c>
      <c r="D253" s="1"/>
      <c r="E253" s="309"/>
      <c r="F253" s="301"/>
      <c r="G253" s="301"/>
      <c r="H253" s="301">
        <f t="shared" si="7"/>
        <v>0</v>
      </c>
      <c r="I253" s="127"/>
    </row>
    <row r="254" spans="2:9" ht="15.75" hidden="1">
      <c r="B254" s="35" t="s">
        <v>516</v>
      </c>
      <c r="C254" s="292" t="s">
        <v>292</v>
      </c>
      <c r="D254" s="273"/>
      <c r="E254" s="309"/>
      <c r="F254" s="301"/>
      <c r="G254" s="301"/>
      <c r="H254" s="301">
        <f t="shared" si="7"/>
        <v>0</v>
      </c>
      <c r="I254" s="127"/>
    </row>
    <row r="255" spans="2:9" ht="15.75" hidden="1">
      <c r="B255" s="251"/>
      <c r="C255" s="292"/>
      <c r="D255" s="307"/>
      <c r="E255" s="309"/>
      <c r="F255" s="310"/>
      <c r="G255" s="301"/>
      <c r="H255" s="301">
        <f t="shared" si="7"/>
        <v>0</v>
      </c>
      <c r="I255" s="127"/>
    </row>
    <row r="256" spans="2:9" ht="15.75" hidden="1">
      <c r="B256" s="251"/>
      <c r="C256" s="292"/>
      <c r="D256" s="307"/>
      <c r="E256" s="309"/>
      <c r="F256" s="310"/>
      <c r="G256" s="301"/>
      <c r="H256" s="301">
        <f t="shared" si="7"/>
        <v>0</v>
      </c>
      <c r="I256" s="127"/>
    </row>
    <row r="257" spans="2:9" ht="15.75" hidden="1">
      <c r="B257" s="251"/>
      <c r="C257" s="292"/>
      <c r="D257" s="307"/>
      <c r="E257" s="309"/>
      <c r="F257" s="310"/>
      <c r="G257" s="301"/>
      <c r="H257" s="301">
        <f t="shared" si="7"/>
        <v>0</v>
      </c>
      <c r="I257" s="127"/>
    </row>
    <row r="258" spans="2:9" ht="15.75" hidden="1">
      <c r="B258" s="432" t="s">
        <v>244</v>
      </c>
      <c r="C258" s="433"/>
      <c r="D258" s="434"/>
      <c r="E258" s="309"/>
      <c r="F258" s="310"/>
      <c r="G258" s="301"/>
      <c r="H258" s="301">
        <f t="shared" si="7"/>
        <v>0</v>
      </c>
      <c r="I258" s="127"/>
    </row>
    <row r="259" spans="2:9" ht="15.75">
      <c r="B259" s="398" t="s">
        <v>593</v>
      </c>
      <c r="C259" s="398"/>
      <c r="D259" s="398"/>
      <c r="E259" s="310">
        <f>SUM(E251+E199+E195+E191+E186+E175+E169+E164+E146+E135+E127+E123+E119+E112+E45+E41+E29)+E37+E33</f>
        <v>2947.7959900000005</v>
      </c>
      <c r="F259" s="310"/>
      <c r="G259" s="301">
        <f>SUM(G251+G199+G195+G191+G186+G175+G169+G164+G146+G135+G127+G123+G119+G112+G45+G41+G29)+G37+G33+G139+G150</f>
        <v>1476.47695</v>
      </c>
      <c r="H259" s="301">
        <f>SUM(H251+H199+H195+H191+H186+H175+H169+H164+H146+H135+H127+H123+H119+H112+H45+H41+H29)+H37+H33+H139+H150</f>
        <v>4424.272940000001</v>
      </c>
      <c r="I259" s="127">
        <f>SUM(I251+I199+I195+I191+I186+I175+I169+I164+I146+I135+I127+I123+I119+I112+I45+I41+I29)</f>
        <v>22.62491</v>
      </c>
    </row>
  </sheetData>
  <mergeCells count="54">
    <mergeCell ref="C213:D213"/>
    <mergeCell ref="B251:D251"/>
    <mergeCell ref="B258:D258"/>
    <mergeCell ref="B259:D259"/>
    <mergeCell ref="C191:D191"/>
    <mergeCell ref="C195:D195"/>
    <mergeCell ref="C199:D199"/>
    <mergeCell ref="C207:D207"/>
    <mergeCell ref="C169:D169"/>
    <mergeCell ref="C175:D175"/>
    <mergeCell ref="B179:D179"/>
    <mergeCell ref="C186:D186"/>
    <mergeCell ref="C135:D135"/>
    <mergeCell ref="C139:D139"/>
    <mergeCell ref="C146:D146"/>
    <mergeCell ref="C164:D164"/>
    <mergeCell ref="C150:D150"/>
    <mergeCell ref="C112:D112"/>
    <mergeCell ref="C119:D119"/>
    <mergeCell ref="C123:D123"/>
    <mergeCell ref="C127:D127"/>
    <mergeCell ref="B89:F89"/>
    <mergeCell ref="B93:D93"/>
    <mergeCell ref="B97:D97"/>
    <mergeCell ref="C101:D101"/>
    <mergeCell ref="B68:D68"/>
    <mergeCell ref="B72:D72"/>
    <mergeCell ref="B76:D76"/>
    <mergeCell ref="C83:D83"/>
    <mergeCell ref="C49:D49"/>
    <mergeCell ref="C56:D56"/>
    <mergeCell ref="C61:D61"/>
    <mergeCell ref="C66:D66"/>
    <mergeCell ref="C33:D33"/>
    <mergeCell ref="C37:D37"/>
    <mergeCell ref="C41:D41"/>
    <mergeCell ref="C45:D45"/>
    <mergeCell ref="B15:D15"/>
    <mergeCell ref="B18:B19"/>
    <mergeCell ref="B21:D21"/>
    <mergeCell ref="C29:D29"/>
    <mergeCell ref="I9:I12"/>
    <mergeCell ref="B10:B11"/>
    <mergeCell ref="C10:C11"/>
    <mergeCell ref="D10:D11"/>
    <mergeCell ref="E10:E11"/>
    <mergeCell ref="F10:F11"/>
    <mergeCell ref="G10:G11"/>
    <mergeCell ref="H10:H11"/>
    <mergeCell ref="E1:G1"/>
    <mergeCell ref="E4:H4"/>
    <mergeCell ref="B6:H6"/>
    <mergeCell ref="D9:E9"/>
    <mergeCell ref="F9:G9"/>
  </mergeCells>
  <printOptions/>
  <pageMargins left="0.22" right="0.17" top="0.17" bottom="0.17" header="0.5" footer="0.17"/>
  <pageSetup fitToHeight="4"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Z148"/>
  <sheetViews>
    <sheetView workbookViewId="0" topLeftCell="A1">
      <pane xSplit="1" ySplit="118" topLeftCell="E145" activePane="bottomRight" state="frozen"/>
      <selection pane="topLeft" activeCell="A1" sqref="A1"/>
      <selection pane="topRight" activeCell="B1" sqref="B1"/>
      <selection pane="bottomLeft" activeCell="A119" sqref="A119"/>
      <selection pane="bottomRight" activeCell="N154" sqref="N154"/>
    </sheetView>
  </sheetViews>
  <sheetFormatPr defaultColWidth="9.00390625" defaultRowHeight="12.75"/>
  <cols>
    <col min="1" max="1" width="11.125" style="213" customWidth="1"/>
    <col min="2" max="2" width="26.00390625" style="213" customWidth="1"/>
    <col min="3" max="3" width="37.375" style="213" customWidth="1"/>
    <col min="4" max="5" width="12.00390625" style="213" customWidth="1"/>
    <col min="6" max="6" width="10.375" style="213" customWidth="1"/>
    <col min="7" max="7" width="11.625" style="213" customWidth="1"/>
    <col min="8" max="8" width="13.00390625" style="213" hidden="1" customWidth="1"/>
    <col min="9" max="9" width="12.875" style="213" hidden="1" customWidth="1"/>
    <col min="10" max="10" width="9.375" style="213" customWidth="1"/>
    <col min="11" max="11" width="10.75390625" style="213" customWidth="1"/>
    <col min="12" max="12" width="12.625" style="213" customWidth="1"/>
    <col min="13" max="13" width="11.125" style="213" customWidth="1"/>
    <col min="14" max="14" width="12.125" style="213" customWidth="1"/>
    <col min="15" max="15" width="11.375" style="213" hidden="1" customWidth="1"/>
    <col min="16" max="16" width="0" style="213" hidden="1" customWidth="1"/>
    <col min="17" max="17" width="14.625" style="213" hidden="1" customWidth="1"/>
    <col min="18" max="18" width="14.375" style="213" customWidth="1"/>
    <col min="19" max="16384" width="9.125" style="213" customWidth="1"/>
  </cols>
  <sheetData>
    <row r="1" spans="1:18" ht="18.75">
      <c r="A1" s="212"/>
      <c r="B1" s="212"/>
      <c r="C1" s="435" t="s">
        <v>293</v>
      </c>
      <c r="D1" s="435"/>
      <c r="E1" s="435"/>
      <c r="F1" s="435"/>
      <c r="G1" s="435"/>
      <c r="H1" s="435"/>
      <c r="I1" s="435"/>
      <c r="J1" s="435"/>
      <c r="K1" s="435"/>
      <c r="L1" s="435"/>
      <c r="M1" s="435"/>
      <c r="N1" s="435"/>
      <c r="O1" s="435"/>
      <c r="P1" s="435"/>
      <c r="Q1" s="435"/>
      <c r="R1" s="435"/>
    </row>
    <row r="2" spans="1:18" ht="18.75">
      <c r="A2" s="212"/>
      <c r="B2" s="212"/>
      <c r="C2" s="435" t="s">
        <v>294</v>
      </c>
      <c r="D2" s="435"/>
      <c r="E2" s="435"/>
      <c r="F2" s="435"/>
      <c r="G2" s="435"/>
      <c r="H2" s="435"/>
      <c r="I2" s="435"/>
      <c r="J2" s="435"/>
      <c r="K2" s="435"/>
      <c r="L2" s="435"/>
      <c r="M2" s="435"/>
      <c r="N2" s="435"/>
      <c r="O2" s="435"/>
      <c r="P2" s="435"/>
      <c r="Q2" s="435"/>
      <c r="R2" s="435"/>
    </row>
    <row r="3" spans="1:18" ht="18.75">
      <c r="A3" s="212"/>
      <c r="B3" s="212"/>
      <c r="C3" s="435" t="s">
        <v>295</v>
      </c>
      <c r="D3" s="435"/>
      <c r="E3" s="435"/>
      <c r="F3" s="435"/>
      <c r="G3" s="435"/>
      <c r="H3" s="435"/>
      <c r="I3" s="435"/>
      <c r="J3" s="435"/>
      <c r="K3" s="435"/>
      <c r="L3" s="435"/>
      <c r="M3" s="435"/>
      <c r="N3" s="435"/>
      <c r="O3" s="435"/>
      <c r="P3" s="435"/>
      <c r="Q3" s="435"/>
      <c r="R3" s="435"/>
    </row>
    <row r="4" spans="1:17" ht="18.75" hidden="1">
      <c r="A4" s="214"/>
      <c r="B4" s="214"/>
      <c r="C4" s="214"/>
      <c r="D4" s="214"/>
      <c r="E4" s="214"/>
      <c r="F4" s="214"/>
      <c r="G4" s="214"/>
      <c r="H4" s="212"/>
      <c r="I4" s="212"/>
      <c r="J4" s="212"/>
      <c r="K4" s="212"/>
      <c r="L4" s="212"/>
      <c r="M4" s="212"/>
      <c r="N4" s="212"/>
      <c r="O4" s="212"/>
      <c r="P4" s="212"/>
      <c r="Q4" s="212"/>
    </row>
    <row r="5" spans="1:18" ht="18.75">
      <c r="A5" s="214"/>
      <c r="B5" s="214"/>
      <c r="C5" s="214"/>
      <c r="D5" s="214"/>
      <c r="E5" s="435" t="s">
        <v>773</v>
      </c>
      <c r="F5" s="435"/>
      <c r="G5" s="435"/>
      <c r="H5" s="435"/>
      <c r="I5" s="435"/>
      <c r="J5" s="435"/>
      <c r="K5" s="435"/>
      <c r="L5" s="435"/>
      <c r="M5" s="435"/>
      <c r="N5" s="435"/>
      <c r="O5" s="435"/>
      <c r="P5" s="435"/>
      <c r="Q5" s="435"/>
      <c r="R5" s="435"/>
    </row>
    <row r="6" spans="1:17" ht="30" customHeight="1">
      <c r="A6" s="436" t="s">
        <v>296</v>
      </c>
      <c r="B6" s="436"/>
      <c r="C6" s="436"/>
      <c r="D6" s="436"/>
      <c r="E6" s="436"/>
      <c r="F6" s="436"/>
      <c r="G6" s="436"/>
      <c r="H6" s="436"/>
      <c r="I6" s="436"/>
      <c r="J6" s="436"/>
      <c r="K6" s="436"/>
      <c r="L6" s="436"/>
      <c r="M6" s="436"/>
      <c r="N6" s="436"/>
      <c r="O6" s="436"/>
      <c r="P6" s="436"/>
      <c r="Q6" s="436"/>
    </row>
    <row r="7" spans="1:17" ht="42.75" customHeight="1" hidden="1">
      <c r="A7" s="215"/>
      <c r="B7" s="215"/>
      <c r="C7" s="215"/>
      <c r="D7" s="215"/>
      <c r="E7" s="215"/>
      <c r="F7" s="215"/>
      <c r="G7" s="215"/>
      <c r="H7" s="215"/>
      <c r="I7" s="215"/>
      <c r="J7" s="215"/>
      <c r="K7" s="215"/>
      <c r="L7" s="215"/>
      <c r="M7" s="215"/>
      <c r="N7" s="215"/>
      <c r="O7" s="215"/>
      <c r="P7" s="215"/>
      <c r="Q7" s="215"/>
    </row>
    <row r="8" spans="1:18" ht="16.5" customHeight="1">
      <c r="A8" s="215"/>
      <c r="B8" s="215"/>
      <c r="C8" s="215"/>
      <c r="D8" s="215"/>
      <c r="E8" s="215"/>
      <c r="F8" s="215"/>
      <c r="G8" s="215"/>
      <c r="H8" s="215"/>
      <c r="I8" s="215"/>
      <c r="J8" s="215"/>
      <c r="K8" s="215"/>
      <c r="L8" s="215"/>
      <c r="M8" s="215"/>
      <c r="N8" s="215"/>
      <c r="O8" s="215"/>
      <c r="P8" s="215"/>
      <c r="Q8" s="215"/>
      <c r="R8" s="213" t="s">
        <v>589</v>
      </c>
    </row>
    <row r="9" spans="1:18" ht="15.75">
      <c r="A9" s="437" t="s">
        <v>297</v>
      </c>
      <c r="B9" s="385" t="s">
        <v>585</v>
      </c>
      <c r="C9" s="397" t="s">
        <v>298</v>
      </c>
      <c r="D9" s="410" t="s">
        <v>299</v>
      </c>
      <c r="E9" s="410" t="s">
        <v>300</v>
      </c>
      <c r="F9" s="410" t="s">
        <v>301</v>
      </c>
      <c r="G9" s="397" t="s">
        <v>302</v>
      </c>
      <c r="H9" s="1"/>
      <c r="I9" s="1"/>
      <c r="J9" s="418" t="s">
        <v>303</v>
      </c>
      <c r="K9" s="418"/>
      <c r="L9" s="418"/>
      <c r="M9" s="418"/>
      <c r="N9" s="418"/>
      <c r="O9" s="418"/>
      <c r="P9" s="220"/>
      <c r="Q9" s="427" t="s">
        <v>304</v>
      </c>
      <c r="R9" s="419" t="s">
        <v>736</v>
      </c>
    </row>
    <row r="10" spans="1:18" ht="54" customHeight="1">
      <c r="A10" s="437"/>
      <c r="B10" s="387"/>
      <c r="C10" s="397"/>
      <c r="D10" s="410"/>
      <c r="E10" s="410"/>
      <c r="F10" s="410"/>
      <c r="G10" s="397"/>
      <c r="H10" s="1"/>
      <c r="I10" s="1"/>
      <c r="J10" s="397" t="s">
        <v>305</v>
      </c>
      <c r="K10" s="397"/>
      <c r="L10" s="397" t="s">
        <v>306</v>
      </c>
      <c r="M10" s="385" t="s">
        <v>307</v>
      </c>
      <c r="N10" s="385" t="s">
        <v>308</v>
      </c>
      <c r="O10" s="397" t="s">
        <v>307</v>
      </c>
      <c r="P10" s="222"/>
      <c r="Q10" s="427"/>
      <c r="R10" s="419"/>
    </row>
    <row r="11" spans="1:18" ht="85.5" customHeight="1">
      <c r="A11" s="216" t="s">
        <v>556</v>
      </c>
      <c r="B11" s="1" t="s">
        <v>309</v>
      </c>
      <c r="C11" s="397"/>
      <c r="D11" s="410"/>
      <c r="E11" s="410"/>
      <c r="F11" s="410"/>
      <c r="G11" s="397"/>
      <c r="H11" s="1"/>
      <c r="I11" s="1"/>
      <c r="J11" s="1" t="s">
        <v>310</v>
      </c>
      <c r="K11" s="218" t="s">
        <v>311</v>
      </c>
      <c r="L11" s="397"/>
      <c r="M11" s="387"/>
      <c r="N11" s="387"/>
      <c r="O11" s="397"/>
      <c r="P11" s="222"/>
      <c r="Q11" s="427"/>
      <c r="R11" s="419"/>
    </row>
    <row r="12" spans="1:18" ht="55.5" customHeight="1" hidden="1">
      <c r="A12" s="223" t="s">
        <v>312</v>
      </c>
      <c r="B12" s="224" t="s">
        <v>595</v>
      </c>
      <c r="C12" s="224" t="s">
        <v>313</v>
      </c>
      <c r="D12" s="121"/>
      <c r="E12" s="121"/>
      <c r="F12" s="121"/>
      <c r="G12" s="105"/>
      <c r="H12" s="101"/>
      <c r="I12" s="105"/>
      <c r="J12" s="105"/>
      <c r="K12" s="105"/>
      <c r="L12" s="121"/>
      <c r="M12" s="121"/>
      <c r="N12" s="121"/>
      <c r="O12" s="121"/>
      <c r="P12" s="225"/>
      <c r="Q12" s="226"/>
      <c r="R12" s="227"/>
    </row>
    <row r="13" spans="1:18" ht="31.5" customHeight="1" hidden="1">
      <c r="A13" s="35" t="s">
        <v>596</v>
      </c>
      <c r="B13" s="1" t="s">
        <v>597</v>
      </c>
      <c r="C13" s="1" t="s">
        <v>314</v>
      </c>
      <c r="D13" s="84"/>
      <c r="E13" s="84"/>
      <c r="F13" s="84"/>
      <c r="G13" s="92"/>
      <c r="H13" s="92"/>
      <c r="I13" s="92"/>
      <c r="J13" s="92"/>
      <c r="K13" s="92"/>
      <c r="L13" s="84"/>
      <c r="M13" s="84"/>
      <c r="N13" s="84"/>
      <c r="O13" s="84"/>
      <c r="P13" s="228"/>
      <c r="Q13" s="229"/>
      <c r="R13" s="227"/>
    </row>
    <row r="14" spans="1:26" ht="36" customHeight="1" hidden="1">
      <c r="A14" s="223" t="s">
        <v>529</v>
      </c>
      <c r="B14" s="224" t="s">
        <v>669</v>
      </c>
      <c r="C14" s="224" t="s">
        <v>313</v>
      </c>
      <c r="D14" s="230"/>
      <c r="E14" s="230"/>
      <c r="F14" s="230"/>
      <c r="G14" s="121"/>
      <c r="H14" s="121"/>
      <c r="I14" s="121"/>
      <c r="J14" s="121"/>
      <c r="K14" s="121">
        <f>SUM(K17+K26+K29+K37+K40+K42+K43)</f>
        <v>0</v>
      </c>
      <c r="L14" s="121">
        <f>SUM(L17+L26+L29+L37+L40+L42+L43)</f>
        <v>0</v>
      </c>
      <c r="M14" s="121"/>
      <c r="N14" s="121"/>
      <c r="O14" s="121">
        <f>SUM(O17+O26+O29+O37+O40+O42+O43)</f>
        <v>0</v>
      </c>
      <c r="P14" s="121">
        <f>SUM(P17+P26+P29+P37+P40+P42+P43)</f>
        <v>0</v>
      </c>
      <c r="Q14" s="226">
        <f>SUM(Q17+Q26+Q29+Q37+Q40+Q42+Q43)</f>
        <v>0</v>
      </c>
      <c r="R14" s="101"/>
      <c r="S14" s="231"/>
      <c r="T14" s="231"/>
      <c r="U14" s="231"/>
      <c r="V14" s="231"/>
      <c r="W14" s="231"/>
      <c r="X14" s="231"/>
      <c r="Y14" s="231"/>
      <c r="Z14" s="231"/>
    </row>
    <row r="15" spans="1:26" ht="35.25" customHeight="1" hidden="1">
      <c r="A15" s="35"/>
      <c r="B15" s="1"/>
      <c r="C15" s="1"/>
      <c r="D15" s="84"/>
      <c r="E15" s="84"/>
      <c r="F15" s="84"/>
      <c r="G15" s="92"/>
      <c r="H15" s="92"/>
      <c r="I15" s="92">
        <f>SUM(J15+L15+O15+Q15)</f>
        <v>0</v>
      </c>
      <c r="J15" s="84"/>
      <c r="K15" s="92"/>
      <c r="L15" s="92"/>
      <c r="M15" s="92"/>
      <c r="N15" s="92"/>
      <c r="O15" s="92"/>
      <c r="P15" s="231">
        <f>SUM(J15:O15)-K15</f>
        <v>0</v>
      </c>
      <c r="Q15" s="232"/>
      <c r="R15" s="101"/>
      <c r="S15" s="231"/>
      <c r="T15" s="231"/>
      <c r="U15" s="231"/>
      <c r="V15" s="231"/>
      <c r="W15" s="231"/>
      <c r="X15" s="231"/>
      <c r="Y15" s="231"/>
      <c r="Z15" s="231"/>
    </row>
    <row r="16" spans="1:26" ht="35.25" customHeight="1" hidden="1">
      <c r="A16" s="35"/>
      <c r="B16" s="5"/>
      <c r="C16" s="1"/>
      <c r="D16" s="84"/>
      <c r="E16" s="84"/>
      <c r="F16" s="84"/>
      <c r="G16" s="92"/>
      <c r="H16" s="92"/>
      <c r="I16" s="92"/>
      <c r="J16" s="84"/>
      <c r="K16" s="92"/>
      <c r="L16" s="92"/>
      <c r="M16" s="92"/>
      <c r="N16" s="92"/>
      <c r="O16" s="92"/>
      <c r="P16" s="231"/>
      <c r="Q16" s="232"/>
      <c r="R16" s="101"/>
      <c r="S16" s="231"/>
      <c r="T16" s="231"/>
      <c r="U16" s="231"/>
      <c r="V16" s="231"/>
      <c r="W16" s="231"/>
      <c r="X16" s="231"/>
      <c r="Y16" s="231"/>
      <c r="Z16" s="231"/>
    </row>
    <row r="17" spans="1:26" ht="78.75" hidden="1">
      <c r="A17" s="35" t="s">
        <v>603</v>
      </c>
      <c r="B17" s="5" t="s">
        <v>511</v>
      </c>
      <c r="C17" s="1" t="s">
        <v>315</v>
      </c>
      <c r="D17" s="84"/>
      <c r="E17" s="84"/>
      <c r="F17" s="84"/>
      <c r="G17" s="92"/>
      <c r="H17" s="92"/>
      <c r="I17" s="92"/>
      <c r="J17" s="92"/>
      <c r="K17" s="92">
        <f>SUM(K19+K20+K22+K23)</f>
        <v>0</v>
      </c>
      <c r="L17" s="92">
        <f>SUM(L19+L20+L22+L23)</f>
        <v>0</v>
      </c>
      <c r="M17" s="92"/>
      <c r="N17" s="92"/>
      <c r="O17" s="92">
        <f>SUM(O19+O20+O22+O23)</f>
        <v>0</v>
      </c>
      <c r="P17" s="92">
        <f>SUM(P19+P20+P22+P23)</f>
        <v>0</v>
      </c>
      <c r="Q17" s="232">
        <f>SUM(Q19+Q20+Q22+Q23)+Q21</f>
        <v>0</v>
      </c>
      <c r="R17" s="101"/>
      <c r="S17" s="231"/>
      <c r="T17" s="231"/>
      <c r="U17" s="231"/>
      <c r="V17" s="231"/>
      <c r="W17" s="231"/>
      <c r="X17" s="231"/>
      <c r="Y17" s="231"/>
      <c r="Z17" s="231"/>
    </row>
    <row r="18" spans="1:26" ht="15.75" hidden="1">
      <c r="A18" s="35"/>
      <c r="B18" s="1"/>
      <c r="C18" s="1" t="s">
        <v>682</v>
      </c>
      <c r="D18" s="84"/>
      <c r="E18" s="84"/>
      <c r="F18" s="84"/>
      <c r="G18" s="92"/>
      <c r="H18" s="92"/>
      <c r="I18" s="92"/>
      <c r="J18" s="84"/>
      <c r="K18" s="92"/>
      <c r="L18" s="92"/>
      <c r="M18" s="92"/>
      <c r="N18" s="92"/>
      <c r="O18" s="92"/>
      <c r="P18" s="231"/>
      <c r="Q18" s="232"/>
      <c r="R18" s="101"/>
      <c r="S18" s="231"/>
      <c r="T18" s="231"/>
      <c r="U18" s="231"/>
      <c r="V18" s="231"/>
      <c r="W18" s="231"/>
      <c r="X18" s="231"/>
      <c r="Y18" s="231"/>
      <c r="Z18" s="231"/>
    </row>
    <row r="19" spans="1:26" ht="31.5" hidden="1">
      <c r="A19" s="35"/>
      <c r="B19" s="1"/>
      <c r="C19" s="1" t="s">
        <v>316</v>
      </c>
      <c r="D19" s="84"/>
      <c r="E19" s="84"/>
      <c r="F19" s="84"/>
      <c r="G19" s="92"/>
      <c r="H19" s="92"/>
      <c r="I19" s="92"/>
      <c r="J19" s="84"/>
      <c r="K19" s="92"/>
      <c r="L19" s="92"/>
      <c r="M19" s="92"/>
      <c r="N19" s="92"/>
      <c r="O19" s="92"/>
      <c r="P19" s="231"/>
      <c r="Q19" s="232"/>
      <c r="R19" s="101"/>
      <c r="S19" s="231"/>
      <c r="T19" s="231"/>
      <c r="U19" s="231"/>
      <c r="V19" s="231"/>
      <c r="W19" s="231"/>
      <c r="X19" s="231"/>
      <c r="Y19" s="231"/>
      <c r="Z19" s="231"/>
    </row>
    <row r="20" spans="1:26" ht="15.75" hidden="1">
      <c r="A20" s="35"/>
      <c r="B20" s="1"/>
      <c r="C20" s="1"/>
      <c r="D20" s="84"/>
      <c r="E20" s="84"/>
      <c r="F20" s="84"/>
      <c r="G20" s="92"/>
      <c r="H20" s="92"/>
      <c r="I20" s="92"/>
      <c r="J20" s="84"/>
      <c r="K20" s="92"/>
      <c r="L20" s="92"/>
      <c r="M20" s="92"/>
      <c r="N20" s="92"/>
      <c r="O20" s="92"/>
      <c r="P20" s="231"/>
      <c r="Q20" s="232"/>
      <c r="R20" s="101"/>
      <c r="S20" s="231"/>
      <c r="T20" s="231"/>
      <c r="U20" s="231"/>
      <c r="V20" s="231"/>
      <c r="W20" s="231"/>
      <c r="X20" s="231"/>
      <c r="Y20" s="231"/>
      <c r="Z20" s="231"/>
    </row>
    <row r="21" spans="1:26" ht="31.5" hidden="1">
      <c r="A21" s="35"/>
      <c r="B21" s="1"/>
      <c r="C21" s="1" t="s">
        <v>317</v>
      </c>
      <c r="D21" s="84"/>
      <c r="E21" s="84"/>
      <c r="F21" s="84"/>
      <c r="G21" s="92"/>
      <c r="H21" s="92"/>
      <c r="I21" s="92"/>
      <c r="J21" s="92"/>
      <c r="K21" s="92"/>
      <c r="L21" s="92"/>
      <c r="M21" s="92"/>
      <c r="N21" s="92"/>
      <c r="O21" s="92"/>
      <c r="P21" s="231"/>
      <c r="Q21" s="232"/>
      <c r="R21" s="101"/>
      <c r="S21" s="231"/>
      <c r="T21" s="231"/>
      <c r="U21" s="231"/>
      <c r="V21" s="231"/>
      <c r="W21" s="231"/>
      <c r="X21" s="231"/>
      <c r="Y21" s="231"/>
      <c r="Z21" s="231"/>
    </row>
    <row r="22" spans="1:26" ht="15.75" hidden="1">
      <c r="A22" s="35"/>
      <c r="B22" s="1"/>
      <c r="C22" s="1" t="s">
        <v>318</v>
      </c>
      <c r="D22" s="84"/>
      <c r="E22" s="84"/>
      <c r="F22" s="84"/>
      <c r="G22" s="92"/>
      <c r="H22" s="92"/>
      <c r="I22" s="92"/>
      <c r="J22" s="84"/>
      <c r="K22" s="92"/>
      <c r="L22" s="92"/>
      <c r="M22" s="92"/>
      <c r="N22" s="92"/>
      <c r="O22" s="92"/>
      <c r="P22" s="231"/>
      <c r="Q22" s="232"/>
      <c r="R22" s="101"/>
      <c r="S22" s="231"/>
      <c r="T22" s="231"/>
      <c r="U22" s="231"/>
      <c r="V22" s="231"/>
      <c r="W22" s="231"/>
      <c r="X22" s="231"/>
      <c r="Y22" s="231"/>
      <c r="Z22" s="231"/>
    </row>
    <row r="23" spans="1:26" ht="15.75" hidden="1">
      <c r="A23" s="35"/>
      <c r="B23" s="1"/>
      <c r="C23" s="1"/>
      <c r="D23" s="84"/>
      <c r="E23" s="84"/>
      <c r="F23" s="84"/>
      <c r="G23" s="92"/>
      <c r="H23" s="92"/>
      <c r="I23" s="92"/>
      <c r="J23" s="84"/>
      <c r="K23" s="92"/>
      <c r="L23" s="92"/>
      <c r="M23" s="92"/>
      <c r="N23" s="92"/>
      <c r="O23" s="92"/>
      <c r="P23" s="231"/>
      <c r="Q23" s="232"/>
      <c r="R23" s="101"/>
      <c r="S23" s="231"/>
      <c r="T23" s="231"/>
      <c r="U23" s="231"/>
      <c r="V23" s="231"/>
      <c r="W23" s="231"/>
      <c r="X23" s="231"/>
      <c r="Y23" s="231"/>
      <c r="Z23" s="231"/>
    </row>
    <row r="24" spans="1:26" ht="15.75" hidden="1">
      <c r="A24" s="35"/>
      <c r="B24" s="1"/>
      <c r="C24" s="1"/>
      <c r="D24" s="84"/>
      <c r="E24" s="84"/>
      <c r="F24" s="84"/>
      <c r="G24" s="92"/>
      <c r="H24" s="92"/>
      <c r="I24" s="92"/>
      <c r="J24" s="84"/>
      <c r="K24" s="92"/>
      <c r="L24" s="92"/>
      <c r="M24" s="92"/>
      <c r="N24" s="92"/>
      <c r="O24" s="92"/>
      <c r="P24" s="231"/>
      <c r="Q24" s="232"/>
      <c r="R24" s="101"/>
      <c r="S24" s="231"/>
      <c r="T24" s="231"/>
      <c r="U24" s="231"/>
      <c r="V24" s="231"/>
      <c r="W24" s="231"/>
      <c r="X24" s="231"/>
      <c r="Y24" s="231"/>
      <c r="Z24" s="231"/>
    </row>
    <row r="25" spans="1:26" ht="15.75" hidden="1">
      <c r="A25" s="35"/>
      <c r="B25" s="1"/>
      <c r="C25" s="1"/>
      <c r="D25" s="84"/>
      <c r="E25" s="84"/>
      <c r="F25" s="84"/>
      <c r="G25" s="92"/>
      <c r="H25" s="92"/>
      <c r="I25" s="92"/>
      <c r="J25" s="84"/>
      <c r="K25" s="92"/>
      <c r="L25" s="92"/>
      <c r="M25" s="92"/>
      <c r="N25" s="92"/>
      <c r="O25" s="92"/>
      <c r="P25" s="231"/>
      <c r="Q25" s="232"/>
      <c r="R25" s="101"/>
      <c r="S25" s="231"/>
      <c r="T25" s="231"/>
      <c r="U25" s="231"/>
      <c r="V25" s="231"/>
      <c r="W25" s="231"/>
      <c r="X25" s="231"/>
      <c r="Y25" s="231"/>
      <c r="Z25" s="231"/>
    </row>
    <row r="26" spans="1:26" ht="31.5" hidden="1">
      <c r="A26" s="35" t="s">
        <v>319</v>
      </c>
      <c r="B26" s="1" t="s">
        <v>320</v>
      </c>
      <c r="C26" s="1" t="s">
        <v>315</v>
      </c>
      <c r="D26" s="84"/>
      <c r="E26" s="84"/>
      <c r="F26" s="84"/>
      <c r="G26" s="92"/>
      <c r="H26" s="92"/>
      <c r="I26" s="92"/>
      <c r="J26" s="84"/>
      <c r="K26" s="92"/>
      <c r="L26" s="92"/>
      <c r="M26" s="92"/>
      <c r="N26" s="92"/>
      <c r="O26" s="92"/>
      <c r="P26" s="231"/>
      <c r="Q26" s="232"/>
      <c r="R26" s="101"/>
      <c r="S26" s="231"/>
      <c r="T26" s="231"/>
      <c r="U26" s="231"/>
      <c r="V26" s="231"/>
      <c r="W26" s="231"/>
      <c r="X26" s="231"/>
      <c r="Y26" s="231"/>
      <c r="Z26" s="231"/>
    </row>
    <row r="27" spans="1:26" ht="15.75" hidden="1">
      <c r="A27" s="35"/>
      <c r="B27" s="1"/>
      <c r="C27" s="1" t="s">
        <v>682</v>
      </c>
      <c r="D27" s="84"/>
      <c r="E27" s="84"/>
      <c r="F27" s="84"/>
      <c r="G27" s="92"/>
      <c r="H27" s="92"/>
      <c r="I27" s="92"/>
      <c r="J27" s="84"/>
      <c r="K27" s="92"/>
      <c r="L27" s="92"/>
      <c r="M27" s="92"/>
      <c r="N27" s="92"/>
      <c r="O27" s="92"/>
      <c r="P27" s="231"/>
      <c r="Q27" s="232"/>
      <c r="R27" s="101"/>
      <c r="S27" s="231"/>
      <c r="T27" s="231"/>
      <c r="U27" s="231"/>
      <c r="V27" s="231"/>
      <c r="W27" s="231"/>
      <c r="X27" s="231"/>
      <c r="Y27" s="231"/>
      <c r="Z27" s="231"/>
    </row>
    <row r="28" spans="1:26" ht="236.25" hidden="1">
      <c r="A28" s="35"/>
      <c r="B28" s="1"/>
      <c r="C28" s="1" t="s">
        <v>321</v>
      </c>
      <c r="D28" s="84"/>
      <c r="E28" s="84"/>
      <c r="F28" s="84"/>
      <c r="G28" s="92"/>
      <c r="H28" s="92"/>
      <c r="I28" s="92"/>
      <c r="J28" s="84"/>
      <c r="K28" s="92"/>
      <c r="L28" s="92"/>
      <c r="M28" s="92"/>
      <c r="N28" s="92"/>
      <c r="O28" s="92"/>
      <c r="P28" s="231"/>
      <c r="Q28" s="232"/>
      <c r="R28" s="101"/>
      <c r="S28" s="231"/>
      <c r="T28" s="231"/>
      <c r="U28" s="231"/>
      <c r="V28" s="231"/>
      <c r="W28" s="231"/>
      <c r="X28" s="231"/>
      <c r="Y28" s="231"/>
      <c r="Z28" s="231"/>
    </row>
    <row r="29" spans="1:26" ht="31.5" hidden="1">
      <c r="A29" s="35" t="s">
        <v>282</v>
      </c>
      <c r="B29" s="1" t="s">
        <v>322</v>
      </c>
      <c r="C29" s="1" t="s">
        <v>315</v>
      </c>
      <c r="D29" s="84"/>
      <c r="E29" s="84"/>
      <c r="F29" s="84"/>
      <c r="G29" s="84"/>
      <c r="H29" s="84"/>
      <c r="I29" s="92"/>
      <c r="J29" s="84"/>
      <c r="K29" s="92"/>
      <c r="L29" s="92"/>
      <c r="M29" s="92"/>
      <c r="N29" s="92"/>
      <c r="O29" s="92"/>
      <c r="P29" s="92"/>
      <c r="Q29" s="232"/>
      <c r="R29" s="101"/>
      <c r="S29" s="231"/>
      <c r="T29" s="231"/>
      <c r="U29" s="231"/>
      <c r="V29" s="231"/>
      <c r="W29" s="231"/>
      <c r="X29" s="231"/>
      <c r="Y29" s="231"/>
      <c r="Z29" s="231"/>
    </row>
    <row r="30" spans="1:26" ht="78.75" hidden="1">
      <c r="A30" s="35"/>
      <c r="B30" s="1"/>
      <c r="C30" s="1" t="s">
        <v>323</v>
      </c>
      <c r="D30" s="1"/>
      <c r="E30" s="1"/>
      <c r="F30" s="1"/>
      <c r="G30" s="84"/>
      <c r="H30" s="84"/>
      <c r="I30" s="92"/>
      <c r="J30" s="84"/>
      <c r="K30" s="92"/>
      <c r="L30" s="92"/>
      <c r="M30" s="92"/>
      <c r="N30" s="92"/>
      <c r="O30" s="92"/>
      <c r="P30" s="231"/>
      <c r="Q30" s="232"/>
      <c r="R30" s="101"/>
      <c r="S30" s="231"/>
      <c r="T30" s="231"/>
      <c r="U30" s="231"/>
      <c r="V30" s="231"/>
      <c r="W30" s="231"/>
      <c r="X30" s="231"/>
      <c r="Y30" s="231"/>
      <c r="Z30" s="231"/>
    </row>
    <row r="31" spans="1:26" ht="15.75" hidden="1">
      <c r="A31" s="35"/>
      <c r="B31" s="1"/>
      <c r="C31" s="1"/>
      <c r="D31" s="1"/>
      <c r="E31" s="1"/>
      <c r="F31" s="1"/>
      <c r="G31" s="84"/>
      <c r="H31" s="84"/>
      <c r="I31" s="92"/>
      <c r="J31" s="84"/>
      <c r="K31" s="92"/>
      <c r="L31" s="92"/>
      <c r="M31" s="92"/>
      <c r="N31" s="92"/>
      <c r="O31" s="92"/>
      <c r="P31" s="231"/>
      <c r="Q31" s="232"/>
      <c r="R31" s="101"/>
      <c r="S31" s="231"/>
      <c r="T31" s="231"/>
      <c r="U31" s="231"/>
      <c r="V31" s="231"/>
      <c r="W31" s="231"/>
      <c r="X31" s="231"/>
      <c r="Y31" s="231"/>
      <c r="Z31" s="231"/>
    </row>
    <row r="32" spans="1:26" ht="15.75" hidden="1">
      <c r="A32" s="35"/>
      <c r="B32" s="1"/>
      <c r="C32" s="1"/>
      <c r="D32" s="1"/>
      <c r="E32" s="1"/>
      <c r="F32" s="1"/>
      <c r="G32" s="84"/>
      <c r="H32" s="84"/>
      <c r="I32" s="92"/>
      <c r="J32" s="84"/>
      <c r="K32" s="92"/>
      <c r="L32" s="92"/>
      <c r="M32" s="92"/>
      <c r="N32" s="92"/>
      <c r="O32" s="92"/>
      <c r="P32" s="231"/>
      <c r="Q32" s="232"/>
      <c r="R32" s="101"/>
      <c r="S32" s="231"/>
      <c r="T32" s="231"/>
      <c r="U32" s="231"/>
      <c r="V32" s="231"/>
      <c r="W32" s="231"/>
      <c r="X32" s="231"/>
      <c r="Y32" s="231"/>
      <c r="Z32" s="231"/>
    </row>
    <row r="33" spans="1:26" ht="15.75" hidden="1">
      <c r="A33" s="35"/>
      <c r="B33" s="1"/>
      <c r="C33" s="1"/>
      <c r="D33" s="1"/>
      <c r="E33" s="1"/>
      <c r="F33" s="1"/>
      <c r="G33" s="84"/>
      <c r="H33" s="84"/>
      <c r="I33" s="92"/>
      <c r="J33" s="84"/>
      <c r="K33" s="92"/>
      <c r="L33" s="92"/>
      <c r="M33" s="92"/>
      <c r="N33" s="92"/>
      <c r="O33" s="92"/>
      <c r="P33" s="231"/>
      <c r="Q33" s="232"/>
      <c r="R33" s="101"/>
      <c r="S33" s="231"/>
      <c r="T33" s="231"/>
      <c r="U33" s="231"/>
      <c r="V33" s="231"/>
      <c r="W33" s="231"/>
      <c r="X33" s="231"/>
      <c r="Y33" s="231"/>
      <c r="Z33" s="231"/>
    </row>
    <row r="34" spans="1:26" ht="15.75" hidden="1">
      <c r="A34" s="35"/>
      <c r="B34" s="1"/>
      <c r="C34" s="1"/>
      <c r="D34" s="1"/>
      <c r="E34" s="1"/>
      <c r="F34" s="1"/>
      <c r="G34" s="84"/>
      <c r="H34" s="84"/>
      <c r="I34" s="92"/>
      <c r="J34" s="84"/>
      <c r="K34" s="92"/>
      <c r="L34" s="92"/>
      <c r="M34" s="92"/>
      <c r="N34" s="92"/>
      <c r="O34" s="92"/>
      <c r="P34" s="231"/>
      <c r="Q34" s="232"/>
      <c r="R34" s="101"/>
      <c r="S34" s="231"/>
      <c r="T34" s="231"/>
      <c r="U34" s="231"/>
      <c r="V34" s="231"/>
      <c r="W34" s="231"/>
      <c r="X34" s="231"/>
      <c r="Y34" s="231"/>
      <c r="Z34" s="231"/>
    </row>
    <row r="35" spans="1:26" ht="15.75" hidden="1">
      <c r="A35" s="35"/>
      <c r="B35" s="1"/>
      <c r="C35" s="1"/>
      <c r="D35" s="1"/>
      <c r="E35" s="1"/>
      <c r="F35" s="1"/>
      <c r="G35" s="84"/>
      <c r="H35" s="84"/>
      <c r="I35" s="92"/>
      <c r="J35" s="84"/>
      <c r="K35" s="92"/>
      <c r="L35" s="92"/>
      <c r="M35" s="92"/>
      <c r="N35" s="92"/>
      <c r="O35" s="92"/>
      <c r="P35" s="231"/>
      <c r="Q35" s="232"/>
      <c r="R35" s="101"/>
      <c r="S35" s="231"/>
      <c r="T35" s="231"/>
      <c r="U35" s="231"/>
      <c r="V35" s="231"/>
      <c r="W35" s="231"/>
      <c r="X35" s="231"/>
      <c r="Y35" s="231"/>
      <c r="Z35" s="231"/>
    </row>
    <row r="36" spans="1:26" ht="15.75" hidden="1">
      <c r="A36" s="1"/>
      <c r="B36" s="1"/>
      <c r="C36" s="1"/>
      <c r="D36" s="1"/>
      <c r="E36" s="1"/>
      <c r="F36" s="1"/>
      <c r="G36" s="84"/>
      <c r="H36" s="84"/>
      <c r="I36" s="92"/>
      <c r="J36" s="84"/>
      <c r="K36" s="92"/>
      <c r="L36" s="92"/>
      <c r="M36" s="92"/>
      <c r="N36" s="92"/>
      <c r="O36" s="92"/>
      <c r="P36" s="231"/>
      <c r="Q36" s="232"/>
      <c r="R36" s="101"/>
      <c r="S36" s="231"/>
      <c r="T36" s="231"/>
      <c r="U36" s="231"/>
      <c r="V36" s="231"/>
      <c r="W36" s="231"/>
      <c r="X36" s="231"/>
      <c r="Y36" s="231"/>
      <c r="Z36" s="231"/>
    </row>
    <row r="37" spans="1:26" ht="15.75" hidden="1">
      <c r="A37" s="1"/>
      <c r="B37" s="1"/>
      <c r="C37" s="1"/>
      <c r="D37" s="1"/>
      <c r="E37" s="1"/>
      <c r="F37" s="1"/>
      <c r="G37" s="84"/>
      <c r="H37" s="84"/>
      <c r="I37" s="92"/>
      <c r="J37" s="84"/>
      <c r="K37" s="92"/>
      <c r="L37" s="92"/>
      <c r="M37" s="92"/>
      <c r="N37" s="92"/>
      <c r="O37" s="92"/>
      <c r="P37" s="231"/>
      <c r="Q37" s="232"/>
      <c r="R37" s="101"/>
      <c r="S37" s="231"/>
      <c r="T37" s="231"/>
      <c r="U37" s="231"/>
      <c r="V37" s="231"/>
      <c r="W37" s="231"/>
      <c r="X37" s="231"/>
      <c r="Y37" s="231"/>
      <c r="Z37" s="231"/>
    </row>
    <row r="38" spans="1:26" ht="15.75" hidden="1">
      <c r="A38" s="1"/>
      <c r="B38" s="1"/>
      <c r="C38" s="1"/>
      <c r="D38" s="1"/>
      <c r="E38" s="1"/>
      <c r="F38" s="1"/>
      <c r="G38" s="84"/>
      <c r="H38" s="84"/>
      <c r="I38" s="92"/>
      <c r="J38" s="84"/>
      <c r="K38" s="92"/>
      <c r="L38" s="92"/>
      <c r="M38" s="92"/>
      <c r="N38" s="92"/>
      <c r="O38" s="92"/>
      <c r="P38" s="231"/>
      <c r="Q38" s="232"/>
      <c r="R38" s="101"/>
      <c r="S38" s="231"/>
      <c r="T38" s="231"/>
      <c r="U38" s="231"/>
      <c r="V38" s="231"/>
      <c r="W38" s="231"/>
      <c r="X38" s="231"/>
      <c r="Y38" s="231"/>
      <c r="Z38" s="231"/>
    </row>
    <row r="39" spans="1:26" ht="15.75" hidden="1">
      <c r="A39" s="233"/>
      <c r="B39" s="217"/>
      <c r="C39" s="35"/>
      <c r="D39" s="70"/>
      <c r="E39" s="70"/>
      <c r="F39" s="70"/>
      <c r="G39" s="92"/>
      <c r="H39" s="92"/>
      <c r="I39" s="92"/>
      <c r="J39" s="92"/>
      <c r="K39" s="92"/>
      <c r="L39" s="92"/>
      <c r="M39" s="92"/>
      <c r="N39" s="92"/>
      <c r="O39" s="92"/>
      <c r="P39" s="231"/>
      <c r="Q39" s="232"/>
      <c r="R39" s="101"/>
      <c r="S39" s="231"/>
      <c r="T39" s="231"/>
      <c r="U39" s="231"/>
      <c r="V39" s="231"/>
      <c r="W39" s="231"/>
      <c r="X39" s="231"/>
      <c r="Y39" s="231"/>
      <c r="Z39" s="231"/>
    </row>
    <row r="40" spans="1:26" ht="126" hidden="1">
      <c r="A40" s="1">
        <v>150101</v>
      </c>
      <c r="B40" s="1" t="s">
        <v>577</v>
      </c>
      <c r="C40" s="1" t="s">
        <v>328</v>
      </c>
      <c r="D40" s="1"/>
      <c r="E40" s="1"/>
      <c r="F40" s="1"/>
      <c r="G40" s="84"/>
      <c r="H40" s="84"/>
      <c r="I40" s="92"/>
      <c r="J40" s="84"/>
      <c r="K40" s="92"/>
      <c r="L40" s="84"/>
      <c r="M40" s="84"/>
      <c r="N40" s="84"/>
      <c r="O40" s="92"/>
      <c r="P40" s="231"/>
      <c r="Q40" s="229"/>
      <c r="R40" s="101"/>
      <c r="S40" s="231"/>
      <c r="T40" s="231"/>
      <c r="U40" s="231"/>
      <c r="V40" s="231"/>
      <c r="W40" s="231"/>
      <c r="X40" s="231"/>
      <c r="Y40" s="231"/>
      <c r="Z40" s="231"/>
    </row>
    <row r="41" spans="1:26" ht="31.5" hidden="1">
      <c r="A41" s="1">
        <v>120201</v>
      </c>
      <c r="B41" s="1" t="s">
        <v>329</v>
      </c>
      <c r="C41" s="1" t="s">
        <v>318</v>
      </c>
      <c r="D41" s="1"/>
      <c r="E41" s="1"/>
      <c r="F41" s="1"/>
      <c r="G41" s="84"/>
      <c r="H41" s="84"/>
      <c r="I41" s="92"/>
      <c r="J41" s="84"/>
      <c r="K41" s="92"/>
      <c r="L41" s="92"/>
      <c r="M41" s="92"/>
      <c r="N41" s="92"/>
      <c r="O41" s="92"/>
      <c r="P41" s="231"/>
      <c r="Q41" s="232"/>
      <c r="R41" s="101"/>
      <c r="S41" s="231"/>
      <c r="T41" s="231"/>
      <c r="U41" s="231"/>
      <c r="V41" s="231"/>
      <c r="W41" s="231"/>
      <c r="X41" s="231"/>
      <c r="Y41" s="231"/>
      <c r="Z41" s="231"/>
    </row>
    <row r="42" spans="1:26" ht="39.75" customHeight="1" hidden="1">
      <c r="A42" s="233"/>
      <c r="B42" s="217"/>
      <c r="C42" s="35"/>
      <c r="D42" s="70"/>
      <c r="E42" s="70"/>
      <c r="F42" s="70"/>
      <c r="G42" s="92"/>
      <c r="H42" s="92"/>
      <c r="I42" s="92"/>
      <c r="J42" s="92"/>
      <c r="K42" s="92"/>
      <c r="L42" s="92"/>
      <c r="M42" s="92"/>
      <c r="N42" s="92"/>
      <c r="O42" s="92"/>
      <c r="P42" s="231"/>
      <c r="Q42" s="232"/>
      <c r="R42" s="101"/>
      <c r="S42" s="231"/>
      <c r="T42" s="231"/>
      <c r="U42" s="231"/>
      <c r="V42" s="231"/>
      <c r="W42" s="231"/>
      <c r="X42" s="231"/>
      <c r="Y42" s="231"/>
      <c r="Z42" s="231"/>
    </row>
    <row r="43" spans="1:26" ht="15.75" hidden="1">
      <c r="A43" s="1"/>
      <c r="B43" s="1"/>
      <c r="C43" s="1"/>
      <c r="D43" s="1"/>
      <c r="E43" s="1"/>
      <c r="F43" s="1"/>
      <c r="G43" s="84"/>
      <c r="H43" s="84"/>
      <c r="I43" s="92"/>
      <c r="J43" s="84"/>
      <c r="K43" s="92"/>
      <c r="L43" s="92"/>
      <c r="M43" s="92"/>
      <c r="N43" s="92"/>
      <c r="O43" s="92"/>
      <c r="P43" s="231"/>
      <c r="Q43" s="232"/>
      <c r="R43" s="101"/>
      <c r="S43" s="231"/>
      <c r="T43" s="231"/>
      <c r="U43" s="231"/>
      <c r="V43" s="231"/>
      <c r="W43" s="231"/>
      <c r="X43" s="231"/>
      <c r="Y43" s="231"/>
      <c r="Z43" s="231"/>
    </row>
    <row r="44" spans="1:26" ht="47.25" hidden="1">
      <c r="A44" s="223" t="s">
        <v>274</v>
      </c>
      <c r="B44" s="224" t="s">
        <v>330</v>
      </c>
      <c r="C44" s="224" t="s">
        <v>313</v>
      </c>
      <c r="D44" s="224"/>
      <c r="E44" s="224"/>
      <c r="F44" s="224"/>
      <c r="G44" s="105"/>
      <c r="H44" s="105"/>
      <c r="I44" s="105"/>
      <c r="J44" s="105"/>
      <c r="K44" s="105"/>
      <c r="L44" s="105"/>
      <c r="M44" s="105"/>
      <c r="N44" s="105"/>
      <c r="O44" s="105"/>
      <c r="P44" s="105"/>
      <c r="Q44" s="234"/>
      <c r="R44" s="101"/>
      <c r="S44" s="231"/>
      <c r="T44" s="231"/>
      <c r="U44" s="231"/>
      <c r="V44" s="231"/>
      <c r="W44" s="231"/>
      <c r="X44" s="231"/>
      <c r="Y44" s="231"/>
      <c r="Z44" s="231"/>
    </row>
    <row r="45" spans="1:26" ht="15.75" hidden="1">
      <c r="A45" s="70">
        <v>150122</v>
      </c>
      <c r="B45" s="70" t="s">
        <v>331</v>
      </c>
      <c r="C45" s="70"/>
      <c r="D45" s="70"/>
      <c r="E45" s="70"/>
      <c r="F45" s="235"/>
      <c r="G45" s="236"/>
      <c r="H45" s="236"/>
      <c r="I45" s="92"/>
      <c r="J45" s="84"/>
      <c r="K45" s="92"/>
      <c r="L45" s="92"/>
      <c r="M45" s="92"/>
      <c r="N45" s="92"/>
      <c r="O45" s="92"/>
      <c r="P45" s="231"/>
      <c r="Q45" s="232"/>
      <c r="R45" s="101"/>
      <c r="S45" s="231"/>
      <c r="T45" s="231"/>
      <c r="U45" s="231"/>
      <c r="V45" s="231"/>
      <c r="W45" s="231"/>
      <c r="X45" s="231"/>
      <c r="Y45" s="231"/>
      <c r="Z45" s="231"/>
    </row>
    <row r="46" spans="1:26" ht="15.75" hidden="1">
      <c r="A46" s="1"/>
      <c r="B46" s="1"/>
      <c r="C46" s="1"/>
      <c r="D46" s="84"/>
      <c r="E46" s="84"/>
      <c r="F46" s="84"/>
      <c r="G46" s="92"/>
      <c r="H46" s="92"/>
      <c r="I46" s="92"/>
      <c r="J46" s="92"/>
      <c r="K46" s="92"/>
      <c r="L46" s="92"/>
      <c r="M46" s="92"/>
      <c r="N46" s="92"/>
      <c r="O46" s="92"/>
      <c r="P46" s="231"/>
      <c r="Q46" s="232"/>
      <c r="R46" s="101"/>
      <c r="S46" s="231"/>
      <c r="T46" s="231"/>
      <c r="U46" s="231"/>
      <c r="V46" s="231"/>
      <c r="W46" s="231"/>
      <c r="X46" s="231"/>
      <c r="Y46" s="231"/>
      <c r="Z46" s="231"/>
    </row>
    <row r="47" spans="1:26" ht="15.75" hidden="1">
      <c r="A47" s="1"/>
      <c r="B47" s="1"/>
      <c r="C47" s="1"/>
      <c r="D47" s="84"/>
      <c r="E47" s="84"/>
      <c r="F47" s="84"/>
      <c r="G47" s="92"/>
      <c r="H47" s="92"/>
      <c r="I47" s="92"/>
      <c r="J47" s="92"/>
      <c r="K47" s="92"/>
      <c r="L47" s="92"/>
      <c r="M47" s="92"/>
      <c r="N47" s="92"/>
      <c r="O47" s="92"/>
      <c r="P47" s="231"/>
      <c r="Q47" s="232"/>
      <c r="R47" s="101"/>
      <c r="S47" s="231"/>
      <c r="T47" s="231"/>
      <c r="U47" s="231"/>
      <c r="V47" s="231"/>
      <c r="W47" s="231"/>
      <c r="X47" s="231"/>
      <c r="Y47" s="231"/>
      <c r="Z47" s="231"/>
    </row>
    <row r="48" spans="1:26" ht="15.75" hidden="1">
      <c r="A48" s="1"/>
      <c r="B48" s="1"/>
      <c r="C48" s="1"/>
      <c r="D48" s="84"/>
      <c r="E48" s="84"/>
      <c r="F48" s="84"/>
      <c r="G48" s="92"/>
      <c r="H48" s="92"/>
      <c r="I48" s="92"/>
      <c r="J48" s="92"/>
      <c r="K48" s="92"/>
      <c r="L48" s="92"/>
      <c r="M48" s="92"/>
      <c r="N48" s="92"/>
      <c r="O48" s="92"/>
      <c r="P48" s="231"/>
      <c r="Q48" s="232"/>
      <c r="R48" s="101"/>
      <c r="S48" s="231"/>
      <c r="T48" s="231"/>
      <c r="U48" s="231"/>
      <c r="V48" s="231"/>
      <c r="W48" s="231"/>
      <c r="X48" s="231"/>
      <c r="Y48" s="231"/>
      <c r="Z48" s="231"/>
    </row>
    <row r="49" spans="1:26" ht="15.75" hidden="1">
      <c r="A49" s="1"/>
      <c r="B49" s="1"/>
      <c r="C49" s="1"/>
      <c r="D49" s="84"/>
      <c r="E49" s="84"/>
      <c r="F49" s="84"/>
      <c r="G49" s="92"/>
      <c r="H49" s="92"/>
      <c r="I49" s="92"/>
      <c r="J49" s="84"/>
      <c r="K49" s="92"/>
      <c r="L49" s="92"/>
      <c r="M49" s="92"/>
      <c r="N49" s="92"/>
      <c r="O49" s="92"/>
      <c r="P49" s="231"/>
      <c r="Q49" s="232"/>
      <c r="R49" s="101"/>
      <c r="S49" s="231"/>
      <c r="T49" s="231"/>
      <c r="U49" s="231"/>
      <c r="V49" s="231"/>
      <c r="W49" s="231"/>
      <c r="X49" s="231"/>
      <c r="Y49" s="231"/>
      <c r="Z49" s="231"/>
    </row>
    <row r="50" spans="1:26" ht="63" hidden="1">
      <c r="A50" s="1"/>
      <c r="B50" s="1"/>
      <c r="C50" s="1" t="s">
        <v>332</v>
      </c>
      <c r="D50" s="84"/>
      <c r="E50" s="84"/>
      <c r="F50" s="84"/>
      <c r="G50" s="92"/>
      <c r="H50" s="92"/>
      <c r="I50" s="92"/>
      <c r="J50" s="92"/>
      <c r="K50" s="92"/>
      <c r="L50" s="92"/>
      <c r="M50" s="92"/>
      <c r="N50" s="92"/>
      <c r="O50" s="92"/>
      <c r="P50" s="231"/>
      <c r="Q50" s="232"/>
      <c r="R50" s="101"/>
      <c r="S50" s="231"/>
      <c r="T50" s="231"/>
      <c r="U50" s="231"/>
      <c r="V50" s="231"/>
      <c r="W50" s="231"/>
      <c r="X50" s="231"/>
      <c r="Y50" s="231"/>
      <c r="Z50" s="231"/>
    </row>
    <row r="51" spans="1:26" ht="63" hidden="1">
      <c r="A51" s="1"/>
      <c r="B51" s="1"/>
      <c r="C51" s="1" t="s">
        <v>333</v>
      </c>
      <c r="D51" s="84"/>
      <c r="E51" s="84"/>
      <c r="F51" s="84"/>
      <c r="G51" s="92"/>
      <c r="H51" s="92"/>
      <c r="I51" s="92"/>
      <c r="J51" s="92"/>
      <c r="K51" s="92"/>
      <c r="L51" s="92"/>
      <c r="M51" s="92"/>
      <c r="N51" s="92"/>
      <c r="O51" s="92"/>
      <c r="P51" s="231"/>
      <c r="Q51" s="232"/>
      <c r="R51" s="101"/>
      <c r="S51" s="231"/>
      <c r="T51" s="231"/>
      <c r="U51" s="231"/>
      <c r="V51" s="231"/>
      <c r="W51" s="231"/>
      <c r="X51" s="231"/>
      <c r="Y51" s="231"/>
      <c r="Z51" s="231"/>
    </row>
    <row r="52" spans="1:26" ht="47.25" hidden="1">
      <c r="A52" s="1"/>
      <c r="B52" s="1"/>
      <c r="C52" s="1" t="s">
        <v>334</v>
      </c>
      <c r="D52" s="84"/>
      <c r="E52" s="84"/>
      <c r="F52" s="84"/>
      <c r="G52" s="92"/>
      <c r="H52" s="92"/>
      <c r="I52" s="92"/>
      <c r="J52" s="92"/>
      <c r="K52" s="92"/>
      <c r="L52" s="92"/>
      <c r="M52" s="92"/>
      <c r="N52" s="92"/>
      <c r="O52" s="92"/>
      <c r="P52" s="231"/>
      <c r="Q52" s="232"/>
      <c r="R52" s="101"/>
      <c r="S52" s="231"/>
      <c r="T52" s="231"/>
      <c r="U52" s="231"/>
      <c r="V52" s="231"/>
      <c r="W52" s="231"/>
      <c r="X52" s="231"/>
      <c r="Y52" s="231"/>
      <c r="Z52" s="231"/>
    </row>
    <row r="53" spans="1:26" ht="63" hidden="1">
      <c r="A53" s="1"/>
      <c r="B53" s="1"/>
      <c r="C53" s="1" t="s">
        <v>335</v>
      </c>
      <c r="D53" s="84"/>
      <c r="E53" s="84"/>
      <c r="F53" s="84"/>
      <c r="G53" s="92"/>
      <c r="H53" s="92"/>
      <c r="I53" s="92"/>
      <c r="J53" s="92"/>
      <c r="K53" s="92"/>
      <c r="L53" s="92"/>
      <c r="M53" s="92"/>
      <c r="N53" s="92"/>
      <c r="O53" s="92"/>
      <c r="P53" s="231"/>
      <c r="Q53" s="232"/>
      <c r="R53" s="101"/>
      <c r="S53" s="231"/>
      <c r="T53" s="231"/>
      <c r="U53" s="231"/>
      <c r="V53" s="231"/>
      <c r="W53" s="231"/>
      <c r="X53" s="231"/>
      <c r="Y53" s="231"/>
      <c r="Z53" s="231"/>
    </row>
    <row r="54" spans="1:26" ht="15.75" hidden="1">
      <c r="A54" s="35"/>
      <c r="B54" s="1"/>
      <c r="C54" s="1"/>
      <c r="D54" s="84"/>
      <c r="E54" s="84"/>
      <c r="F54" s="84"/>
      <c r="G54" s="92"/>
      <c r="H54" s="92"/>
      <c r="I54" s="92"/>
      <c r="J54" s="92"/>
      <c r="K54" s="92"/>
      <c r="L54" s="92"/>
      <c r="M54" s="92"/>
      <c r="N54" s="92"/>
      <c r="O54" s="92"/>
      <c r="P54" s="231"/>
      <c r="Q54" s="232"/>
      <c r="R54" s="101"/>
      <c r="S54" s="231"/>
      <c r="T54" s="231"/>
      <c r="U54" s="231"/>
      <c r="V54" s="231"/>
      <c r="W54" s="231"/>
      <c r="X54" s="231"/>
      <c r="Y54" s="231"/>
      <c r="Z54" s="231"/>
    </row>
    <row r="55" spans="1:26" ht="15.75" hidden="1">
      <c r="A55" s="35" t="s">
        <v>598</v>
      </c>
      <c r="B55" s="1" t="s">
        <v>336</v>
      </c>
      <c r="C55" s="441" t="s">
        <v>337</v>
      </c>
      <c r="D55" s="84"/>
      <c r="E55" s="84"/>
      <c r="F55" s="84"/>
      <c r="G55" s="92"/>
      <c r="H55" s="92"/>
      <c r="I55" s="92"/>
      <c r="J55" s="92"/>
      <c r="K55" s="92"/>
      <c r="L55" s="92"/>
      <c r="M55" s="92"/>
      <c r="N55" s="92"/>
      <c r="O55" s="92"/>
      <c r="P55" s="231"/>
      <c r="Q55" s="232"/>
      <c r="R55" s="101"/>
      <c r="S55" s="231"/>
      <c r="T55" s="231"/>
      <c r="U55" s="231"/>
      <c r="V55" s="231"/>
      <c r="W55" s="231"/>
      <c r="X55" s="231"/>
      <c r="Y55" s="231"/>
      <c r="Z55" s="231"/>
    </row>
    <row r="56" spans="1:26" ht="15.75" hidden="1">
      <c r="A56" s="237"/>
      <c r="B56" s="146"/>
      <c r="C56" s="442"/>
      <c r="D56" s="84"/>
      <c r="E56" s="84"/>
      <c r="F56" s="84"/>
      <c r="G56" s="92"/>
      <c r="H56" s="92"/>
      <c r="I56" s="92"/>
      <c r="J56" s="92"/>
      <c r="K56" s="92"/>
      <c r="L56" s="92"/>
      <c r="M56" s="92"/>
      <c r="N56" s="92"/>
      <c r="O56" s="92"/>
      <c r="P56" s="231"/>
      <c r="Q56" s="232"/>
      <c r="R56" s="101"/>
      <c r="S56" s="231"/>
      <c r="T56" s="231"/>
      <c r="U56" s="231"/>
      <c r="V56" s="231"/>
      <c r="W56" s="231"/>
      <c r="X56" s="231"/>
      <c r="Y56" s="231"/>
      <c r="Z56" s="231"/>
    </row>
    <row r="57" spans="1:26" ht="47.25" hidden="1">
      <c r="A57" s="425" t="s">
        <v>686</v>
      </c>
      <c r="B57" s="385" t="s">
        <v>687</v>
      </c>
      <c r="C57" s="1" t="s">
        <v>338</v>
      </c>
      <c r="D57" s="84"/>
      <c r="E57" s="84"/>
      <c r="F57" s="84"/>
      <c r="G57" s="92"/>
      <c r="H57" s="92"/>
      <c r="I57" s="92"/>
      <c r="J57" s="92"/>
      <c r="K57" s="92"/>
      <c r="L57" s="92"/>
      <c r="M57" s="92"/>
      <c r="N57" s="92"/>
      <c r="O57" s="92"/>
      <c r="P57" s="231"/>
      <c r="Q57" s="232"/>
      <c r="R57" s="101"/>
      <c r="S57" s="231"/>
      <c r="T57" s="231"/>
      <c r="U57" s="231"/>
      <c r="V57" s="231"/>
      <c r="W57" s="231"/>
      <c r="X57" s="231"/>
      <c r="Y57" s="231"/>
      <c r="Z57" s="231"/>
    </row>
    <row r="58" spans="1:26" ht="15.75" hidden="1">
      <c r="A58" s="443"/>
      <c r="B58" s="387"/>
      <c r="C58" s="1" t="s">
        <v>339</v>
      </c>
      <c r="D58" s="84"/>
      <c r="E58" s="84"/>
      <c r="F58" s="84"/>
      <c r="G58" s="92"/>
      <c r="H58" s="92"/>
      <c r="I58" s="92"/>
      <c r="J58" s="92"/>
      <c r="K58" s="92"/>
      <c r="L58" s="92"/>
      <c r="M58" s="92"/>
      <c r="N58" s="92"/>
      <c r="O58" s="92"/>
      <c r="P58" s="231"/>
      <c r="Q58" s="232"/>
      <c r="R58" s="101"/>
      <c r="S58" s="231"/>
      <c r="T58" s="231"/>
      <c r="U58" s="231"/>
      <c r="V58" s="231"/>
      <c r="W58" s="231"/>
      <c r="X58" s="231"/>
      <c r="Y58" s="231"/>
      <c r="Z58" s="231"/>
    </row>
    <row r="59" spans="1:26" ht="31.5" hidden="1">
      <c r="A59" s="35" t="s">
        <v>598</v>
      </c>
      <c r="B59" s="1" t="s">
        <v>336</v>
      </c>
      <c r="C59" s="1" t="s">
        <v>315</v>
      </c>
      <c r="D59" s="84"/>
      <c r="E59" s="84"/>
      <c r="F59" s="84"/>
      <c r="G59" s="92"/>
      <c r="H59" s="92"/>
      <c r="I59" s="92"/>
      <c r="J59" s="92"/>
      <c r="K59" s="92"/>
      <c r="L59" s="92"/>
      <c r="M59" s="92"/>
      <c r="N59" s="92"/>
      <c r="O59" s="92"/>
      <c r="P59" s="92"/>
      <c r="Q59" s="232"/>
      <c r="R59" s="101"/>
      <c r="S59" s="231"/>
      <c r="T59" s="231"/>
      <c r="U59" s="231"/>
      <c r="V59" s="231"/>
      <c r="W59" s="231"/>
      <c r="X59" s="231"/>
      <c r="Y59" s="231"/>
      <c r="Z59" s="231"/>
    </row>
    <row r="60" spans="1:26" ht="15.75" hidden="1">
      <c r="A60" s="237"/>
      <c r="B60" s="146"/>
      <c r="C60" s="1" t="s">
        <v>682</v>
      </c>
      <c r="D60" s="84"/>
      <c r="E60" s="84"/>
      <c r="F60" s="84"/>
      <c r="G60" s="92"/>
      <c r="H60" s="92"/>
      <c r="I60" s="92"/>
      <c r="J60" s="92"/>
      <c r="K60" s="92"/>
      <c r="L60" s="92"/>
      <c r="M60" s="92"/>
      <c r="N60" s="92"/>
      <c r="O60" s="92"/>
      <c r="P60" s="231"/>
      <c r="Q60" s="232"/>
      <c r="R60" s="101"/>
      <c r="S60" s="231"/>
      <c r="T60" s="231"/>
      <c r="U60" s="231"/>
      <c r="V60" s="231"/>
      <c r="W60" s="231"/>
      <c r="X60" s="231"/>
      <c r="Y60" s="231"/>
      <c r="Z60" s="231"/>
    </row>
    <row r="61" spans="1:26" ht="173.25" hidden="1">
      <c r="A61" s="35"/>
      <c r="B61" s="1"/>
      <c r="C61" s="1" t="s">
        <v>340</v>
      </c>
      <c r="D61" s="84"/>
      <c r="E61" s="84"/>
      <c r="F61" s="84"/>
      <c r="G61" s="92"/>
      <c r="H61" s="92"/>
      <c r="I61" s="92"/>
      <c r="J61" s="92"/>
      <c r="K61" s="92"/>
      <c r="L61" s="92"/>
      <c r="M61" s="92"/>
      <c r="N61" s="92"/>
      <c r="O61" s="92"/>
      <c r="P61" s="231"/>
      <c r="Q61" s="232"/>
      <c r="R61" s="101"/>
      <c r="S61" s="231"/>
      <c r="T61" s="231"/>
      <c r="U61" s="231"/>
      <c r="V61" s="231"/>
      <c r="W61" s="231"/>
      <c r="X61" s="231"/>
      <c r="Y61" s="231"/>
      <c r="Z61" s="231"/>
    </row>
    <row r="62" spans="1:26" ht="141.75" hidden="1">
      <c r="A62" s="35"/>
      <c r="B62" s="1"/>
      <c r="C62" s="1" t="s">
        <v>341</v>
      </c>
      <c r="D62" s="84"/>
      <c r="E62" s="84"/>
      <c r="F62" s="84"/>
      <c r="G62" s="92"/>
      <c r="H62" s="92"/>
      <c r="I62" s="92"/>
      <c r="J62" s="92"/>
      <c r="K62" s="92"/>
      <c r="L62" s="92"/>
      <c r="M62" s="92"/>
      <c r="N62" s="92"/>
      <c r="O62" s="92"/>
      <c r="P62" s="231"/>
      <c r="Q62" s="232"/>
      <c r="R62" s="101"/>
      <c r="S62" s="231"/>
      <c r="T62" s="231"/>
      <c r="U62" s="231"/>
      <c r="V62" s="231"/>
      <c r="W62" s="231"/>
      <c r="X62" s="231"/>
      <c r="Y62" s="231"/>
      <c r="Z62" s="231"/>
    </row>
    <row r="63" spans="1:26" ht="126" hidden="1">
      <c r="A63" s="35"/>
      <c r="B63" s="1"/>
      <c r="C63" s="1" t="s">
        <v>342</v>
      </c>
      <c r="D63" s="84"/>
      <c r="E63" s="84"/>
      <c r="F63" s="84"/>
      <c r="G63" s="92"/>
      <c r="H63" s="92"/>
      <c r="I63" s="92"/>
      <c r="J63" s="92"/>
      <c r="K63" s="92"/>
      <c r="L63" s="92"/>
      <c r="M63" s="92"/>
      <c r="N63" s="92"/>
      <c r="O63" s="92"/>
      <c r="P63" s="231"/>
      <c r="Q63" s="232"/>
      <c r="R63" s="101"/>
      <c r="S63" s="231"/>
      <c r="T63" s="231"/>
      <c r="U63" s="231"/>
      <c r="V63" s="231"/>
      <c r="W63" s="231"/>
      <c r="X63" s="231"/>
      <c r="Y63" s="231"/>
      <c r="Z63" s="231"/>
    </row>
    <row r="64" spans="1:26" ht="94.5" hidden="1">
      <c r="A64" s="35"/>
      <c r="B64" s="1"/>
      <c r="C64" s="1" t="s">
        <v>343</v>
      </c>
      <c r="D64" s="84"/>
      <c r="E64" s="84"/>
      <c r="F64" s="84"/>
      <c r="G64" s="92"/>
      <c r="H64" s="92"/>
      <c r="I64" s="92"/>
      <c r="J64" s="92"/>
      <c r="K64" s="92"/>
      <c r="L64" s="92"/>
      <c r="M64" s="92"/>
      <c r="N64" s="92"/>
      <c r="O64" s="92"/>
      <c r="P64" s="231"/>
      <c r="Q64" s="232"/>
      <c r="R64" s="101"/>
      <c r="S64" s="231"/>
      <c r="T64" s="231"/>
      <c r="U64" s="231"/>
      <c r="V64" s="231"/>
      <c r="W64" s="231"/>
      <c r="X64" s="231"/>
      <c r="Y64" s="231"/>
      <c r="Z64" s="231"/>
    </row>
    <row r="65" spans="1:26" ht="31.5" hidden="1">
      <c r="A65" s="35"/>
      <c r="B65" s="1"/>
      <c r="C65" s="1" t="s">
        <v>344</v>
      </c>
      <c r="D65" s="84"/>
      <c r="E65" s="84"/>
      <c r="F65" s="84"/>
      <c r="G65" s="92"/>
      <c r="H65" s="92"/>
      <c r="I65" s="92"/>
      <c r="J65" s="92"/>
      <c r="K65" s="92"/>
      <c r="L65" s="92"/>
      <c r="M65" s="92"/>
      <c r="N65" s="92"/>
      <c r="O65" s="92"/>
      <c r="P65" s="231"/>
      <c r="Q65" s="232"/>
      <c r="R65" s="101"/>
      <c r="S65" s="231"/>
      <c r="T65" s="231"/>
      <c r="U65" s="231"/>
      <c r="V65" s="231"/>
      <c r="W65" s="231"/>
      <c r="X65" s="231"/>
      <c r="Y65" s="231"/>
      <c r="Z65" s="231"/>
    </row>
    <row r="66" spans="1:26" ht="15.75" hidden="1">
      <c r="A66" s="35"/>
      <c r="B66" s="1"/>
      <c r="C66" s="1" t="s">
        <v>345</v>
      </c>
      <c r="D66" s="84"/>
      <c r="E66" s="84"/>
      <c r="F66" s="84"/>
      <c r="G66" s="92"/>
      <c r="H66" s="92"/>
      <c r="I66" s="92"/>
      <c r="J66" s="92"/>
      <c r="K66" s="92"/>
      <c r="L66" s="92"/>
      <c r="M66" s="92"/>
      <c r="N66" s="92"/>
      <c r="O66" s="92"/>
      <c r="P66" s="231"/>
      <c r="Q66" s="232"/>
      <c r="R66" s="101"/>
      <c r="S66" s="231"/>
      <c r="T66" s="231"/>
      <c r="U66" s="231"/>
      <c r="V66" s="231"/>
      <c r="W66" s="231"/>
      <c r="X66" s="231"/>
      <c r="Y66" s="231"/>
      <c r="Z66" s="231"/>
    </row>
    <row r="67" spans="1:26" ht="15.75" hidden="1">
      <c r="A67" s="35"/>
      <c r="B67" s="1"/>
      <c r="C67" s="1"/>
      <c r="D67" s="84"/>
      <c r="E67" s="84"/>
      <c r="F67" s="84"/>
      <c r="G67" s="92"/>
      <c r="H67" s="92"/>
      <c r="I67" s="92"/>
      <c r="J67" s="92"/>
      <c r="K67" s="92"/>
      <c r="L67" s="92"/>
      <c r="M67" s="92"/>
      <c r="N67" s="92"/>
      <c r="O67" s="92"/>
      <c r="P67" s="231"/>
      <c r="Q67" s="232"/>
      <c r="R67" s="101"/>
      <c r="S67" s="231"/>
      <c r="T67" s="231"/>
      <c r="U67" s="231"/>
      <c r="V67" s="231"/>
      <c r="W67" s="231"/>
      <c r="X67" s="231"/>
      <c r="Y67" s="231"/>
      <c r="Z67" s="231"/>
    </row>
    <row r="68" spans="1:26" ht="15.75" hidden="1">
      <c r="A68" s="35"/>
      <c r="B68" s="1"/>
      <c r="C68" s="1"/>
      <c r="D68" s="84"/>
      <c r="E68" s="84"/>
      <c r="F68" s="84"/>
      <c r="G68" s="92"/>
      <c r="H68" s="92"/>
      <c r="I68" s="92"/>
      <c r="J68" s="92"/>
      <c r="K68" s="92"/>
      <c r="L68" s="92"/>
      <c r="M68" s="92"/>
      <c r="N68" s="92"/>
      <c r="O68" s="92"/>
      <c r="P68" s="231"/>
      <c r="Q68" s="232"/>
      <c r="R68" s="101"/>
      <c r="S68" s="231"/>
      <c r="T68" s="231"/>
      <c r="U68" s="231"/>
      <c r="V68" s="231"/>
      <c r="W68" s="231"/>
      <c r="X68" s="231"/>
      <c r="Y68" s="231"/>
      <c r="Z68" s="231"/>
    </row>
    <row r="69" spans="1:26" ht="31.5" hidden="1">
      <c r="A69" s="35"/>
      <c r="B69" s="1"/>
      <c r="C69" s="1" t="s">
        <v>346</v>
      </c>
      <c r="D69" s="84"/>
      <c r="E69" s="84"/>
      <c r="F69" s="84"/>
      <c r="G69" s="92"/>
      <c r="H69" s="92"/>
      <c r="I69" s="92"/>
      <c r="J69" s="92"/>
      <c r="K69" s="92"/>
      <c r="L69" s="92"/>
      <c r="M69" s="92"/>
      <c r="N69" s="92"/>
      <c r="O69" s="92"/>
      <c r="P69" s="231"/>
      <c r="Q69" s="232"/>
      <c r="R69" s="101"/>
      <c r="S69" s="231"/>
      <c r="T69" s="231"/>
      <c r="U69" s="231"/>
      <c r="V69" s="231"/>
      <c r="W69" s="231"/>
      <c r="X69" s="231"/>
      <c r="Y69" s="231"/>
      <c r="Z69" s="231"/>
    </row>
    <row r="70" spans="1:26" ht="15.75" hidden="1">
      <c r="A70" s="35"/>
      <c r="B70" s="1"/>
      <c r="C70" s="1"/>
      <c r="D70" s="84"/>
      <c r="E70" s="84"/>
      <c r="F70" s="84"/>
      <c r="G70" s="92"/>
      <c r="H70" s="92"/>
      <c r="I70" s="92"/>
      <c r="J70" s="92"/>
      <c r="K70" s="92"/>
      <c r="L70" s="92"/>
      <c r="M70" s="92"/>
      <c r="N70" s="92"/>
      <c r="O70" s="92"/>
      <c r="P70" s="231"/>
      <c r="Q70" s="232"/>
      <c r="R70" s="101"/>
      <c r="S70" s="231"/>
      <c r="T70" s="231"/>
      <c r="U70" s="231"/>
      <c r="V70" s="231"/>
      <c r="W70" s="231"/>
      <c r="X70" s="231"/>
      <c r="Y70" s="231"/>
      <c r="Z70" s="231"/>
    </row>
    <row r="71" spans="1:26" ht="15.75" hidden="1">
      <c r="A71" s="35"/>
      <c r="B71" s="1"/>
      <c r="C71" s="1"/>
      <c r="D71" s="84"/>
      <c r="E71" s="84"/>
      <c r="F71" s="84"/>
      <c r="G71" s="92"/>
      <c r="H71" s="92"/>
      <c r="I71" s="92"/>
      <c r="J71" s="92"/>
      <c r="K71" s="92"/>
      <c r="L71" s="92"/>
      <c r="M71" s="92"/>
      <c r="N71" s="92"/>
      <c r="O71" s="92"/>
      <c r="P71" s="231"/>
      <c r="Q71" s="232"/>
      <c r="R71" s="101"/>
      <c r="S71" s="231"/>
      <c r="T71" s="231"/>
      <c r="U71" s="231"/>
      <c r="V71" s="231"/>
      <c r="W71" s="231"/>
      <c r="X71" s="231"/>
      <c r="Y71" s="231"/>
      <c r="Z71" s="231"/>
    </row>
    <row r="72" spans="1:26" ht="15.75" hidden="1">
      <c r="A72" s="35" t="s">
        <v>347</v>
      </c>
      <c r="B72" s="1" t="s">
        <v>331</v>
      </c>
      <c r="C72" s="1"/>
      <c r="D72" s="84"/>
      <c r="E72" s="84"/>
      <c r="F72" s="84"/>
      <c r="G72" s="92"/>
      <c r="H72" s="92"/>
      <c r="I72" s="92"/>
      <c r="J72" s="92"/>
      <c r="K72" s="92"/>
      <c r="L72" s="92"/>
      <c r="M72" s="92"/>
      <c r="N72" s="92"/>
      <c r="O72" s="92"/>
      <c r="P72" s="231"/>
      <c r="Q72" s="232"/>
      <c r="R72" s="101"/>
      <c r="S72" s="231"/>
      <c r="T72" s="231"/>
      <c r="U72" s="231"/>
      <c r="V72" s="231"/>
      <c r="W72" s="231"/>
      <c r="X72" s="231"/>
      <c r="Y72" s="231"/>
      <c r="Z72" s="231"/>
    </row>
    <row r="73" spans="1:26" ht="63" hidden="1">
      <c r="A73" s="35" t="s">
        <v>348</v>
      </c>
      <c r="B73" s="1" t="s">
        <v>349</v>
      </c>
      <c r="C73" s="1"/>
      <c r="D73" s="84"/>
      <c r="E73" s="84"/>
      <c r="F73" s="84"/>
      <c r="G73" s="92"/>
      <c r="H73" s="92"/>
      <c r="I73" s="92"/>
      <c r="J73" s="92"/>
      <c r="K73" s="92"/>
      <c r="L73" s="92"/>
      <c r="M73" s="92"/>
      <c r="N73" s="92"/>
      <c r="O73" s="92"/>
      <c r="P73" s="231"/>
      <c r="Q73" s="232"/>
      <c r="R73" s="101"/>
      <c r="S73" s="231"/>
      <c r="T73" s="231"/>
      <c r="U73" s="231"/>
      <c r="V73" s="231"/>
      <c r="W73" s="231"/>
      <c r="X73" s="231"/>
      <c r="Y73" s="231"/>
      <c r="Z73" s="231"/>
    </row>
    <row r="74" spans="1:26" ht="47.25" hidden="1">
      <c r="A74" s="35" t="s">
        <v>604</v>
      </c>
      <c r="B74" s="5" t="s">
        <v>673</v>
      </c>
      <c r="C74" s="1"/>
      <c r="D74" s="84"/>
      <c r="E74" s="84"/>
      <c r="F74" s="84"/>
      <c r="G74" s="92"/>
      <c r="H74" s="92"/>
      <c r="I74" s="92"/>
      <c r="J74" s="92"/>
      <c r="K74" s="92"/>
      <c r="L74" s="92"/>
      <c r="M74" s="92"/>
      <c r="N74" s="92"/>
      <c r="O74" s="92"/>
      <c r="P74" s="231"/>
      <c r="Q74" s="232"/>
      <c r="R74" s="101"/>
      <c r="S74" s="231"/>
      <c r="T74" s="231"/>
      <c r="U74" s="231"/>
      <c r="V74" s="231"/>
      <c r="W74" s="231"/>
      <c r="X74" s="231"/>
      <c r="Y74" s="231"/>
      <c r="Z74" s="231"/>
    </row>
    <row r="75" spans="1:26" ht="31.5" hidden="1">
      <c r="A75" s="35" t="s">
        <v>242</v>
      </c>
      <c r="B75" s="1" t="s">
        <v>669</v>
      </c>
      <c r="C75" s="1"/>
      <c r="D75" s="84"/>
      <c r="E75" s="84"/>
      <c r="F75" s="84"/>
      <c r="G75" s="92"/>
      <c r="H75" s="92"/>
      <c r="I75" s="92"/>
      <c r="J75" s="92"/>
      <c r="K75" s="92"/>
      <c r="L75" s="92"/>
      <c r="M75" s="92"/>
      <c r="N75" s="92"/>
      <c r="O75" s="92"/>
      <c r="P75" s="231"/>
      <c r="Q75" s="232"/>
      <c r="R75" s="101"/>
      <c r="S75" s="231"/>
      <c r="T75" s="231"/>
      <c r="U75" s="231"/>
      <c r="V75" s="231"/>
      <c r="W75" s="231"/>
      <c r="X75" s="231"/>
      <c r="Y75" s="231"/>
      <c r="Z75" s="231"/>
    </row>
    <row r="76" spans="1:26" ht="15.75" hidden="1">
      <c r="A76" s="35"/>
      <c r="B76" s="1"/>
      <c r="C76" s="1"/>
      <c r="D76" s="84"/>
      <c r="E76" s="84"/>
      <c r="F76" s="84"/>
      <c r="G76" s="92"/>
      <c r="H76" s="92"/>
      <c r="I76" s="92"/>
      <c r="J76" s="92"/>
      <c r="K76" s="92"/>
      <c r="L76" s="92"/>
      <c r="M76" s="92"/>
      <c r="N76" s="92"/>
      <c r="O76" s="92"/>
      <c r="P76" s="231"/>
      <c r="Q76" s="232"/>
      <c r="R76" s="101"/>
      <c r="S76" s="231"/>
      <c r="T76" s="231"/>
      <c r="U76" s="231"/>
      <c r="V76" s="231"/>
      <c r="W76" s="231"/>
      <c r="X76" s="231"/>
      <c r="Y76" s="231"/>
      <c r="Z76" s="231"/>
    </row>
    <row r="77" spans="1:26" ht="15.75" hidden="1">
      <c r="A77" s="35"/>
      <c r="B77" s="1"/>
      <c r="C77" s="1"/>
      <c r="D77" s="84"/>
      <c r="E77" s="84"/>
      <c r="F77" s="84"/>
      <c r="G77" s="92"/>
      <c r="H77" s="92"/>
      <c r="I77" s="92"/>
      <c r="J77" s="92"/>
      <c r="K77" s="92"/>
      <c r="L77" s="92"/>
      <c r="M77" s="92"/>
      <c r="N77" s="92"/>
      <c r="O77" s="92"/>
      <c r="P77" s="231"/>
      <c r="Q77" s="232"/>
      <c r="R77" s="101"/>
      <c r="S77" s="231"/>
      <c r="T77" s="231"/>
      <c r="U77" s="231"/>
      <c r="V77" s="231"/>
      <c r="W77" s="231"/>
      <c r="X77" s="231"/>
      <c r="Y77" s="231"/>
      <c r="Z77" s="231"/>
    </row>
    <row r="78" spans="1:26" ht="15.75" hidden="1">
      <c r="A78" s="35"/>
      <c r="B78" s="5"/>
      <c r="C78" s="1"/>
      <c r="D78" s="84"/>
      <c r="E78" s="84"/>
      <c r="F78" s="84"/>
      <c r="G78" s="84"/>
      <c r="H78" s="84"/>
      <c r="I78" s="92"/>
      <c r="J78" s="92"/>
      <c r="K78" s="92"/>
      <c r="L78" s="92"/>
      <c r="M78" s="92"/>
      <c r="N78" s="92"/>
      <c r="O78" s="92"/>
      <c r="P78" s="231"/>
      <c r="Q78" s="232"/>
      <c r="R78" s="101"/>
      <c r="S78" s="231"/>
      <c r="T78" s="231"/>
      <c r="U78" s="231"/>
      <c r="V78" s="231"/>
      <c r="W78" s="231"/>
      <c r="X78" s="231"/>
      <c r="Y78" s="231"/>
      <c r="Z78" s="231"/>
    </row>
    <row r="79" spans="1:26" ht="78.75" hidden="1">
      <c r="A79" s="35" t="s">
        <v>641</v>
      </c>
      <c r="B79" s="5" t="s">
        <v>671</v>
      </c>
      <c r="C79" s="1"/>
      <c r="D79" s="84"/>
      <c r="E79" s="84"/>
      <c r="F79" s="84"/>
      <c r="G79" s="84"/>
      <c r="H79" s="84"/>
      <c r="I79" s="92"/>
      <c r="J79" s="92"/>
      <c r="K79" s="92"/>
      <c r="L79" s="92"/>
      <c r="M79" s="92"/>
      <c r="N79" s="92"/>
      <c r="O79" s="92"/>
      <c r="P79" s="231"/>
      <c r="Q79" s="232"/>
      <c r="R79" s="101"/>
      <c r="S79" s="231"/>
      <c r="T79" s="231"/>
      <c r="U79" s="231"/>
      <c r="V79" s="231"/>
      <c r="W79" s="231"/>
      <c r="X79" s="231"/>
      <c r="Y79" s="231"/>
      <c r="Z79" s="231"/>
    </row>
    <row r="80" spans="1:26" ht="31.5" hidden="1">
      <c r="A80" s="35" t="s">
        <v>350</v>
      </c>
      <c r="B80" s="1" t="s">
        <v>351</v>
      </c>
      <c r="C80" s="1"/>
      <c r="D80" s="84"/>
      <c r="E80" s="84"/>
      <c r="F80" s="84"/>
      <c r="G80" s="84"/>
      <c r="H80" s="84"/>
      <c r="I80" s="92"/>
      <c r="J80" s="92"/>
      <c r="K80" s="92"/>
      <c r="L80" s="92"/>
      <c r="M80" s="92"/>
      <c r="N80" s="92"/>
      <c r="O80" s="92"/>
      <c r="P80" s="231"/>
      <c r="Q80" s="232"/>
      <c r="R80" s="101"/>
      <c r="S80" s="231"/>
      <c r="T80" s="231"/>
      <c r="U80" s="231"/>
      <c r="V80" s="231"/>
      <c r="W80" s="231"/>
      <c r="X80" s="231"/>
      <c r="Y80" s="231"/>
      <c r="Z80" s="231"/>
    </row>
    <row r="81" spans="1:26" ht="47.25" hidden="1">
      <c r="A81" s="35" t="s">
        <v>608</v>
      </c>
      <c r="B81" s="1" t="s">
        <v>766</v>
      </c>
      <c r="C81" s="1"/>
      <c r="D81" s="84"/>
      <c r="E81" s="84"/>
      <c r="F81" s="84"/>
      <c r="G81" s="84"/>
      <c r="H81" s="84"/>
      <c r="I81" s="92"/>
      <c r="J81" s="92"/>
      <c r="K81" s="92"/>
      <c r="L81" s="92"/>
      <c r="M81" s="92"/>
      <c r="N81" s="92"/>
      <c r="O81" s="92"/>
      <c r="P81" s="231"/>
      <c r="Q81" s="232"/>
      <c r="R81" s="101"/>
      <c r="S81" s="231"/>
      <c r="T81" s="231"/>
      <c r="U81" s="231"/>
      <c r="V81" s="231"/>
      <c r="W81" s="231"/>
      <c r="X81" s="231"/>
      <c r="Y81" s="231"/>
      <c r="Z81" s="231"/>
    </row>
    <row r="82" spans="1:26" ht="15.75" hidden="1">
      <c r="A82" s="35"/>
      <c r="B82" s="1"/>
      <c r="C82" s="1"/>
      <c r="D82" s="84"/>
      <c r="E82" s="84"/>
      <c r="F82" s="84"/>
      <c r="G82" s="84"/>
      <c r="H82" s="84"/>
      <c r="I82" s="92"/>
      <c r="J82" s="92"/>
      <c r="K82" s="92"/>
      <c r="L82" s="92"/>
      <c r="M82" s="92"/>
      <c r="N82" s="92"/>
      <c r="O82" s="92"/>
      <c r="P82" s="231"/>
      <c r="Q82" s="232"/>
      <c r="R82" s="101"/>
      <c r="S82" s="231"/>
      <c r="T82" s="231"/>
      <c r="U82" s="231"/>
      <c r="V82" s="231"/>
      <c r="W82" s="231"/>
      <c r="X82" s="231"/>
      <c r="Y82" s="231"/>
      <c r="Z82" s="231"/>
    </row>
    <row r="83" spans="1:26" ht="31.5" hidden="1">
      <c r="A83" s="35" t="s">
        <v>686</v>
      </c>
      <c r="B83" s="35" t="s">
        <v>687</v>
      </c>
      <c r="C83" s="1" t="s">
        <v>352</v>
      </c>
      <c r="D83" s="84"/>
      <c r="E83" s="84"/>
      <c r="F83" s="84"/>
      <c r="G83" s="84"/>
      <c r="H83" s="84"/>
      <c r="I83" s="92"/>
      <c r="J83" s="92"/>
      <c r="K83" s="92"/>
      <c r="L83" s="92"/>
      <c r="M83" s="92"/>
      <c r="N83" s="92"/>
      <c r="O83" s="92"/>
      <c r="P83" s="231"/>
      <c r="Q83" s="232"/>
      <c r="R83" s="101"/>
      <c r="S83" s="231"/>
      <c r="T83" s="231"/>
      <c r="U83" s="231"/>
      <c r="V83" s="231"/>
      <c r="W83" s="231"/>
      <c r="X83" s="231"/>
      <c r="Y83" s="231"/>
      <c r="Z83" s="231"/>
    </row>
    <row r="84" spans="1:26" ht="15.75" hidden="1">
      <c r="A84" s="35"/>
      <c r="B84" s="35"/>
      <c r="C84" s="1" t="s">
        <v>538</v>
      </c>
      <c r="D84" s="84"/>
      <c r="E84" s="84"/>
      <c r="F84" s="84"/>
      <c r="G84" s="84"/>
      <c r="H84" s="84"/>
      <c r="I84" s="92"/>
      <c r="J84" s="92"/>
      <c r="K84" s="92"/>
      <c r="L84" s="92"/>
      <c r="M84" s="92"/>
      <c r="N84" s="92"/>
      <c r="O84" s="92"/>
      <c r="P84" s="231"/>
      <c r="Q84" s="232"/>
      <c r="R84" s="101"/>
      <c r="S84" s="231"/>
      <c r="T84" s="231"/>
      <c r="U84" s="231"/>
      <c r="V84" s="231"/>
      <c r="W84" s="231"/>
      <c r="X84" s="231"/>
      <c r="Y84" s="231"/>
      <c r="Z84" s="231"/>
    </row>
    <row r="85" spans="1:26" ht="15.75" hidden="1">
      <c r="A85" s="35"/>
      <c r="B85" s="35"/>
      <c r="C85" s="1" t="s">
        <v>353</v>
      </c>
      <c r="D85" s="84"/>
      <c r="E85" s="84"/>
      <c r="F85" s="84"/>
      <c r="G85" s="84"/>
      <c r="H85" s="84"/>
      <c r="I85" s="92"/>
      <c r="J85" s="92"/>
      <c r="K85" s="92"/>
      <c r="L85" s="92"/>
      <c r="M85" s="92"/>
      <c r="N85" s="92"/>
      <c r="O85" s="92"/>
      <c r="P85" s="231"/>
      <c r="Q85" s="232"/>
      <c r="R85" s="101"/>
      <c r="S85" s="231"/>
      <c r="T85" s="231"/>
      <c r="U85" s="231"/>
      <c r="V85" s="231"/>
      <c r="W85" s="231"/>
      <c r="X85" s="231"/>
      <c r="Y85" s="231"/>
      <c r="Z85" s="231"/>
    </row>
    <row r="86" spans="1:26" ht="15.75" hidden="1">
      <c r="A86" s="35"/>
      <c r="B86" s="35"/>
      <c r="C86" s="1" t="s">
        <v>318</v>
      </c>
      <c r="D86" s="84"/>
      <c r="E86" s="84"/>
      <c r="F86" s="84"/>
      <c r="G86" s="84"/>
      <c r="H86" s="84"/>
      <c r="I86" s="92"/>
      <c r="J86" s="92"/>
      <c r="K86" s="92"/>
      <c r="L86" s="92"/>
      <c r="M86" s="92"/>
      <c r="N86" s="92"/>
      <c r="O86" s="92"/>
      <c r="P86" s="231"/>
      <c r="Q86" s="232"/>
      <c r="R86" s="101"/>
      <c r="S86" s="231"/>
      <c r="T86" s="231"/>
      <c r="U86" s="231"/>
      <c r="V86" s="231"/>
      <c r="W86" s="231"/>
      <c r="X86" s="231"/>
      <c r="Y86" s="231"/>
      <c r="Z86" s="231"/>
    </row>
    <row r="87" spans="1:26" ht="15.75" hidden="1">
      <c r="A87" s="35"/>
      <c r="B87" s="1"/>
      <c r="C87" s="1"/>
      <c r="D87" s="84"/>
      <c r="E87" s="84"/>
      <c r="F87" s="84"/>
      <c r="G87" s="92"/>
      <c r="H87" s="92"/>
      <c r="I87" s="111"/>
      <c r="J87" s="92"/>
      <c r="K87" s="92"/>
      <c r="L87" s="92"/>
      <c r="M87" s="92"/>
      <c r="N87" s="92"/>
      <c r="O87" s="92"/>
      <c r="P87" s="231"/>
      <c r="Q87" s="232"/>
      <c r="R87" s="101"/>
      <c r="S87" s="231"/>
      <c r="T87" s="231"/>
      <c r="U87" s="231"/>
      <c r="V87" s="231"/>
      <c r="W87" s="231"/>
      <c r="X87" s="231"/>
      <c r="Y87" s="231"/>
      <c r="Z87" s="231"/>
    </row>
    <row r="88" spans="1:26" ht="110.25" hidden="1">
      <c r="A88" s="35" t="s">
        <v>347</v>
      </c>
      <c r="B88" s="1" t="s">
        <v>331</v>
      </c>
      <c r="C88" s="1" t="s">
        <v>354</v>
      </c>
      <c r="D88" s="84"/>
      <c r="E88" s="84"/>
      <c r="F88" s="84"/>
      <c r="G88" s="92"/>
      <c r="H88" s="92"/>
      <c r="I88" s="92"/>
      <c r="J88" s="92"/>
      <c r="K88" s="92"/>
      <c r="L88" s="92"/>
      <c r="M88" s="92"/>
      <c r="N88" s="92"/>
      <c r="O88" s="92"/>
      <c r="P88" s="231"/>
      <c r="Q88" s="232"/>
      <c r="R88" s="101"/>
      <c r="S88" s="231"/>
      <c r="T88" s="231"/>
      <c r="U88" s="231"/>
      <c r="V88" s="231"/>
      <c r="W88" s="231"/>
      <c r="X88" s="231"/>
      <c r="Y88" s="231"/>
      <c r="Z88" s="231"/>
    </row>
    <row r="89" spans="1:26" ht="63" hidden="1">
      <c r="A89" s="35" t="s">
        <v>347</v>
      </c>
      <c r="B89" s="1" t="s">
        <v>331</v>
      </c>
      <c r="C89" s="1" t="s">
        <v>355</v>
      </c>
      <c r="D89" s="84"/>
      <c r="E89" s="84"/>
      <c r="F89" s="84"/>
      <c r="G89" s="92"/>
      <c r="H89" s="92"/>
      <c r="I89" s="92"/>
      <c r="J89" s="92"/>
      <c r="K89" s="92"/>
      <c r="L89" s="92"/>
      <c r="M89" s="92"/>
      <c r="N89" s="92"/>
      <c r="O89" s="92"/>
      <c r="P89" s="231"/>
      <c r="Q89" s="232"/>
      <c r="R89" s="101"/>
      <c r="S89" s="231"/>
      <c r="T89" s="231"/>
      <c r="U89" s="231"/>
      <c r="V89" s="231"/>
      <c r="W89" s="231"/>
      <c r="X89" s="231"/>
      <c r="Y89" s="231"/>
      <c r="Z89" s="231"/>
    </row>
    <row r="90" spans="1:26" ht="63" hidden="1">
      <c r="A90" s="35" t="s">
        <v>347</v>
      </c>
      <c r="B90" s="1" t="s">
        <v>331</v>
      </c>
      <c r="C90" s="1" t="s">
        <v>356</v>
      </c>
      <c r="D90" s="84"/>
      <c r="E90" s="84"/>
      <c r="F90" s="84"/>
      <c r="G90" s="84"/>
      <c r="H90" s="84"/>
      <c r="I90" s="92"/>
      <c r="J90" s="84"/>
      <c r="K90" s="92"/>
      <c r="L90" s="92"/>
      <c r="M90" s="92"/>
      <c r="N90" s="92"/>
      <c r="O90" s="92"/>
      <c r="P90" s="231"/>
      <c r="Q90" s="229"/>
      <c r="R90" s="101"/>
      <c r="S90" s="231"/>
      <c r="T90" s="231"/>
      <c r="U90" s="231"/>
      <c r="V90" s="231"/>
      <c r="W90" s="231"/>
      <c r="X90" s="231"/>
      <c r="Y90" s="231"/>
      <c r="Z90" s="231"/>
    </row>
    <row r="91" spans="1:26" ht="78.75" hidden="1">
      <c r="A91" s="223" t="s">
        <v>348</v>
      </c>
      <c r="B91" s="224" t="s">
        <v>357</v>
      </c>
      <c r="C91" s="224" t="s">
        <v>313</v>
      </c>
      <c r="D91" s="121"/>
      <c r="E91" s="121"/>
      <c r="F91" s="121"/>
      <c r="G91" s="105"/>
      <c r="H91" s="105"/>
      <c r="I91" s="105"/>
      <c r="J91" s="105"/>
      <c r="K91" s="105"/>
      <c r="L91" s="105"/>
      <c r="M91" s="105"/>
      <c r="N91" s="105"/>
      <c r="O91" s="105"/>
      <c r="P91" s="234"/>
      <c r="Q91" s="234"/>
      <c r="R91" s="101"/>
      <c r="S91" s="231"/>
      <c r="T91" s="231"/>
      <c r="U91" s="231"/>
      <c r="V91" s="231"/>
      <c r="W91" s="231"/>
      <c r="X91" s="231"/>
      <c r="Y91" s="231"/>
      <c r="Z91" s="231"/>
    </row>
    <row r="92" spans="1:26" ht="47.25" hidden="1">
      <c r="A92" s="35" t="s">
        <v>604</v>
      </c>
      <c r="B92" s="5" t="s">
        <v>673</v>
      </c>
      <c r="C92" s="1" t="s">
        <v>358</v>
      </c>
      <c r="D92" s="84"/>
      <c r="E92" s="84"/>
      <c r="F92" s="84"/>
      <c r="G92" s="92"/>
      <c r="H92" s="92"/>
      <c r="I92" s="92"/>
      <c r="J92" s="92"/>
      <c r="K92" s="92"/>
      <c r="L92" s="92"/>
      <c r="M92" s="92"/>
      <c r="N92" s="92"/>
      <c r="O92" s="92"/>
      <c r="P92" s="231"/>
      <c r="Q92" s="232"/>
      <c r="R92" s="101"/>
      <c r="S92" s="231"/>
      <c r="T92" s="231"/>
      <c r="U92" s="231"/>
      <c r="V92" s="231"/>
      <c r="W92" s="231"/>
      <c r="X92" s="231"/>
      <c r="Y92" s="231"/>
      <c r="Z92" s="231"/>
    </row>
    <row r="93" spans="1:26" ht="47.25" hidden="1">
      <c r="A93" s="35" t="s">
        <v>359</v>
      </c>
      <c r="B93" s="1" t="s">
        <v>360</v>
      </c>
      <c r="C93" s="1" t="s">
        <v>361</v>
      </c>
      <c r="D93" s="84"/>
      <c r="E93" s="84"/>
      <c r="F93" s="84"/>
      <c r="G93" s="92"/>
      <c r="H93" s="92"/>
      <c r="I93" s="92"/>
      <c r="J93" s="92"/>
      <c r="K93" s="92"/>
      <c r="L93" s="92"/>
      <c r="M93" s="92"/>
      <c r="N93" s="92"/>
      <c r="O93" s="92"/>
      <c r="P93" s="231"/>
      <c r="Q93" s="232"/>
      <c r="R93" s="101"/>
      <c r="S93" s="231"/>
      <c r="T93" s="231"/>
      <c r="U93" s="231"/>
      <c r="V93" s="231"/>
      <c r="W93" s="231"/>
      <c r="X93" s="231"/>
      <c r="Y93" s="231"/>
      <c r="Z93" s="231"/>
    </row>
    <row r="94" spans="1:26" ht="15.75" hidden="1">
      <c r="A94" s="35"/>
      <c r="B94" s="1"/>
      <c r="C94" s="1"/>
      <c r="D94" s="84"/>
      <c r="E94" s="84"/>
      <c r="F94" s="84"/>
      <c r="G94" s="84"/>
      <c r="H94" s="84"/>
      <c r="I94" s="92"/>
      <c r="J94" s="92"/>
      <c r="K94" s="92"/>
      <c r="L94" s="92"/>
      <c r="M94" s="92"/>
      <c r="N94" s="92"/>
      <c r="O94" s="92"/>
      <c r="P94" s="231"/>
      <c r="Q94" s="232"/>
      <c r="R94" s="101"/>
      <c r="S94" s="231"/>
      <c r="T94" s="231"/>
      <c r="U94" s="231"/>
      <c r="V94" s="231"/>
      <c r="W94" s="231"/>
      <c r="X94" s="231"/>
      <c r="Y94" s="231"/>
      <c r="Z94" s="231"/>
    </row>
    <row r="95" spans="1:26" ht="15.75" hidden="1">
      <c r="A95" s="35"/>
      <c r="B95" s="1"/>
      <c r="C95" s="1"/>
      <c r="D95" s="84"/>
      <c r="E95" s="84"/>
      <c r="F95" s="84"/>
      <c r="G95" s="84"/>
      <c r="H95" s="84"/>
      <c r="I95" s="92"/>
      <c r="J95" s="92"/>
      <c r="K95" s="92"/>
      <c r="L95" s="92"/>
      <c r="M95" s="92"/>
      <c r="N95" s="92"/>
      <c r="O95" s="92"/>
      <c r="P95" s="231"/>
      <c r="Q95" s="232"/>
      <c r="R95" s="101"/>
      <c r="S95" s="231"/>
      <c r="T95" s="231"/>
      <c r="U95" s="231"/>
      <c r="V95" s="231"/>
      <c r="W95" s="231"/>
      <c r="X95" s="231"/>
      <c r="Y95" s="231"/>
      <c r="Z95" s="231"/>
    </row>
    <row r="96" spans="1:26" ht="63" hidden="1">
      <c r="A96" s="223" t="s">
        <v>350</v>
      </c>
      <c r="B96" s="224" t="s">
        <v>362</v>
      </c>
      <c r="C96" s="224" t="s">
        <v>313</v>
      </c>
      <c r="D96" s="121"/>
      <c r="E96" s="121"/>
      <c r="F96" s="121"/>
      <c r="G96" s="121"/>
      <c r="H96" s="121"/>
      <c r="I96" s="105"/>
      <c r="J96" s="121"/>
      <c r="K96" s="101"/>
      <c r="L96" s="92"/>
      <c r="M96" s="92"/>
      <c r="N96" s="92"/>
      <c r="O96" s="92"/>
      <c r="P96" s="231"/>
      <c r="Q96" s="232"/>
      <c r="R96" s="101"/>
      <c r="S96" s="231"/>
      <c r="T96" s="231"/>
      <c r="U96" s="231"/>
      <c r="V96" s="231"/>
      <c r="W96" s="231"/>
      <c r="X96" s="231"/>
      <c r="Y96" s="231"/>
      <c r="Z96" s="231"/>
    </row>
    <row r="97" spans="1:26" ht="47.25" hidden="1">
      <c r="A97" s="35" t="s">
        <v>608</v>
      </c>
      <c r="B97" s="1" t="s">
        <v>766</v>
      </c>
      <c r="C97" s="1" t="s">
        <v>314</v>
      </c>
      <c r="D97" s="84"/>
      <c r="E97" s="84"/>
      <c r="F97" s="84"/>
      <c r="G97" s="84"/>
      <c r="H97" s="84"/>
      <c r="I97" s="92"/>
      <c r="J97" s="84"/>
      <c r="K97" s="92"/>
      <c r="L97" s="92"/>
      <c r="M97" s="92"/>
      <c r="N97" s="92"/>
      <c r="O97" s="92"/>
      <c r="P97" s="231"/>
      <c r="Q97" s="232"/>
      <c r="R97" s="101"/>
      <c r="S97" s="231"/>
      <c r="T97" s="231"/>
      <c r="U97" s="231"/>
      <c r="V97" s="231"/>
      <c r="W97" s="231"/>
      <c r="X97" s="231"/>
      <c r="Y97" s="231"/>
      <c r="Z97" s="231"/>
    </row>
    <row r="98" spans="1:26" ht="15.75" hidden="1">
      <c r="A98" s="35"/>
      <c r="B98" s="1"/>
      <c r="C98" s="1"/>
      <c r="D98" s="84"/>
      <c r="E98" s="84"/>
      <c r="F98" s="84"/>
      <c r="G98" s="84"/>
      <c r="H98" s="84"/>
      <c r="I98" s="92"/>
      <c r="J98" s="84"/>
      <c r="K98" s="92"/>
      <c r="L98" s="92"/>
      <c r="M98" s="92"/>
      <c r="N98" s="92"/>
      <c r="O98" s="92"/>
      <c r="P98" s="231"/>
      <c r="Q98" s="232"/>
      <c r="R98" s="101"/>
      <c r="S98" s="231"/>
      <c r="T98" s="231"/>
      <c r="U98" s="231"/>
      <c r="V98" s="231"/>
      <c r="W98" s="231"/>
      <c r="X98" s="231"/>
      <c r="Y98" s="231"/>
      <c r="Z98" s="231"/>
    </row>
    <row r="99" spans="1:26" ht="15.75" hidden="1">
      <c r="A99" s="35"/>
      <c r="B99" s="1"/>
      <c r="C99" s="239"/>
      <c r="D99" s="84"/>
      <c r="E99" s="84"/>
      <c r="F99" s="84"/>
      <c r="G99" s="84"/>
      <c r="H99" s="84"/>
      <c r="I99" s="92"/>
      <c r="J99" s="84"/>
      <c r="K99" s="92"/>
      <c r="L99" s="92"/>
      <c r="M99" s="92"/>
      <c r="N99" s="92"/>
      <c r="O99" s="92"/>
      <c r="P99" s="231"/>
      <c r="Q99" s="232"/>
      <c r="R99" s="101"/>
      <c r="S99" s="231"/>
      <c r="T99" s="231"/>
      <c r="U99" s="231"/>
      <c r="V99" s="231"/>
      <c r="W99" s="231"/>
      <c r="X99" s="231"/>
      <c r="Y99" s="231"/>
      <c r="Z99" s="231"/>
    </row>
    <row r="100" spans="1:26" ht="47.25" hidden="1">
      <c r="A100" s="223" t="s">
        <v>290</v>
      </c>
      <c r="B100" s="224" t="s">
        <v>363</v>
      </c>
      <c r="C100" s="224" t="s">
        <v>313</v>
      </c>
      <c r="D100" s="224"/>
      <c r="E100" s="224"/>
      <c r="F100" s="224"/>
      <c r="G100" s="105"/>
      <c r="H100" s="105"/>
      <c r="I100" s="105"/>
      <c r="J100" s="105"/>
      <c r="K100" s="105"/>
      <c r="L100" s="105"/>
      <c r="M100" s="105"/>
      <c r="N100" s="105"/>
      <c r="O100" s="105"/>
      <c r="P100" s="105"/>
      <c r="Q100" s="234"/>
      <c r="R100" s="101"/>
      <c r="S100" s="231"/>
      <c r="T100" s="231"/>
      <c r="U100" s="231"/>
      <c r="V100" s="231"/>
      <c r="W100" s="231"/>
      <c r="X100" s="231"/>
      <c r="Y100" s="231"/>
      <c r="Z100" s="231"/>
    </row>
    <row r="101" spans="1:26" ht="15.75" hidden="1">
      <c r="A101" s="70"/>
      <c r="B101" s="1"/>
      <c r="C101" s="1" t="s">
        <v>538</v>
      </c>
      <c r="D101" s="70"/>
      <c r="E101" s="70"/>
      <c r="F101" s="70"/>
      <c r="G101" s="111"/>
      <c r="H101" s="111"/>
      <c r="I101" s="92"/>
      <c r="J101" s="92"/>
      <c r="K101" s="92"/>
      <c r="L101" s="92"/>
      <c r="M101" s="92"/>
      <c r="N101" s="92"/>
      <c r="O101" s="92"/>
      <c r="P101" s="231"/>
      <c r="Q101" s="232"/>
      <c r="R101" s="101"/>
      <c r="S101" s="231"/>
      <c r="T101" s="231"/>
      <c r="U101" s="231"/>
      <c r="V101" s="231"/>
      <c r="W101" s="231"/>
      <c r="X101" s="231"/>
      <c r="Y101" s="231"/>
      <c r="Z101" s="231"/>
    </row>
    <row r="102" spans="1:26" ht="53.25" customHeight="1" hidden="1">
      <c r="A102" s="1">
        <v>250380</v>
      </c>
      <c r="B102" s="1" t="s">
        <v>666</v>
      </c>
      <c r="C102" s="64" t="s">
        <v>364</v>
      </c>
      <c r="D102" s="70"/>
      <c r="E102" s="70"/>
      <c r="F102" s="70"/>
      <c r="G102" s="92"/>
      <c r="H102" s="92"/>
      <c r="I102" s="92"/>
      <c r="J102" s="92"/>
      <c r="K102" s="92"/>
      <c r="L102" s="92"/>
      <c r="M102" s="92"/>
      <c r="N102" s="92"/>
      <c r="O102" s="92"/>
      <c r="P102" s="231"/>
      <c r="Q102" s="232"/>
      <c r="R102" s="101"/>
      <c r="S102" s="231"/>
      <c r="T102" s="231"/>
      <c r="U102" s="231"/>
      <c r="V102" s="231"/>
      <c r="W102" s="231"/>
      <c r="X102" s="231"/>
      <c r="Y102" s="231"/>
      <c r="Z102" s="231"/>
    </row>
    <row r="103" spans="1:26" ht="63" hidden="1">
      <c r="A103" s="1">
        <v>250380</v>
      </c>
      <c r="B103" s="1" t="s">
        <v>666</v>
      </c>
      <c r="C103" s="64" t="s">
        <v>365</v>
      </c>
      <c r="D103" s="70"/>
      <c r="E103" s="70"/>
      <c r="F103" s="70"/>
      <c r="G103" s="92"/>
      <c r="H103" s="92"/>
      <c r="I103" s="92"/>
      <c r="J103" s="92"/>
      <c r="K103" s="92"/>
      <c r="L103" s="92"/>
      <c r="M103" s="92"/>
      <c r="N103" s="92"/>
      <c r="O103" s="92"/>
      <c r="P103" s="231"/>
      <c r="Q103" s="232"/>
      <c r="R103" s="101"/>
      <c r="S103" s="231"/>
      <c r="T103" s="231"/>
      <c r="U103" s="231"/>
      <c r="V103" s="231"/>
      <c r="W103" s="231"/>
      <c r="X103" s="231"/>
      <c r="Y103" s="231"/>
      <c r="Z103" s="231"/>
    </row>
    <row r="104" spans="1:26" ht="63" hidden="1">
      <c r="A104" s="1">
        <v>250380</v>
      </c>
      <c r="B104" s="1" t="s">
        <v>666</v>
      </c>
      <c r="C104" s="64" t="s">
        <v>366</v>
      </c>
      <c r="D104" s="70"/>
      <c r="E104" s="70"/>
      <c r="F104" s="70"/>
      <c r="G104" s="92"/>
      <c r="H104" s="92"/>
      <c r="I104" s="92"/>
      <c r="J104" s="92"/>
      <c r="K104" s="92"/>
      <c r="L104" s="92"/>
      <c r="M104" s="92"/>
      <c r="N104" s="92"/>
      <c r="O104" s="92"/>
      <c r="P104" s="231"/>
      <c r="Q104" s="232"/>
      <c r="R104" s="101"/>
      <c r="S104" s="231"/>
      <c r="T104" s="231"/>
      <c r="U104" s="231"/>
      <c r="V104" s="231"/>
      <c r="W104" s="231"/>
      <c r="X104" s="231"/>
      <c r="Y104" s="231"/>
      <c r="Z104" s="231"/>
    </row>
    <row r="105" spans="1:26" ht="63" hidden="1">
      <c r="A105" s="1">
        <v>250380</v>
      </c>
      <c r="B105" s="1" t="s">
        <v>666</v>
      </c>
      <c r="C105" s="240" t="s">
        <v>367</v>
      </c>
      <c r="D105" s="70"/>
      <c r="E105" s="70"/>
      <c r="F105" s="70"/>
      <c r="G105" s="92"/>
      <c r="H105" s="92"/>
      <c r="I105" s="92"/>
      <c r="J105" s="92"/>
      <c r="K105" s="92"/>
      <c r="L105" s="92"/>
      <c r="M105" s="92"/>
      <c r="N105" s="92"/>
      <c r="O105" s="92"/>
      <c r="P105" s="231"/>
      <c r="Q105" s="232"/>
      <c r="R105" s="101"/>
      <c r="S105" s="231"/>
      <c r="T105" s="231"/>
      <c r="U105" s="231"/>
      <c r="V105" s="231"/>
      <c r="W105" s="231"/>
      <c r="X105" s="231"/>
      <c r="Y105" s="231"/>
      <c r="Z105" s="231"/>
    </row>
    <row r="106" spans="1:26" ht="63" hidden="1">
      <c r="A106" s="1">
        <v>250380</v>
      </c>
      <c r="B106" s="1" t="s">
        <v>666</v>
      </c>
      <c r="C106" s="64" t="s">
        <v>368</v>
      </c>
      <c r="D106" s="70"/>
      <c r="E106" s="70"/>
      <c r="F106" s="70"/>
      <c r="G106" s="92"/>
      <c r="H106" s="92"/>
      <c r="I106" s="92"/>
      <c r="J106" s="92"/>
      <c r="K106" s="92"/>
      <c r="L106" s="92"/>
      <c r="M106" s="92"/>
      <c r="N106" s="92"/>
      <c r="O106" s="92"/>
      <c r="P106" s="231"/>
      <c r="Q106" s="232"/>
      <c r="R106" s="101"/>
      <c r="S106" s="231"/>
      <c r="T106" s="231"/>
      <c r="U106" s="231"/>
      <c r="V106" s="231"/>
      <c r="W106" s="231"/>
      <c r="X106" s="231"/>
      <c r="Y106" s="231"/>
      <c r="Z106" s="231"/>
    </row>
    <row r="107" spans="1:26" ht="54" customHeight="1" hidden="1">
      <c r="A107" s="1">
        <v>250380</v>
      </c>
      <c r="B107" s="1" t="s">
        <v>666</v>
      </c>
      <c r="C107" s="240" t="s">
        <v>369</v>
      </c>
      <c r="D107" s="70"/>
      <c r="E107" s="70"/>
      <c r="F107" s="70"/>
      <c r="G107" s="92"/>
      <c r="H107" s="92"/>
      <c r="I107" s="92"/>
      <c r="J107" s="92"/>
      <c r="K107" s="92"/>
      <c r="L107" s="92"/>
      <c r="M107" s="92"/>
      <c r="N107" s="92"/>
      <c r="O107" s="92"/>
      <c r="P107" s="231"/>
      <c r="Q107" s="232"/>
      <c r="R107" s="101"/>
      <c r="S107" s="231"/>
      <c r="T107" s="231"/>
      <c r="U107" s="231"/>
      <c r="V107" s="231"/>
      <c r="W107" s="231"/>
      <c r="X107" s="231"/>
      <c r="Y107" s="231"/>
      <c r="Z107" s="231"/>
    </row>
    <row r="108" spans="1:26" ht="126" hidden="1">
      <c r="A108" s="1">
        <v>250380</v>
      </c>
      <c r="B108" s="1" t="s">
        <v>666</v>
      </c>
      <c r="C108" s="64" t="s">
        <v>370</v>
      </c>
      <c r="D108" s="70"/>
      <c r="E108" s="70"/>
      <c r="F108" s="70"/>
      <c r="G108" s="92"/>
      <c r="H108" s="92"/>
      <c r="I108" s="92"/>
      <c r="J108" s="92"/>
      <c r="K108" s="92"/>
      <c r="L108" s="92"/>
      <c r="M108" s="92"/>
      <c r="N108" s="92"/>
      <c r="O108" s="92"/>
      <c r="P108" s="231"/>
      <c r="Q108" s="232"/>
      <c r="R108" s="101"/>
      <c r="S108" s="231"/>
      <c r="T108" s="231"/>
      <c r="U108" s="231"/>
      <c r="V108" s="231"/>
      <c r="W108" s="231"/>
      <c r="X108" s="231"/>
      <c r="Y108" s="231"/>
      <c r="Z108" s="231"/>
    </row>
    <row r="109" spans="1:26" ht="157.5" hidden="1">
      <c r="A109" s="1">
        <v>250380</v>
      </c>
      <c r="B109" s="1" t="s">
        <v>666</v>
      </c>
      <c r="C109" s="241" t="s">
        <v>371</v>
      </c>
      <c r="D109" s="70"/>
      <c r="E109" s="70"/>
      <c r="F109" s="70"/>
      <c r="G109" s="92"/>
      <c r="H109" s="92"/>
      <c r="I109" s="92"/>
      <c r="J109" s="92"/>
      <c r="K109" s="92"/>
      <c r="L109" s="92"/>
      <c r="M109" s="92"/>
      <c r="N109" s="92"/>
      <c r="O109" s="92"/>
      <c r="P109" s="231"/>
      <c r="Q109" s="232"/>
      <c r="R109" s="101"/>
      <c r="S109" s="231"/>
      <c r="T109" s="231"/>
      <c r="U109" s="231"/>
      <c r="V109" s="231"/>
      <c r="W109" s="231"/>
      <c r="X109" s="231"/>
      <c r="Y109" s="231"/>
      <c r="Z109" s="231"/>
    </row>
    <row r="110" spans="1:26" ht="63" hidden="1">
      <c r="A110" s="1">
        <v>250324</v>
      </c>
      <c r="B110" s="1" t="s">
        <v>526</v>
      </c>
      <c r="C110" s="242" t="s">
        <v>372</v>
      </c>
      <c r="D110" s="70"/>
      <c r="E110" s="70"/>
      <c r="F110" s="70"/>
      <c r="G110" s="84"/>
      <c r="H110" s="84"/>
      <c r="I110" s="92"/>
      <c r="J110" s="92"/>
      <c r="K110" s="92"/>
      <c r="L110" s="92"/>
      <c r="M110" s="92"/>
      <c r="N110" s="92"/>
      <c r="O110" s="92"/>
      <c r="P110" s="231">
        <f>SUM(J110:O110)-K110</f>
        <v>0</v>
      </c>
      <c r="Q110" s="232"/>
      <c r="R110" s="101"/>
      <c r="S110" s="231"/>
      <c r="T110" s="231"/>
      <c r="U110" s="231"/>
      <c r="V110" s="231"/>
      <c r="W110" s="231"/>
      <c r="X110" s="231"/>
      <c r="Y110" s="231"/>
      <c r="Z110" s="231"/>
    </row>
    <row r="111" spans="1:26" ht="94.5" hidden="1">
      <c r="A111" s="1">
        <v>250324</v>
      </c>
      <c r="B111" s="1" t="s">
        <v>526</v>
      </c>
      <c r="C111" s="1" t="s">
        <v>373</v>
      </c>
      <c r="D111" s="84"/>
      <c r="E111" s="84"/>
      <c r="F111" s="84"/>
      <c r="G111" s="92"/>
      <c r="H111" s="92"/>
      <c r="I111" s="92"/>
      <c r="J111" s="92"/>
      <c r="K111" s="92"/>
      <c r="L111" s="92"/>
      <c r="M111" s="92"/>
      <c r="N111" s="92"/>
      <c r="O111" s="92"/>
      <c r="P111" s="231">
        <f>SUM(J111:O111)-K111</f>
        <v>0</v>
      </c>
      <c r="Q111" s="232"/>
      <c r="R111" s="101"/>
      <c r="S111" s="231"/>
      <c r="T111" s="231"/>
      <c r="U111" s="231"/>
      <c r="V111" s="231"/>
      <c r="W111" s="231"/>
      <c r="X111" s="231"/>
      <c r="Y111" s="231"/>
      <c r="Z111" s="231"/>
    </row>
    <row r="112" spans="1:26" ht="15.75" hidden="1">
      <c r="A112" s="397"/>
      <c r="B112" s="1"/>
      <c r="C112" s="243"/>
      <c r="D112" s="70"/>
      <c r="E112" s="70"/>
      <c r="F112" s="70"/>
      <c r="G112" s="92"/>
      <c r="H112" s="92"/>
      <c r="I112" s="92"/>
      <c r="J112" s="92"/>
      <c r="K112" s="92"/>
      <c r="L112" s="92"/>
      <c r="M112" s="92"/>
      <c r="N112" s="92"/>
      <c r="O112" s="92"/>
      <c r="P112" s="231">
        <f aca="true" t="shared" si="0" ref="P112:P118">SUM(J112:O112)</f>
        <v>0</v>
      </c>
      <c r="Q112" s="231"/>
      <c r="R112" s="101"/>
      <c r="S112" s="231"/>
      <c r="T112" s="231"/>
      <c r="U112" s="231"/>
      <c r="V112" s="231"/>
      <c r="W112" s="231"/>
      <c r="X112" s="231"/>
      <c r="Y112" s="231"/>
      <c r="Z112" s="231"/>
    </row>
    <row r="113" spans="1:26" ht="15.75" hidden="1">
      <c r="A113" s="397"/>
      <c r="B113" s="1"/>
      <c r="C113" s="1"/>
      <c r="D113" s="84"/>
      <c r="E113" s="84"/>
      <c r="F113" s="84"/>
      <c r="G113" s="84"/>
      <c r="H113" s="84"/>
      <c r="I113" s="84"/>
      <c r="J113" s="92"/>
      <c r="K113" s="92"/>
      <c r="L113" s="92"/>
      <c r="M113" s="92"/>
      <c r="N113" s="92"/>
      <c r="O113" s="92"/>
      <c r="P113" s="231">
        <f t="shared" si="0"/>
        <v>0</v>
      </c>
      <c r="Q113" s="231"/>
      <c r="R113" s="101"/>
      <c r="S113" s="231"/>
      <c r="T113" s="231"/>
      <c r="U113" s="231"/>
      <c r="V113" s="231"/>
      <c r="W113" s="231"/>
      <c r="X113" s="231"/>
      <c r="Y113" s="231"/>
      <c r="Z113" s="231"/>
    </row>
    <row r="114" spans="1:26" ht="31.5" hidden="1">
      <c r="A114" s="397"/>
      <c r="B114" s="1"/>
      <c r="C114" s="244" t="s">
        <v>374</v>
      </c>
      <c r="D114" s="84"/>
      <c r="E114" s="84"/>
      <c r="F114" s="84"/>
      <c r="G114" s="84"/>
      <c r="H114" s="84"/>
      <c r="I114" s="84"/>
      <c r="J114" s="92"/>
      <c r="K114" s="92"/>
      <c r="L114" s="92"/>
      <c r="M114" s="92"/>
      <c r="N114" s="92"/>
      <c r="O114" s="92"/>
      <c r="P114" s="231">
        <f t="shared" si="0"/>
        <v>0</v>
      </c>
      <c r="Q114" s="231"/>
      <c r="R114" s="101"/>
      <c r="S114" s="231"/>
      <c r="T114" s="231"/>
      <c r="U114" s="231"/>
      <c r="V114" s="231"/>
      <c r="W114" s="231"/>
      <c r="X114" s="231"/>
      <c r="Y114" s="231"/>
      <c r="Z114" s="231"/>
    </row>
    <row r="115" spans="1:26" ht="47.25" hidden="1">
      <c r="A115" s="397"/>
      <c r="B115" s="1"/>
      <c r="C115" s="244" t="s">
        <v>375</v>
      </c>
      <c r="D115" s="84"/>
      <c r="E115" s="84"/>
      <c r="F115" s="84"/>
      <c r="G115" s="84"/>
      <c r="H115" s="84"/>
      <c r="I115" s="84"/>
      <c r="J115" s="92"/>
      <c r="K115" s="92"/>
      <c r="L115" s="92"/>
      <c r="M115" s="92"/>
      <c r="N115" s="92"/>
      <c r="O115" s="92"/>
      <c r="P115" s="231">
        <f t="shared" si="0"/>
        <v>0</v>
      </c>
      <c r="Q115" s="231"/>
      <c r="R115" s="101"/>
      <c r="S115" s="231"/>
      <c r="T115" s="231"/>
      <c r="U115" s="231"/>
      <c r="V115" s="231"/>
      <c r="W115" s="231"/>
      <c r="X115" s="231"/>
      <c r="Y115" s="231"/>
      <c r="Z115" s="231"/>
    </row>
    <row r="116" spans="1:26" ht="141.75" hidden="1">
      <c r="A116" s="397"/>
      <c r="B116" s="1"/>
      <c r="C116" s="217" t="s">
        <v>376</v>
      </c>
      <c r="D116" s="84"/>
      <c r="E116" s="84"/>
      <c r="F116" s="84"/>
      <c r="G116" s="84"/>
      <c r="H116" s="84"/>
      <c r="I116" s="84"/>
      <c r="J116" s="92"/>
      <c r="K116" s="92"/>
      <c r="L116" s="92"/>
      <c r="M116" s="92"/>
      <c r="N116" s="92"/>
      <c r="O116" s="92"/>
      <c r="P116" s="231">
        <f t="shared" si="0"/>
        <v>0</v>
      </c>
      <c r="Q116" s="231"/>
      <c r="R116" s="101"/>
      <c r="S116" s="231"/>
      <c r="T116" s="231"/>
      <c r="U116" s="231"/>
      <c r="V116" s="231"/>
      <c r="W116" s="231"/>
      <c r="X116" s="231"/>
      <c r="Y116" s="231"/>
      <c r="Z116" s="231"/>
    </row>
    <row r="117" spans="1:26" ht="15.75" hidden="1">
      <c r="A117" s="397"/>
      <c r="B117" s="1"/>
      <c r="C117" s="146"/>
      <c r="D117" s="84"/>
      <c r="E117" s="84"/>
      <c r="F117" s="84"/>
      <c r="G117" s="84"/>
      <c r="H117" s="84"/>
      <c r="I117" s="84"/>
      <c r="J117" s="92"/>
      <c r="K117" s="92"/>
      <c r="L117" s="92"/>
      <c r="M117" s="92"/>
      <c r="N117" s="92"/>
      <c r="O117" s="92"/>
      <c r="P117" s="231">
        <f t="shared" si="0"/>
        <v>0</v>
      </c>
      <c r="Q117" s="231"/>
      <c r="R117" s="101"/>
      <c r="S117" s="231"/>
      <c r="T117" s="231"/>
      <c r="U117" s="231"/>
      <c r="V117" s="231"/>
      <c r="W117" s="231"/>
      <c r="X117" s="231"/>
      <c r="Y117" s="231"/>
      <c r="Z117" s="231"/>
    </row>
    <row r="118" spans="1:26" ht="15.75" hidden="1">
      <c r="A118" s="1"/>
      <c r="B118" s="1"/>
      <c r="C118" s="242"/>
      <c r="D118" s="84"/>
      <c r="E118" s="84"/>
      <c r="F118" s="84"/>
      <c r="G118" s="84"/>
      <c r="H118" s="84"/>
      <c r="I118" s="245"/>
      <c r="J118" s="246"/>
      <c r="K118" s="246"/>
      <c r="L118" s="246"/>
      <c r="M118" s="246"/>
      <c r="N118" s="246"/>
      <c r="O118" s="246"/>
      <c r="P118" s="231">
        <f t="shared" si="0"/>
        <v>0</v>
      </c>
      <c r="Q118" s="231"/>
      <c r="R118" s="101"/>
      <c r="S118" s="231"/>
      <c r="T118" s="231"/>
      <c r="U118" s="231"/>
      <c r="V118" s="231"/>
      <c r="W118" s="231"/>
      <c r="X118" s="231"/>
      <c r="Y118" s="231"/>
      <c r="Z118" s="231"/>
    </row>
    <row r="119" spans="1:26" ht="31.5">
      <c r="A119" s="35" t="s">
        <v>530</v>
      </c>
      <c r="B119" s="5" t="s">
        <v>595</v>
      </c>
      <c r="C119" s="1" t="s">
        <v>313</v>
      </c>
      <c r="D119" s="84"/>
      <c r="E119" s="84"/>
      <c r="F119" s="84"/>
      <c r="G119" s="84">
        <v>3.5</v>
      </c>
      <c r="H119" s="84"/>
      <c r="I119" s="245"/>
      <c r="J119" s="84">
        <v>3.5</v>
      </c>
      <c r="K119" s="246"/>
      <c r="L119" s="246"/>
      <c r="M119" s="246"/>
      <c r="N119" s="246"/>
      <c r="O119" s="246"/>
      <c r="P119" s="231"/>
      <c r="Q119" s="231"/>
      <c r="R119" s="85"/>
      <c r="S119" s="231"/>
      <c r="T119" s="231"/>
      <c r="U119" s="231"/>
      <c r="V119" s="231"/>
      <c r="W119" s="231"/>
      <c r="X119" s="231"/>
      <c r="Y119" s="231"/>
      <c r="Z119" s="231"/>
    </row>
    <row r="120" spans="1:26" ht="30" customHeight="1">
      <c r="A120" s="237" t="s">
        <v>596</v>
      </c>
      <c r="B120" s="5" t="s">
        <v>597</v>
      </c>
      <c r="C120" s="1" t="s">
        <v>315</v>
      </c>
      <c r="D120" s="84"/>
      <c r="E120" s="84"/>
      <c r="F120" s="84"/>
      <c r="G120" s="84">
        <v>3.5</v>
      </c>
      <c r="H120" s="84"/>
      <c r="I120" s="245"/>
      <c r="J120" s="84">
        <v>3.5</v>
      </c>
      <c r="K120" s="246"/>
      <c r="L120" s="246"/>
      <c r="M120" s="246"/>
      <c r="N120" s="246"/>
      <c r="O120" s="246"/>
      <c r="P120" s="231"/>
      <c r="Q120" s="231"/>
      <c r="R120" s="85"/>
      <c r="S120" s="231"/>
      <c r="T120" s="231"/>
      <c r="U120" s="231"/>
      <c r="V120" s="231"/>
      <c r="W120" s="231"/>
      <c r="X120" s="231"/>
      <c r="Y120" s="231"/>
      <c r="Z120" s="231"/>
    </row>
    <row r="121" spans="1:26" ht="31.5">
      <c r="A121" s="35" t="s">
        <v>529</v>
      </c>
      <c r="B121" s="5" t="s">
        <v>669</v>
      </c>
      <c r="C121" s="1" t="s">
        <v>313</v>
      </c>
      <c r="D121" s="84"/>
      <c r="E121" s="84"/>
      <c r="F121" s="84"/>
      <c r="G121" s="154">
        <f>SUM(G123)+G122+G124</f>
        <v>936.45235</v>
      </c>
      <c r="H121" s="154"/>
      <c r="I121" s="247"/>
      <c r="J121" s="154">
        <f aca="true" t="shared" si="1" ref="J121:O121">SUM(J123)+J122+J124</f>
        <v>4.89435</v>
      </c>
      <c r="K121" s="84">
        <f t="shared" si="1"/>
        <v>1</v>
      </c>
      <c r="L121" s="84">
        <f t="shared" si="1"/>
        <v>911.558</v>
      </c>
      <c r="M121" s="84">
        <f t="shared" si="1"/>
        <v>20</v>
      </c>
      <c r="N121" s="84">
        <f t="shared" si="1"/>
        <v>0</v>
      </c>
      <c r="O121" s="84">
        <f t="shared" si="1"/>
        <v>0</v>
      </c>
      <c r="P121" s="248"/>
      <c r="Q121" s="248"/>
      <c r="R121" s="131">
        <v>8.11735</v>
      </c>
      <c r="S121" s="231"/>
      <c r="T121" s="231"/>
      <c r="U121" s="231"/>
      <c r="V121" s="231"/>
      <c r="W121" s="231"/>
      <c r="X121" s="231"/>
      <c r="Y121" s="231"/>
      <c r="Z121" s="231"/>
    </row>
    <row r="122" spans="1:26" ht="33.75" customHeight="1">
      <c r="A122" s="35" t="s">
        <v>601</v>
      </c>
      <c r="B122" s="5" t="s">
        <v>663</v>
      </c>
      <c r="C122" s="1" t="s">
        <v>315</v>
      </c>
      <c r="D122" s="84"/>
      <c r="E122" s="84"/>
      <c r="F122" s="84"/>
      <c r="G122" s="154">
        <v>3.89435</v>
      </c>
      <c r="H122" s="154"/>
      <c r="I122" s="247"/>
      <c r="J122" s="154">
        <v>3.89435</v>
      </c>
      <c r="K122" s="246"/>
      <c r="L122" s="246"/>
      <c r="M122" s="246"/>
      <c r="N122" s="246"/>
      <c r="O122" s="246"/>
      <c r="P122" s="248"/>
      <c r="Q122" s="248"/>
      <c r="R122" s="131">
        <v>3.89435</v>
      </c>
      <c r="S122" s="231"/>
      <c r="T122" s="231"/>
      <c r="U122" s="231"/>
      <c r="V122" s="231"/>
      <c r="W122" s="231"/>
      <c r="X122" s="231"/>
      <c r="Y122" s="231"/>
      <c r="Z122" s="231"/>
    </row>
    <row r="123" spans="1:26" ht="165.75" customHeight="1">
      <c r="A123" s="35" t="s">
        <v>716</v>
      </c>
      <c r="B123" s="5" t="s">
        <v>543</v>
      </c>
      <c r="C123" s="217" t="s">
        <v>377</v>
      </c>
      <c r="D123" s="84"/>
      <c r="E123" s="84"/>
      <c r="F123" s="84"/>
      <c r="G123" s="246">
        <f>SUM(J123:N123)-K123</f>
        <v>72.55799999999999</v>
      </c>
      <c r="H123" s="154"/>
      <c r="I123" s="247"/>
      <c r="J123" s="84">
        <v>1</v>
      </c>
      <c r="K123" s="246">
        <v>1</v>
      </c>
      <c r="L123" s="246">
        <v>51.558</v>
      </c>
      <c r="M123" s="246">
        <v>20</v>
      </c>
      <c r="N123" s="246"/>
      <c r="O123" s="246"/>
      <c r="P123" s="248"/>
      <c r="Q123" s="248"/>
      <c r="R123" s="85">
        <v>4.223</v>
      </c>
      <c r="S123" s="231"/>
      <c r="T123" s="231"/>
      <c r="U123" s="231"/>
      <c r="V123" s="231"/>
      <c r="W123" s="231"/>
      <c r="X123" s="231"/>
      <c r="Y123" s="231"/>
      <c r="Z123" s="231"/>
    </row>
    <row r="124" spans="1:26" ht="107.25" customHeight="1">
      <c r="A124" s="238" t="s">
        <v>660</v>
      </c>
      <c r="B124" s="242" t="s">
        <v>748</v>
      </c>
      <c r="C124" s="217" t="s">
        <v>378</v>
      </c>
      <c r="D124" s="245"/>
      <c r="E124" s="245"/>
      <c r="F124" s="245"/>
      <c r="G124" s="246">
        <v>860</v>
      </c>
      <c r="H124" s="247"/>
      <c r="I124" s="247"/>
      <c r="J124" s="247"/>
      <c r="K124" s="246"/>
      <c r="L124" s="246">
        <v>860</v>
      </c>
      <c r="M124" s="246"/>
      <c r="N124" s="246"/>
      <c r="O124" s="246"/>
      <c r="P124" s="248"/>
      <c r="Q124" s="248"/>
      <c r="R124" s="249"/>
      <c r="S124" s="231"/>
      <c r="T124" s="231"/>
      <c r="U124" s="231"/>
      <c r="V124" s="231"/>
      <c r="W124" s="231"/>
      <c r="X124" s="231"/>
      <c r="Y124" s="231"/>
      <c r="Z124" s="231"/>
    </row>
    <row r="125" spans="1:26" ht="31.5">
      <c r="A125" s="35" t="s">
        <v>532</v>
      </c>
      <c r="B125" s="5" t="s">
        <v>668</v>
      </c>
      <c r="C125" s="1" t="s">
        <v>313</v>
      </c>
      <c r="D125" s="84"/>
      <c r="E125" s="84"/>
      <c r="F125" s="84"/>
      <c r="G125" s="84">
        <v>354.91</v>
      </c>
      <c r="H125" s="84"/>
      <c r="I125" s="84"/>
      <c r="J125" s="84">
        <v>19.91</v>
      </c>
      <c r="K125" s="92"/>
      <c r="L125" s="92">
        <v>335</v>
      </c>
      <c r="M125" s="92"/>
      <c r="N125" s="92"/>
      <c r="O125" s="92"/>
      <c r="P125" s="127"/>
      <c r="Q125" s="127"/>
      <c r="R125" s="85">
        <v>19.91</v>
      </c>
      <c r="S125" s="231"/>
      <c r="T125" s="231"/>
      <c r="U125" s="231"/>
      <c r="V125" s="231"/>
      <c r="W125" s="231"/>
      <c r="X125" s="231"/>
      <c r="Y125" s="231"/>
      <c r="Z125" s="231"/>
    </row>
    <row r="126" spans="1:26" ht="91.5" customHeight="1">
      <c r="A126" s="35" t="s">
        <v>598</v>
      </c>
      <c r="B126" s="5" t="s">
        <v>82</v>
      </c>
      <c r="C126" s="1" t="s">
        <v>315</v>
      </c>
      <c r="D126" s="84"/>
      <c r="E126" s="84"/>
      <c r="F126" s="84"/>
      <c r="G126" s="84">
        <v>354.91</v>
      </c>
      <c r="H126" s="84"/>
      <c r="I126" s="84"/>
      <c r="J126" s="84">
        <v>19.91</v>
      </c>
      <c r="K126" s="92"/>
      <c r="L126" s="92">
        <v>335</v>
      </c>
      <c r="M126" s="92"/>
      <c r="N126" s="92"/>
      <c r="O126" s="92"/>
      <c r="P126" s="127"/>
      <c r="Q126" s="127"/>
      <c r="R126" s="85">
        <v>19.91</v>
      </c>
      <c r="S126" s="231"/>
      <c r="T126" s="231"/>
      <c r="U126" s="231"/>
      <c r="V126" s="231"/>
      <c r="W126" s="231"/>
      <c r="X126" s="231"/>
      <c r="Y126" s="231"/>
      <c r="Z126" s="231"/>
    </row>
    <row r="127" spans="1:26" ht="15.75" hidden="1">
      <c r="A127" s="1"/>
      <c r="B127" s="1"/>
      <c r="C127" s="5"/>
      <c r="D127" s="84"/>
      <c r="E127" s="84"/>
      <c r="F127" s="84"/>
      <c r="G127" s="84"/>
      <c r="H127" s="84"/>
      <c r="I127" s="84"/>
      <c r="J127" s="92"/>
      <c r="K127" s="92"/>
      <c r="L127" s="92"/>
      <c r="M127" s="92"/>
      <c r="N127" s="92"/>
      <c r="O127" s="92"/>
      <c r="P127" s="127"/>
      <c r="Q127" s="127"/>
      <c r="R127" s="101"/>
      <c r="S127" s="231"/>
      <c r="T127" s="231"/>
      <c r="U127" s="231"/>
      <c r="V127" s="231"/>
      <c r="W127" s="231"/>
      <c r="X127" s="231"/>
      <c r="Y127" s="231"/>
      <c r="Z127" s="231"/>
    </row>
    <row r="128" spans="1:26" ht="15.75" hidden="1">
      <c r="A128" s="1"/>
      <c r="B128" s="1"/>
      <c r="C128" s="5"/>
      <c r="D128" s="84"/>
      <c r="E128" s="84"/>
      <c r="F128" s="84"/>
      <c r="G128" s="84"/>
      <c r="H128" s="84"/>
      <c r="I128" s="84"/>
      <c r="J128" s="92"/>
      <c r="K128" s="92"/>
      <c r="L128" s="92"/>
      <c r="M128" s="92"/>
      <c r="N128" s="92"/>
      <c r="O128" s="92"/>
      <c r="P128" s="127"/>
      <c r="Q128" s="127"/>
      <c r="R128" s="101"/>
      <c r="S128" s="231"/>
      <c r="T128" s="231"/>
      <c r="U128" s="231"/>
      <c r="V128" s="231"/>
      <c r="W128" s="231"/>
      <c r="X128" s="231"/>
      <c r="Y128" s="231"/>
      <c r="Z128" s="231"/>
    </row>
    <row r="129" spans="1:26" ht="15.75" hidden="1">
      <c r="A129" s="1"/>
      <c r="B129" s="1"/>
      <c r="C129" s="5"/>
      <c r="D129" s="84"/>
      <c r="E129" s="84"/>
      <c r="F129" s="84"/>
      <c r="G129" s="84"/>
      <c r="H129" s="84"/>
      <c r="I129" s="84"/>
      <c r="J129" s="92"/>
      <c r="K129" s="92"/>
      <c r="L129" s="92"/>
      <c r="M129" s="92"/>
      <c r="N129" s="92"/>
      <c r="O129" s="92"/>
      <c r="P129" s="127"/>
      <c r="Q129" s="127"/>
      <c r="R129" s="101"/>
      <c r="S129" s="231"/>
      <c r="T129" s="231"/>
      <c r="U129" s="231"/>
      <c r="V129" s="231"/>
      <c r="W129" s="231"/>
      <c r="X129" s="231"/>
      <c r="Y129" s="231"/>
      <c r="Z129" s="231"/>
    </row>
    <row r="130" spans="1:26" ht="15.75" hidden="1">
      <c r="A130" s="1"/>
      <c r="B130" s="1"/>
      <c r="C130" s="5"/>
      <c r="D130" s="84"/>
      <c r="E130" s="84"/>
      <c r="F130" s="84"/>
      <c r="G130" s="84"/>
      <c r="H130" s="84"/>
      <c r="I130" s="84"/>
      <c r="J130" s="92"/>
      <c r="K130" s="92"/>
      <c r="L130" s="92"/>
      <c r="M130" s="92"/>
      <c r="N130" s="92"/>
      <c r="O130" s="92"/>
      <c r="P130" s="127"/>
      <c r="Q130" s="127"/>
      <c r="R130" s="101"/>
      <c r="S130" s="231"/>
      <c r="T130" s="231"/>
      <c r="U130" s="231"/>
      <c r="V130" s="231"/>
      <c r="W130" s="231"/>
      <c r="X130" s="231"/>
      <c r="Y130" s="231"/>
      <c r="Z130" s="231"/>
    </row>
    <row r="131" spans="1:26" ht="15.75" hidden="1">
      <c r="A131" s="1"/>
      <c r="B131" s="1"/>
      <c r="C131" s="5"/>
      <c r="D131" s="84"/>
      <c r="E131" s="84"/>
      <c r="F131" s="84"/>
      <c r="G131" s="84"/>
      <c r="H131" s="84"/>
      <c r="I131" s="84"/>
      <c r="J131" s="92"/>
      <c r="K131" s="92"/>
      <c r="L131" s="92"/>
      <c r="M131" s="92"/>
      <c r="N131" s="92"/>
      <c r="O131" s="92"/>
      <c r="P131" s="127"/>
      <c r="Q131" s="127"/>
      <c r="R131" s="101"/>
      <c r="S131" s="231"/>
      <c r="T131" s="231"/>
      <c r="U131" s="231"/>
      <c r="V131" s="231"/>
      <c r="W131" s="231"/>
      <c r="X131" s="231"/>
      <c r="Y131" s="231"/>
      <c r="Z131" s="231"/>
    </row>
    <row r="132" spans="1:26" ht="15.75">
      <c r="A132" s="1"/>
      <c r="B132" s="1"/>
      <c r="C132" s="5" t="s">
        <v>147</v>
      </c>
      <c r="D132" s="84"/>
      <c r="E132" s="84"/>
      <c r="F132" s="84"/>
      <c r="G132" s="84"/>
      <c r="H132" s="84"/>
      <c r="I132" s="84"/>
      <c r="J132" s="92"/>
      <c r="K132" s="92"/>
      <c r="L132" s="92"/>
      <c r="M132" s="92"/>
      <c r="N132" s="92"/>
      <c r="O132" s="92"/>
      <c r="P132" s="127"/>
      <c r="Q132" s="127"/>
      <c r="R132" s="101"/>
      <c r="S132" s="231"/>
      <c r="T132" s="231"/>
      <c r="U132" s="231"/>
      <c r="V132" s="231"/>
      <c r="W132" s="231"/>
      <c r="X132" s="231"/>
      <c r="Y132" s="231"/>
      <c r="Z132" s="231"/>
    </row>
    <row r="133" spans="1:26" ht="120">
      <c r="A133" s="1"/>
      <c r="B133" s="1"/>
      <c r="C133" s="274" t="s">
        <v>498</v>
      </c>
      <c r="D133" s="85"/>
      <c r="E133" s="85"/>
      <c r="F133" s="85"/>
      <c r="G133" s="85">
        <v>20</v>
      </c>
      <c r="H133" s="85"/>
      <c r="I133" s="85"/>
      <c r="J133" s="101"/>
      <c r="K133" s="101"/>
      <c r="L133" s="101">
        <v>20</v>
      </c>
      <c r="M133" s="92"/>
      <c r="N133" s="92"/>
      <c r="O133" s="92"/>
      <c r="P133" s="127"/>
      <c r="Q133" s="127"/>
      <c r="R133" s="101"/>
      <c r="S133" s="231"/>
      <c r="T133" s="231"/>
      <c r="U133" s="231"/>
      <c r="V133" s="231"/>
      <c r="W133" s="231"/>
      <c r="X133" s="231"/>
      <c r="Y133" s="231"/>
      <c r="Z133" s="231"/>
    </row>
    <row r="134" spans="1:26" ht="105">
      <c r="A134" s="1"/>
      <c r="B134" s="1"/>
      <c r="C134" s="274" t="s">
        <v>499</v>
      </c>
      <c r="D134" s="84"/>
      <c r="E134" s="84"/>
      <c r="F134" s="84"/>
      <c r="G134" s="85">
        <v>15</v>
      </c>
      <c r="H134" s="85"/>
      <c r="I134" s="85"/>
      <c r="J134" s="101"/>
      <c r="K134" s="101"/>
      <c r="L134" s="101">
        <v>15</v>
      </c>
      <c r="M134" s="92"/>
      <c r="N134" s="92"/>
      <c r="O134" s="92"/>
      <c r="P134" s="127"/>
      <c r="Q134" s="127"/>
      <c r="R134" s="101"/>
      <c r="S134" s="231"/>
      <c r="T134" s="231"/>
      <c r="U134" s="231"/>
      <c r="V134" s="231"/>
      <c r="W134" s="231"/>
      <c r="X134" s="231"/>
      <c r="Y134" s="231"/>
      <c r="Z134" s="231"/>
    </row>
    <row r="135" spans="1:26" ht="54.75" customHeight="1">
      <c r="A135" s="35" t="s">
        <v>535</v>
      </c>
      <c r="B135" s="5" t="s">
        <v>746</v>
      </c>
      <c r="C135" s="1" t="s">
        <v>313</v>
      </c>
      <c r="D135" s="84"/>
      <c r="E135" s="84"/>
      <c r="F135" s="84"/>
      <c r="G135" s="84">
        <v>6.25</v>
      </c>
      <c r="H135" s="84"/>
      <c r="I135" s="84"/>
      <c r="J135" s="92"/>
      <c r="K135" s="92"/>
      <c r="L135" s="92"/>
      <c r="M135" s="92"/>
      <c r="N135" s="92">
        <v>6.25</v>
      </c>
      <c r="O135" s="92"/>
      <c r="P135" s="127"/>
      <c r="Q135" s="127"/>
      <c r="R135" s="101"/>
      <c r="S135" s="231"/>
      <c r="T135" s="231"/>
      <c r="U135" s="231"/>
      <c r="V135" s="231"/>
      <c r="W135" s="231"/>
      <c r="X135" s="231"/>
      <c r="Y135" s="231"/>
      <c r="Z135" s="231"/>
    </row>
    <row r="136" spans="1:26" ht="294.75" customHeight="1">
      <c r="A136" s="35" t="s">
        <v>548</v>
      </c>
      <c r="B136" s="63" t="s">
        <v>525</v>
      </c>
      <c r="C136" s="5" t="s">
        <v>379</v>
      </c>
      <c r="D136" s="84"/>
      <c r="E136" s="84"/>
      <c r="F136" s="84"/>
      <c r="G136" s="84">
        <v>6.25</v>
      </c>
      <c r="H136" s="84"/>
      <c r="I136" s="84"/>
      <c r="J136" s="92"/>
      <c r="K136" s="92"/>
      <c r="L136" s="92"/>
      <c r="M136" s="92"/>
      <c r="N136" s="92">
        <v>6.25</v>
      </c>
      <c r="O136" s="92"/>
      <c r="P136" s="127"/>
      <c r="Q136" s="127"/>
      <c r="R136" s="101"/>
      <c r="S136" s="231"/>
      <c r="T136" s="231"/>
      <c r="U136" s="231"/>
      <c r="V136" s="231"/>
      <c r="W136" s="231"/>
      <c r="X136" s="231"/>
      <c r="Y136" s="231"/>
      <c r="Z136" s="231"/>
    </row>
    <row r="137" spans="1:26" ht="42.75" customHeight="1">
      <c r="A137" s="35" t="s">
        <v>250</v>
      </c>
      <c r="B137" s="5" t="s">
        <v>380</v>
      </c>
      <c r="C137" s="1" t="s">
        <v>313</v>
      </c>
      <c r="D137" s="84"/>
      <c r="E137" s="84"/>
      <c r="F137" s="84"/>
      <c r="G137" s="84">
        <v>23.8</v>
      </c>
      <c r="H137" s="84"/>
      <c r="I137" s="84"/>
      <c r="J137" s="92">
        <v>23.8</v>
      </c>
      <c r="K137" s="92"/>
      <c r="L137" s="92"/>
      <c r="M137" s="92"/>
      <c r="N137" s="92"/>
      <c r="O137" s="92"/>
      <c r="P137" s="127"/>
      <c r="Q137" s="127"/>
      <c r="R137" s="101">
        <v>3.8</v>
      </c>
      <c r="S137" s="231"/>
      <c r="T137" s="231"/>
      <c r="U137" s="231"/>
      <c r="V137" s="231"/>
      <c r="W137" s="231"/>
      <c r="X137" s="231"/>
      <c r="Y137" s="231"/>
      <c r="Z137" s="231"/>
    </row>
    <row r="138" spans="1:26" ht="35.25" customHeight="1">
      <c r="A138" s="35" t="s">
        <v>605</v>
      </c>
      <c r="B138" s="5" t="s">
        <v>606</v>
      </c>
      <c r="C138" s="1" t="s">
        <v>315</v>
      </c>
      <c r="D138" s="84"/>
      <c r="E138" s="84"/>
      <c r="F138" s="84"/>
      <c r="G138" s="84">
        <v>20</v>
      </c>
      <c r="H138" s="84"/>
      <c r="I138" s="84"/>
      <c r="J138" s="92">
        <v>20</v>
      </c>
      <c r="K138" s="92"/>
      <c r="L138" s="92"/>
      <c r="M138" s="92"/>
      <c r="N138" s="92"/>
      <c r="O138" s="92"/>
      <c r="P138" s="127"/>
      <c r="Q138" s="127"/>
      <c r="R138" s="101"/>
      <c r="S138" s="231"/>
      <c r="T138" s="231"/>
      <c r="U138" s="231"/>
      <c r="V138" s="231"/>
      <c r="W138" s="231"/>
      <c r="X138" s="231"/>
      <c r="Y138" s="231"/>
      <c r="Z138" s="231"/>
    </row>
    <row r="139" spans="1:26" ht="39.75" customHeight="1">
      <c r="A139" s="35" t="s">
        <v>607</v>
      </c>
      <c r="B139" s="5" t="s">
        <v>765</v>
      </c>
      <c r="C139" s="1" t="s">
        <v>315</v>
      </c>
      <c r="D139" s="84"/>
      <c r="E139" s="84"/>
      <c r="F139" s="84"/>
      <c r="G139" s="84">
        <v>3.8</v>
      </c>
      <c r="H139" s="84"/>
      <c r="I139" s="84"/>
      <c r="J139" s="92">
        <v>3.8</v>
      </c>
      <c r="K139" s="92"/>
      <c r="L139" s="92"/>
      <c r="M139" s="92"/>
      <c r="N139" s="92"/>
      <c r="O139" s="92"/>
      <c r="P139" s="127"/>
      <c r="Q139" s="127"/>
      <c r="R139" s="101">
        <v>3.8</v>
      </c>
      <c r="S139" s="231"/>
      <c r="T139" s="231"/>
      <c r="U139" s="231"/>
      <c r="V139" s="231"/>
      <c r="W139" s="231"/>
      <c r="X139" s="231"/>
      <c r="Y139" s="231"/>
      <c r="Z139" s="231"/>
    </row>
    <row r="140" spans="1:26" ht="39.75" customHeight="1">
      <c r="A140" s="35" t="s">
        <v>518</v>
      </c>
      <c r="B140" s="5" t="s">
        <v>767</v>
      </c>
      <c r="C140" s="1" t="s">
        <v>313</v>
      </c>
      <c r="D140" s="84"/>
      <c r="E140" s="84"/>
      <c r="F140" s="84"/>
      <c r="G140" s="84">
        <v>36</v>
      </c>
      <c r="H140" s="84"/>
      <c r="I140" s="84"/>
      <c r="J140" s="92">
        <v>21</v>
      </c>
      <c r="K140" s="92"/>
      <c r="L140" s="92"/>
      <c r="M140" s="92">
        <v>15</v>
      </c>
      <c r="N140" s="92"/>
      <c r="O140" s="92"/>
      <c r="P140" s="127"/>
      <c r="Q140" s="127"/>
      <c r="R140" s="101"/>
      <c r="S140" s="231"/>
      <c r="T140" s="231"/>
      <c r="U140" s="231"/>
      <c r="V140" s="231"/>
      <c r="W140" s="231"/>
      <c r="X140" s="231"/>
      <c r="Y140" s="231"/>
      <c r="Z140" s="231"/>
    </row>
    <row r="141" spans="1:26" ht="127.5" customHeight="1">
      <c r="A141" s="48" t="s">
        <v>83</v>
      </c>
      <c r="B141" s="5" t="s">
        <v>526</v>
      </c>
      <c r="C141" s="1" t="s">
        <v>381</v>
      </c>
      <c r="D141" s="84"/>
      <c r="E141" s="84"/>
      <c r="F141" s="84"/>
      <c r="G141" s="84">
        <v>15</v>
      </c>
      <c r="H141" s="84"/>
      <c r="I141" s="84"/>
      <c r="J141" s="92"/>
      <c r="K141" s="92"/>
      <c r="L141" s="92"/>
      <c r="M141" s="92">
        <v>15</v>
      </c>
      <c r="N141" s="92"/>
      <c r="O141" s="92"/>
      <c r="P141" s="127"/>
      <c r="Q141" s="127"/>
      <c r="R141" s="101"/>
      <c r="S141" s="231"/>
      <c r="T141" s="231"/>
      <c r="U141" s="231"/>
      <c r="V141" s="231"/>
      <c r="W141" s="231"/>
      <c r="X141" s="231"/>
      <c r="Y141" s="231"/>
      <c r="Z141" s="231"/>
    </row>
    <row r="142" spans="1:26" ht="153.75" customHeight="1" hidden="1">
      <c r="A142" s="48"/>
      <c r="B142" s="75"/>
      <c r="C142" s="1"/>
      <c r="D142" s="84"/>
      <c r="E142" s="84"/>
      <c r="F142" s="84"/>
      <c r="G142" s="84"/>
      <c r="H142" s="84"/>
      <c r="I142" s="84"/>
      <c r="J142" s="92"/>
      <c r="K142" s="92"/>
      <c r="L142" s="92"/>
      <c r="M142" s="92"/>
      <c r="N142" s="92"/>
      <c r="O142" s="92"/>
      <c r="P142" s="127"/>
      <c r="Q142" s="127"/>
      <c r="R142" s="101"/>
      <c r="S142" s="231"/>
      <c r="T142" s="231"/>
      <c r="U142" s="231"/>
      <c r="V142" s="231"/>
      <c r="W142" s="231"/>
      <c r="X142" s="231"/>
      <c r="Y142" s="231"/>
      <c r="Z142" s="231"/>
    </row>
    <row r="143" spans="1:26" ht="192" customHeight="1">
      <c r="A143" s="35" t="s">
        <v>516</v>
      </c>
      <c r="B143" s="5" t="s">
        <v>666</v>
      </c>
      <c r="C143" s="1" t="s">
        <v>774</v>
      </c>
      <c r="D143" s="84"/>
      <c r="E143" s="84"/>
      <c r="F143" s="84"/>
      <c r="G143" s="84">
        <v>21</v>
      </c>
      <c r="H143" s="84"/>
      <c r="I143" s="84"/>
      <c r="J143" s="92">
        <v>21</v>
      </c>
      <c r="K143" s="92"/>
      <c r="L143" s="92"/>
      <c r="M143" s="92"/>
      <c r="N143" s="92"/>
      <c r="O143" s="92"/>
      <c r="P143" s="127"/>
      <c r="Q143" s="127"/>
      <c r="R143" s="101"/>
      <c r="S143" s="231"/>
      <c r="T143" s="231"/>
      <c r="U143" s="231"/>
      <c r="V143" s="231"/>
      <c r="W143" s="231"/>
      <c r="X143" s="231"/>
      <c r="Y143" s="231"/>
      <c r="Z143" s="231"/>
    </row>
    <row r="144" spans="1:26" ht="15.75" hidden="1">
      <c r="A144" s="308"/>
      <c r="B144" s="374"/>
      <c r="C144" s="375"/>
      <c r="D144" s="84"/>
      <c r="E144" s="84"/>
      <c r="F144" s="84"/>
      <c r="G144" s="84"/>
      <c r="H144" s="84"/>
      <c r="I144" s="84"/>
      <c r="J144" s="92"/>
      <c r="K144" s="92"/>
      <c r="L144" s="92"/>
      <c r="M144" s="92"/>
      <c r="N144" s="92"/>
      <c r="O144" s="92"/>
      <c r="P144" s="127"/>
      <c r="Q144" s="127"/>
      <c r="R144" s="101"/>
      <c r="S144" s="231"/>
      <c r="T144" s="231"/>
      <c r="U144" s="231"/>
      <c r="V144" s="231"/>
      <c r="W144" s="231"/>
      <c r="X144" s="231"/>
      <c r="Y144" s="231"/>
      <c r="Z144" s="231"/>
    </row>
    <row r="145" spans="1:26" ht="21.75" customHeight="1">
      <c r="A145" s="438" t="s">
        <v>382</v>
      </c>
      <c r="B145" s="439"/>
      <c r="C145" s="440"/>
      <c r="D145" s="219"/>
      <c r="E145" s="227"/>
      <c r="F145" s="227"/>
      <c r="G145" s="154">
        <f>SUM(G137+G125+G121+G119)+G135+G140</f>
        <v>1360.91235</v>
      </c>
      <c r="H145" s="154"/>
      <c r="I145" s="154"/>
      <c r="J145" s="154">
        <f>SUM(J137+J125+J121+J119)+J135+J140</f>
        <v>73.10435000000001</v>
      </c>
      <c r="K145" s="84">
        <f>SUM(K137+K125+K121+K119)+K135+K140</f>
        <v>1</v>
      </c>
      <c r="L145" s="84">
        <f>SUM(L137+L125+L121+L119)+L135+L140</f>
        <v>1246.558</v>
      </c>
      <c r="M145" s="84">
        <f>SUM(M137+M125+M121+M119)+M135+M140</f>
        <v>35</v>
      </c>
      <c r="N145" s="84">
        <f>SUM(N137+N125+N121+N119)+N135+N140</f>
        <v>6.25</v>
      </c>
      <c r="O145" s="84">
        <f>SUM(O137+O125+O121+O119)+O135</f>
        <v>0</v>
      </c>
      <c r="P145" s="154">
        <f>SUM(P137+P125+P121+P119)</f>
        <v>0</v>
      </c>
      <c r="Q145" s="154">
        <f>SUM(Q137+Q125+Q121+Q119)</f>
        <v>0</v>
      </c>
      <c r="R145" s="131">
        <f>SUM(R137+R125+R121+R119)</f>
        <v>31.827350000000003</v>
      </c>
      <c r="S145" s="231"/>
      <c r="T145" s="231"/>
      <c r="U145" s="231"/>
      <c r="V145" s="231"/>
      <c r="W145" s="231"/>
      <c r="X145" s="231"/>
      <c r="Y145" s="231"/>
      <c r="Z145" s="231"/>
    </row>
    <row r="146" spans="11:15" ht="15.75">
      <c r="K146" s="231"/>
      <c r="L146" s="231"/>
      <c r="M146" s="231"/>
      <c r="N146" s="231"/>
      <c r="O146" s="231"/>
    </row>
    <row r="147" spans="11:15" ht="15.75">
      <c r="K147" s="231"/>
      <c r="L147" s="231"/>
      <c r="M147" s="231"/>
      <c r="N147" s="231"/>
      <c r="O147" s="231"/>
    </row>
    <row r="148" spans="11:15" ht="15.75">
      <c r="K148" s="231"/>
      <c r="L148" s="231"/>
      <c r="M148" s="231"/>
      <c r="N148" s="231"/>
      <c r="O148" s="231"/>
    </row>
  </sheetData>
  <mergeCells count="25">
    <mergeCell ref="A145:C145"/>
    <mergeCell ref="C55:C56"/>
    <mergeCell ref="A57:A58"/>
    <mergeCell ref="B57:B58"/>
    <mergeCell ref="A112:A117"/>
    <mergeCell ref="R9:R11"/>
    <mergeCell ref="J10:K10"/>
    <mergeCell ref="L10:L11"/>
    <mergeCell ref="M10:M11"/>
    <mergeCell ref="N10:N11"/>
    <mergeCell ref="O10:O11"/>
    <mergeCell ref="A6:Q6"/>
    <mergeCell ref="A9:A10"/>
    <mergeCell ref="B9:B10"/>
    <mergeCell ref="C9:C11"/>
    <mergeCell ref="D9:D11"/>
    <mergeCell ref="E9:E11"/>
    <mergeCell ref="F9:F11"/>
    <mergeCell ref="G9:G11"/>
    <mergeCell ref="J9:O9"/>
    <mergeCell ref="Q9:Q11"/>
    <mergeCell ref="C1:R1"/>
    <mergeCell ref="C2:R2"/>
    <mergeCell ref="C3:R3"/>
    <mergeCell ref="E5:R5"/>
  </mergeCells>
  <printOptions/>
  <pageMargins left="0.16" right="0.16" top="0.22" bottom="0.17" header="0.16" footer="0.17"/>
  <pageSetup fitToHeight="3"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S344"/>
  <sheetViews>
    <sheetView tabSelected="1" zoomScale="75" zoomScaleNormal="75" workbookViewId="0" topLeftCell="A5">
      <pane xSplit="3" ySplit="26" topLeftCell="D230" activePane="bottomRight" state="frozen"/>
      <selection pane="topLeft" activeCell="A5" sqref="A5"/>
      <selection pane="topRight" activeCell="D5" sqref="D5"/>
      <selection pane="bottomLeft" activeCell="A31" sqref="A31"/>
      <selection pane="bottomRight" activeCell="E234" sqref="E234"/>
    </sheetView>
  </sheetViews>
  <sheetFormatPr defaultColWidth="9.00390625" defaultRowHeight="12.75"/>
  <cols>
    <col min="1" max="1" width="12.00390625" style="9" customWidth="1"/>
    <col min="2" max="2" width="11.75390625" style="9" customWidth="1"/>
    <col min="3" max="3" width="16.625" style="9" hidden="1" customWidth="1"/>
    <col min="4" max="4" width="92.00390625" style="9" customWidth="1"/>
    <col min="5" max="5" width="13.875" style="9" customWidth="1"/>
    <col min="6" max="6" width="13.875" style="9" hidden="1" customWidth="1"/>
    <col min="7" max="8" width="14.625" style="9" customWidth="1"/>
    <col min="9" max="9" width="9.375" style="9" hidden="1" customWidth="1"/>
    <col min="10" max="10" width="11.625" style="9" customWidth="1"/>
    <col min="11" max="11" width="12.875" style="9" customWidth="1"/>
    <col min="12" max="12" width="10.125" style="9" customWidth="1"/>
    <col min="13" max="13" width="13.875" style="9" customWidth="1"/>
    <col min="14" max="14" width="13.00390625" style="9" customWidth="1"/>
    <col min="15" max="15" width="10.125" style="9" customWidth="1"/>
    <col min="16" max="16" width="15.00390625" style="9" customWidth="1"/>
    <col min="17" max="17" width="14.00390625" style="9" customWidth="1"/>
    <col min="18" max="16384" width="9.125" style="9" customWidth="1"/>
  </cols>
  <sheetData>
    <row r="1" ht="15.75" hidden="1"/>
    <row r="2" ht="15.75" hidden="1"/>
    <row r="3" spans="12:16" ht="18.75">
      <c r="L3" s="400" t="s">
        <v>586</v>
      </c>
      <c r="M3" s="400"/>
      <c r="N3" s="400"/>
      <c r="O3" s="400"/>
      <c r="P3" s="400"/>
    </row>
    <row r="4" spans="12:16" ht="18.75">
      <c r="L4" s="59" t="s">
        <v>587</v>
      </c>
      <c r="M4" s="59"/>
      <c r="N4" s="59"/>
      <c r="O4" s="59"/>
      <c r="P4" s="59"/>
    </row>
    <row r="5" spans="12:16" ht="24.75" customHeight="1">
      <c r="L5" s="400" t="s">
        <v>324</v>
      </c>
      <c r="M5" s="400"/>
      <c r="N5" s="400"/>
      <c r="O5" s="400"/>
      <c r="P5" s="400"/>
    </row>
    <row r="6" spans="11:13" ht="15.75" hidden="1">
      <c r="K6" s="10"/>
      <c r="L6" s="10"/>
      <c r="M6" s="10"/>
    </row>
    <row r="7" ht="15.75" hidden="1">
      <c r="D7" s="11"/>
    </row>
    <row r="8" spans="3:16" ht="15.75" hidden="1">
      <c r="C8" s="12" t="s">
        <v>383</v>
      </c>
      <c r="D8" s="13"/>
      <c r="E8" s="14"/>
      <c r="F8" s="14"/>
      <c r="G8" s="14"/>
      <c r="H8" s="14"/>
      <c r="I8" s="14"/>
      <c r="J8" s="14"/>
      <c r="K8" s="14"/>
      <c r="L8" s="14"/>
      <c r="M8" s="14"/>
      <c r="N8" s="14"/>
      <c r="O8" s="14"/>
      <c r="P8" s="14"/>
    </row>
    <row r="9" spans="3:16" ht="13.5" customHeight="1">
      <c r="C9" s="12"/>
      <c r="D9" s="13"/>
      <c r="E9" s="14"/>
      <c r="F9" s="14"/>
      <c r="G9" s="14"/>
      <c r="H9" s="14"/>
      <c r="I9" s="14"/>
      <c r="J9" s="14"/>
      <c r="K9" s="14"/>
      <c r="L9" s="14"/>
      <c r="M9" s="14"/>
      <c r="N9" s="14"/>
      <c r="O9" s="14"/>
      <c r="P9" s="14"/>
    </row>
    <row r="10" spans="1:17" ht="59.25" customHeight="1">
      <c r="A10" s="396" t="s">
        <v>325</v>
      </c>
      <c r="B10" s="396"/>
      <c r="C10" s="396"/>
      <c r="D10" s="396"/>
      <c r="E10" s="396"/>
      <c r="F10" s="396"/>
      <c r="G10" s="396"/>
      <c r="H10" s="396"/>
      <c r="I10" s="396"/>
      <c r="J10" s="396"/>
      <c r="K10" s="396"/>
      <c r="L10" s="396"/>
      <c r="M10" s="396"/>
      <c r="N10" s="396"/>
      <c r="O10" s="396"/>
      <c r="P10" s="396"/>
      <c r="Q10" s="396"/>
    </row>
    <row r="11" spans="4:17" ht="21" customHeight="1" hidden="1">
      <c r="D11" s="444" t="s">
        <v>384</v>
      </c>
      <c r="E11" s="444"/>
      <c r="F11" s="444"/>
      <c r="G11" s="444"/>
      <c r="H11" s="444"/>
      <c r="I11" s="444"/>
      <c r="J11" s="444"/>
      <c r="K11" s="444"/>
      <c r="L11" s="444"/>
      <c r="M11" s="444"/>
      <c r="N11" s="444"/>
      <c r="O11" s="444"/>
      <c r="P11" s="444"/>
      <c r="Q11" s="444"/>
    </row>
    <row r="12" ht="12.75" customHeight="1">
      <c r="P12" s="9" t="s">
        <v>589</v>
      </c>
    </row>
    <row r="13" spans="1:17" ht="49.5" customHeight="1">
      <c r="A13" s="404" t="s">
        <v>385</v>
      </c>
      <c r="B13" s="404" t="s">
        <v>386</v>
      </c>
      <c r="C13" s="311" t="s">
        <v>531</v>
      </c>
      <c r="D13" s="445" t="s">
        <v>387</v>
      </c>
      <c r="E13" s="397" t="s">
        <v>590</v>
      </c>
      <c r="F13" s="397"/>
      <c r="G13" s="397"/>
      <c r="H13" s="397"/>
      <c r="I13" s="397"/>
      <c r="J13" s="401" t="s">
        <v>591</v>
      </c>
      <c r="K13" s="401"/>
      <c r="L13" s="401"/>
      <c r="M13" s="401"/>
      <c r="N13" s="401"/>
      <c r="O13" s="401"/>
      <c r="P13" s="401"/>
      <c r="Q13" s="447" t="s">
        <v>593</v>
      </c>
    </row>
    <row r="14" spans="1:17" ht="24" customHeight="1">
      <c r="A14" s="404"/>
      <c r="B14" s="404"/>
      <c r="C14" s="448" t="s">
        <v>556</v>
      </c>
      <c r="D14" s="446"/>
      <c r="E14" s="401" t="s">
        <v>578</v>
      </c>
      <c r="F14" s="401" t="s">
        <v>579</v>
      </c>
      <c r="G14" s="397" t="s">
        <v>592</v>
      </c>
      <c r="H14" s="397"/>
      <c r="I14" s="401"/>
      <c r="J14" s="401" t="s">
        <v>578</v>
      </c>
      <c r="K14" s="401" t="s">
        <v>732</v>
      </c>
      <c r="L14" s="401" t="s">
        <v>592</v>
      </c>
      <c r="M14" s="401"/>
      <c r="N14" s="401" t="s">
        <v>733</v>
      </c>
      <c r="O14" s="401" t="s">
        <v>592</v>
      </c>
      <c r="P14" s="401"/>
      <c r="Q14" s="447"/>
    </row>
    <row r="15" spans="1:17" ht="12.75" customHeight="1">
      <c r="A15" s="404"/>
      <c r="B15" s="404"/>
      <c r="C15" s="448"/>
      <c r="D15" s="446"/>
      <c r="E15" s="401"/>
      <c r="F15" s="401"/>
      <c r="G15" s="401" t="s">
        <v>734</v>
      </c>
      <c r="H15" s="401" t="s">
        <v>735</v>
      </c>
      <c r="I15" s="401"/>
      <c r="J15" s="401"/>
      <c r="K15" s="401"/>
      <c r="L15" s="401" t="s">
        <v>388</v>
      </c>
      <c r="M15" s="401" t="s">
        <v>735</v>
      </c>
      <c r="N15" s="401"/>
      <c r="O15" s="450" t="s">
        <v>562</v>
      </c>
      <c r="P15" s="2" t="s">
        <v>561</v>
      </c>
      <c r="Q15" s="447"/>
    </row>
    <row r="16" spans="1:17" ht="165" customHeight="1">
      <c r="A16" s="404"/>
      <c r="B16" s="404"/>
      <c r="C16" s="448"/>
      <c r="D16" s="446"/>
      <c r="E16" s="401"/>
      <c r="F16" s="401"/>
      <c r="G16" s="401"/>
      <c r="H16" s="401"/>
      <c r="I16" s="401"/>
      <c r="J16" s="401"/>
      <c r="K16" s="401"/>
      <c r="L16" s="401"/>
      <c r="M16" s="401"/>
      <c r="N16" s="401"/>
      <c r="O16" s="451"/>
      <c r="P16" s="291" t="s">
        <v>563</v>
      </c>
      <c r="Q16" s="447"/>
    </row>
    <row r="17" spans="1:17" ht="15" customHeight="1" hidden="1">
      <c r="A17" s="312"/>
      <c r="B17" s="312"/>
      <c r="C17" s="449"/>
      <c r="D17" s="313"/>
      <c r="E17" s="401"/>
      <c r="F17" s="401"/>
      <c r="G17" s="401"/>
      <c r="H17" s="401"/>
      <c r="I17" s="401"/>
      <c r="J17" s="401"/>
      <c r="K17" s="401"/>
      <c r="L17" s="401"/>
      <c r="M17" s="401"/>
      <c r="N17" s="401"/>
      <c r="O17" s="2"/>
      <c r="P17" s="2"/>
      <c r="Q17" s="447"/>
    </row>
    <row r="18" spans="1:17" ht="13.5" customHeight="1" hidden="1">
      <c r="A18" s="314"/>
      <c r="B18" s="314"/>
      <c r="C18" s="18"/>
      <c r="D18" s="4"/>
      <c r="E18" s="19"/>
      <c r="F18" s="19"/>
      <c r="G18" s="19"/>
      <c r="H18" s="19"/>
      <c r="I18" s="19"/>
      <c r="J18" s="19"/>
      <c r="K18" s="19"/>
      <c r="L18" s="19"/>
      <c r="M18" s="19"/>
      <c r="N18" s="19"/>
      <c r="O18" s="19"/>
      <c r="P18" s="20"/>
      <c r="Q18" s="21"/>
    </row>
    <row r="19" spans="1:17" ht="14.25" customHeight="1" hidden="1">
      <c r="A19" s="314"/>
      <c r="B19" s="314"/>
      <c r="C19" s="22"/>
      <c r="D19" s="19"/>
      <c r="E19" s="19"/>
      <c r="F19" s="19"/>
      <c r="G19" s="19"/>
      <c r="H19" s="19"/>
      <c r="I19" s="19"/>
      <c r="J19" s="19"/>
      <c r="K19" s="19"/>
      <c r="L19" s="19"/>
      <c r="M19" s="19"/>
      <c r="N19" s="19"/>
      <c r="O19" s="19"/>
      <c r="P19" s="23"/>
      <c r="Q19" s="24"/>
    </row>
    <row r="20" spans="1:17" s="27" customFormat="1" ht="14.25" customHeight="1" hidden="1">
      <c r="A20" s="315"/>
      <c r="B20" s="315"/>
      <c r="C20" s="311">
        <v>1</v>
      </c>
      <c r="D20" s="2">
        <v>2</v>
      </c>
      <c r="E20" s="2">
        <v>3</v>
      </c>
      <c r="F20" s="25"/>
      <c r="G20" s="26">
        <v>5</v>
      </c>
      <c r="H20" s="26">
        <v>6</v>
      </c>
      <c r="I20" s="25">
        <v>7</v>
      </c>
      <c r="J20" s="2">
        <v>8</v>
      </c>
      <c r="K20" s="25">
        <v>9</v>
      </c>
      <c r="L20" s="26">
        <v>10</v>
      </c>
      <c r="M20" s="26">
        <v>11</v>
      </c>
      <c r="N20" s="25">
        <v>12</v>
      </c>
      <c r="O20" s="25"/>
      <c r="P20" s="2">
        <v>13</v>
      </c>
      <c r="Q20" s="2" t="s">
        <v>581</v>
      </c>
    </row>
    <row r="21" spans="1:17" ht="17.25" customHeight="1" hidden="1">
      <c r="A21" s="48" t="s">
        <v>389</v>
      </c>
      <c r="B21" s="48"/>
      <c r="C21" s="316"/>
      <c r="D21" s="5" t="s">
        <v>390</v>
      </c>
      <c r="E21" s="284">
        <f>E23+E24+E29</f>
        <v>0</v>
      </c>
      <c r="F21" s="284"/>
      <c r="G21" s="284">
        <f aca="true" t="shared" si="0" ref="G21:P21">G23+G24+G29</f>
        <v>0</v>
      </c>
      <c r="H21" s="284">
        <f t="shared" si="0"/>
        <v>0</v>
      </c>
      <c r="I21" s="284"/>
      <c r="J21" s="284">
        <f t="shared" si="0"/>
        <v>0</v>
      </c>
      <c r="K21" s="284">
        <f t="shared" si="0"/>
        <v>0</v>
      </c>
      <c r="L21" s="284">
        <f t="shared" si="0"/>
        <v>0</v>
      </c>
      <c r="M21" s="284">
        <f t="shared" si="0"/>
        <v>0</v>
      </c>
      <c r="N21" s="284">
        <f t="shared" si="0"/>
        <v>0</v>
      </c>
      <c r="O21" s="284">
        <f t="shared" si="0"/>
        <v>0</v>
      </c>
      <c r="P21" s="284">
        <f t="shared" si="0"/>
        <v>0</v>
      </c>
      <c r="Q21" s="284">
        <f aca="true" t="shared" si="1" ref="Q21:Q96">SUM(J21+E21)</f>
        <v>0</v>
      </c>
    </row>
    <row r="22" spans="1:17" ht="19.5" customHeight="1" hidden="1">
      <c r="A22" s="48" t="s">
        <v>391</v>
      </c>
      <c r="B22" s="48"/>
      <c r="C22" s="317"/>
      <c r="D22" s="5" t="s">
        <v>390</v>
      </c>
      <c r="E22" s="284"/>
      <c r="F22" s="284"/>
      <c r="G22" s="284"/>
      <c r="H22" s="284"/>
      <c r="I22" s="284"/>
      <c r="J22" s="318"/>
      <c r="K22" s="318"/>
      <c r="L22" s="318"/>
      <c r="M22" s="318"/>
      <c r="N22" s="318"/>
      <c r="O22" s="318"/>
      <c r="P22" s="318"/>
      <c r="Q22" s="284">
        <f t="shared" si="1"/>
        <v>0</v>
      </c>
    </row>
    <row r="23" spans="1:17" ht="51.75" customHeight="1" hidden="1">
      <c r="A23" s="48" t="s">
        <v>392</v>
      </c>
      <c r="B23" s="319" t="s">
        <v>596</v>
      </c>
      <c r="C23" s="319"/>
      <c r="D23" s="5" t="s">
        <v>393</v>
      </c>
      <c r="E23" s="284"/>
      <c r="F23" s="284"/>
      <c r="G23" s="284"/>
      <c r="H23" s="284"/>
      <c r="I23" s="284"/>
      <c r="J23" s="318"/>
      <c r="K23" s="318"/>
      <c r="L23" s="320"/>
      <c r="M23" s="320"/>
      <c r="N23" s="318"/>
      <c r="O23" s="318"/>
      <c r="P23" s="318"/>
      <c r="Q23" s="284">
        <f t="shared" si="1"/>
        <v>0</v>
      </c>
    </row>
    <row r="24" spans="1:17" ht="16.5" customHeight="1" hidden="1">
      <c r="A24" s="48"/>
      <c r="B24" s="48"/>
      <c r="C24" s="319" t="s">
        <v>626</v>
      </c>
      <c r="D24" s="250" t="s">
        <v>627</v>
      </c>
      <c r="E24" s="284"/>
      <c r="F24" s="318"/>
      <c r="G24" s="320"/>
      <c r="H24" s="320"/>
      <c r="I24" s="318"/>
      <c r="J24" s="318"/>
      <c r="K24" s="318"/>
      <c r="L24" s="320"/>
      <c r="M24" s="320"/>
      <c r="N24" s="318"/>
      <c r="O24" s="318"/>
      <c r="P24" s="318"/>
      <c r="Q24" s="284">
        <f t="shared" si="1"/>
        <v>0</v>
      </c>
    </row>
    <row r="25" spans="1:17" ht="15.75" hidden="1">
      <c r="A25" s="48"/>
      <c r="B25" s="48"/>
      <c r="C25" s="297"/>
      <c r="D25" s="5"/>
      <c r="E25" s="284"/>
      <c r="F25" s="321"/>
      <c r="G25" s="321"/>
      <c r="H25" s="284"/>
      <c r="I25" s="284"/>
      <c r="J25" s="284"/>
      <c r="K25" s="284"/>
      <c r="L25" s="284"/>
      <c r="M25" s="284"/>
      <c r="N25" s="284"/>
      <c r="O25" s="284"/>
      <c r="P25" s="284"/>
      <c r="Q25" s="284">
        <f t="shared" si="1"/>
        <v>0</v>
      </c>
    </row>
    <row r="26" spans="1:17" ht="15.75" hidden="1">
      <c r="A26" s="48"/>
      <c r="B26" s="48"/>
      <c r="C26" s="297"/>
      <c r="D26" s="75"/>
      <c r="E26" s="284"/>
      <c r="F26" s="321"/>
      <c r="G26" s="321"/>
      <c r="H26" s="322"/>
      <c r="I26" s="284"/>
      <c r="J26" s="284"/>
      <c r="K26" s="284"/>
      <c r="L26" s="284"/>
      <c r="M26" s="284"/>
      <c r="N26" s="284"/>
      <c r="O26" s="284"/>
      <c r="P26" s="284"/>
      <c r="Q26" s="284">
        <f t="shared" si="1"/>
        <v>0</v>
      </c>
    </row>
    <row r="27" spans="1:17" ht="39.75" customHeight="1" hidden="1">
      <c r="A27" s="48"/>
      <c r="B27" s="48"/>
      <c r="C27" s="297"/>
      <c r="D27" s="5" t="s">
        <v>509</v>
      </c>
      <c r="E27" s="284"/>
      <c r="F27" s="321"/>
      <c r="G27" s="321"/>
      <c r="H27" s="322"/>
      <c r="I27" s="284"/>
      <c r="J27" s="284"/>
      <c r="K27" s="284"/>
      <c r="L27" s="284"/>
      <c r="M27" s="284"/>
      <c r="N27" s="284"/>
      <c r="O27" s="284"/>
      <c r="P27" s="284"/>
      <c r="Q27" s="284">
        <f t="shared" si="1"/>
        <v>0</v>
      </c>
    </row>
    <row r="28" spans="1:17" ht="39.75" customHeight="1" hidden="1">
      <c r="A28" s="48"/>
      <c r="B28" s="48"/>
      <c r="C28" s="297"/>
      <c r="D28" s="5"/>
      <c r="E28" s="284"/>
      <c r="F28" s="321"/>
      <c r="G28" s="321"/>
      <c r="H28" s="322"/>
      <c r="I28" s="284"/>
      <c r="J28" s="284"/>
      <c r="K28" s="284"/>
      <c r="L28" s="284"/>
      <c r="M28" s="284"/>
      <c r="N28" s="284"/>
      <c r="O28" s="284"/>
      <c r="P28" s="284"/>
      <c r="Q28" s="284">
        <f t="shared" si="1"/>
        <v>0</v>
      </c>
    </row>
    <row r="29" spans="1:17" ht="15.75" hidden="1">
      <c r="A29" s="48" t="s">
        <v>394</v>
      </c>
      <c r="B29" s="297"/>
      <c r="C29" s="297"/>
      <c r="D29" s="5" t="s">
        <v>614</v>
      </c>
      <c r="E29" s="284"/>
      <c r="F29" s="284"/>
      <c r="G29" s="284"/>
      <c r="H29" s="284"/>
      <c r="I29" s="284"/>
      <c r="J29" s="284"/>
      <c r="K29" s="284"/>
      <c r="L29" s="284"/>
      <c r="M29" s="284"/>
      <c r="N29" s="284"/>
      <c r="O29" s="284"/>
      <c r="P29" s="284"/>
      <c r="Q29" s="284">
        <f t="shared" si="1"/>
        <v>0</v>
      </c>
    </row>
    <row r="30" spans="1:17" ht="15.75" hidden="1">
      <c r="A30" s="48" t="s">
        <v>395</v>
      </c>
      <c r="B30" s="297" t="s">
        <v>623</v>
      </c>
      <c r="C30" s="297"/>
      <c r="D30" s="323" t="s">
        <v>396</v>
      </c>
      <c r="E30" s="284"/>
      <c r="F30" s="284"/>
      <c r="G30" s="284"/>
      <c r="H30" s="284"/>
      <c r="I30" s="284"/>
      <c r="J30" s="284"/>
      <c r="K30" s="284"/>
      <c r="L30" s="284"/>
      <c r="M30" s="284"/>
      <c r="N30" s="284"/>
      <c r="O30" s="284"/>
      <c r="P30" s="284"/>
      <c r="Q30" s="284">
        <f t="shared" si="1"/>
        <v>0</v>
      </c>
    </row>
    <row r="31" spans="1:17" ht="18.75" customHeight="1">
      <c r="A31" s="48" t="s">
        <v>397</v>
      </c>
      <c r="B31" s="324"/>
      <c r="C31" s="297" t="s">
        <v>529</v>
      </c>
      <c r="D31" s="5" t="s">
        <v>669</v>
      </c>
      <c r="E31" s="336">
        <f>SUM(E37+E45+E49+E65+E84+E87+E90)</f>
        <v>422.6860499999999</v>
      </c>
      <c r="F31" s="336"/>
      <c r="G31" s="336">
        <f>SUM(G37+G45+G49+G65+G84+G87+G90)</f>
        <v>263.40000000000003</v>
      </c>
      <c r="H31" s="336">
        <f>SUM(H37+H45+H49+H65+H84+H87+H90)</f>
        <v>250</v>
      </c>
      <c r="I31" s="284">
        <f aca="true" t="shared" si="2" ref="I31:P31">SUM(I37+I45+I52+I65+I91+I119)</f>
        <v>0</v>
      </c>
      <c r="J31" s="284">
        <f t="shared" si="2"/>
        <v>0</v>
      </c>
      <c r="K31" s="284">
        <f t="shared" si="2"/>
        <v>0</v>
      </c>
      <c r="L31" s="284">
        <f t="shared" si="2"/>
        <v>0</v>
      </c>
      <c r="M31" s="284">
        <f t="shared" si="2"/>
        <v>0</v>
      </c>
      <c r="N31" s="284">
        <f t="shared" si="2"/>
        <v>0</v>
      </c>
      <c r="O31" s="284">
        <f t="shared" si="2"/>
        <v>0</v>
      </c>
      <c r="P31" s="284">
        <f t="shared" si="2"/>
        <v>0</v>
      </c>
      <c r="Q31" s="336">
        <f t="shared" si="1"/>
        <v>422.6860499999999</v>
      </c>
    </row>
    <row r="32" spans="1:17" ht="18.75" customHeight="1" hidden="1">
      <c r="A32" s="48"/>
      <c r="B32" s="324"/>
      <c r="C32" s="297"/>
      <c r="D32" s="5"/>
      <c r="E32" s="336"/>
      <c r="F32" s="336"/>
      <c r="G32" s="336"/>
      <c r="H32" s="336"/>
      <c r="I32" s="284"/>
      <c r="J32" s="284"/>
      <c r="K32" s="284"/>
      <c r="L32" s="284"/>
      <c r="M32" s="284"/>
      <c r="N32" s="284"/>
      <c r="O32" s="284"/>
      <c r="P32" s="284"/>
      <c r="Q32" s="336">
        <f t="shared" si="1"/>
        <v>0</v>
      </c>
    </row>
    <row r="33" spans="1:17" ht="18.75" customHeight="1">
      <c r="A33" s="48" t="s">
        <v>398</v>
      </c>
      <c r="B33" s="324"/>
      <c r="C33" s="297"/>
      <c r="D33" s="5" t="s">
        <v>669</v>
      </c>
      <c r="E33" s="336">
        <f>SUM(E31)</f>
        <v>422.6860499999999</v>
      </c>
      <c r="F33" s="336"/>
      <c r="G33" s="336">
        <f aca="true" t="shared" si="3" ref="G33:P33">SUM(G31)</f>
        <v>263.40000000000003</v>
      </c>
      <c r="H33" s="336">
        <f t="shared" si="3"/>
        <v>250</v>
      </c>
      <c r="I33" s="284">
        <f t="shared" si="3"/>
        <v>0</v>
      </c>
      <c r="J33" s="284">
        <f t="shared" si="3"/>
        <v>0</v>
      </c>
      <c r="K33" s="284">
        <f t="shared" si="3"/>
        <v>0</v>
      </c>
      <c r="L33" s="284">
        <f t="shared" si="3"/>
        <v>0</v>
      </c>
      <c r="M33" s="284">
        <f t="shared" si="3"/>
        <v>0</v>
      </c>
      <c r="N33" s="284">
        <f t="shared" si="3"/>
        <v>0</v>
      </c>
      <c r="O33" s="284">
        <f t="shared" si="3"/>
        <v>0</v>
      </c>
      <c r="P33" s="284">
        <f t="shared" si="3"/>
        <v>0</v>
      </c>
      <c r="Q33" s="336">
        <f t="shared" si="1"/>
        <v>422.6860499999999</v>
      </c>
    </row>
    <row r="34" spans="1:17" ht="22.5" customHeight="1" hidden="1">
      <c r="A34" s="48" t="s">
        <v>399</v>
      </c>
      <c r="B34" s="48" t="s">
        <v>622</v>
      </c>
      <c r="C34" s="297" t="s">
        <v>622</v>
      </c>
      <c r="D34" s="5" t="s">
        <v>644</v>
      </c>
      <c r="E34" s="336"/>
      <c r="F34" s="336"/>
      <c r="G34" s="336"/>
      <c r="H34" s="336"/>
      <c r="I34" s="284"/>
      <c r="J34" s="284"/>
      <c r="K34" s="284"/>
      <c r="L34" s="284"/>
      <c r="M34" s="284"/>
      <c r="N34" s="284"/>
      <c r="O34" s="284"/>
      <c r="P34" s="284"/>
      <c r="Q34" s="336">
        <f t="shared" si="1"/>
        <v>0</v>
      </c>
    </row>
    <row r="35" spans="1:17" ht="22.5" customHeight="1" hidden="1">
      <c r="A35" s="48"/>
      <c r="B35" s="48"/>
      <c r="C35" s="297"/>
      <c r="D35" s="75" t="s">
        <v>400</v>
      </c>
      <c r="E35" s="79"/>
      <c r="F35" s="79"/>
      <c r="G35" s="79"/>
      <c r="H35" s="336"/>
      <c r="I35" s="284"/>
      <c r="J35" s="284"/>
      <c r="K35" s="284"/>
      <c r="L35" s="284"/>
      <c r="M35" s="284"/>
      <c r="N35" s="284"/>
      <c r="O35" s="284"/>
      <c r="P35" s="284"/>
      <c r="Q35" s="336">
        <f t="shared" si="1"/>
        <v>0</v>
      </c>
    </row>
    <row r="36" spans="1:17" ht="22.5" customHeight="1" hidden="1">
      <c r="A36" s="48"/>
      <c r="B36" s="48"/>
      <c r="C36" s="297"/>
      <c r="D36" s="75"/>
      <c r="E36" s="79"/>
      <c r="F36" s="79"/>
      <c r="G36" s="79"/>
      <c r="H36" s="336"/>
      <c r="I36" s="284"/>
      <c r="J36" s="284"/>
      <c r="K36" s="284"/>
      <c r="L36" s="284"/>
      <c r="M36" s="284"/>
      <c r="N36" s="284"/>
      <c r="O36" s="284"/>
      <c r="P36" s="284"/>
      <c r="Q36" s="336">
        <f t="shared" si="1"/>
        <v>0</v>
      </c>
    </row>
    <row r="37" spans="1:17" ht="21" customHeight="1">
      <c r="A37" s="48" t="s">
        <v>401</v>
      </c>
      <c r="B37" s="48" t="s">
        <v>601</v>
      </c>
      <c r="C37" s="297" t="s">
        <v>601</v>
      </c>
      <c r="D37" s="5" t="s">
        <v>402</v>
      </c>
      <c r="E37" s="336">
        <v>624.48605</v>
      </c>
      <c r="F37" s="336"/>
      <c r="G37" s="336">
        <v>268.1</v>
      </c>
      <c r="H37" s="336">
        <v>250</v>
      </c>
      <c r="I37" s="284"/>
      <c r="J37" s="284"/>
      <c r="K37" s="284"/>
      <c r="L37" s="284"/>
      <c r="M37" s="284"/>
      <c r="N37" s="284"/>
      <c r="O37" s="284"/>
      <c r="P37" s="321"/>
      <c r="Q37" s="336">
        <f t="shared" si="1"/>
        <v>624.48605</v>
      </c>
    </row>
    <row r="38" spans="1:17" ht="29.25" customHeight="1" hidden="1">
      <c r="A38" s="48"/>
      <c r="B38" s="48"/>
      <c r="C38" s="297" t="s">
        <v>742</v>
      </c>
      <c r="D38" s="5" t="s">
        <v>403</v>
      </c>
      <c r="E38" s="336"/>
      <c r="F38" s="336"/>
      <c r="G38" s="336"/>
      <c r="H38" s="336"/>
      <c r="I38" s="284"/>
      <c r="J38" s="284"/>
      <c r="K38" s="284"/>
      <c r="L38" s="284"/>
      <c r="M38" s="284"/>
      <c r="N38" s="284"/>
      <c r="O38" s="284"/>
      <c r="P38" s="284"/>
      <c r="Q38" s="336">
        <f t="shared" si="1"/>
        <v>0</v>
      </c>
    </row>
    <row r="39" spans="1:17" ht="70.5" customHeight="1" hidden="1">
      <c r="A39" s="48"/>
      <c r="B39" s="48"/>
      <c r="C39" s="297" t="s">
        <v>404</v>
      </c>
      <c r="D39" s="5" t="s">
        <v>405</v>
      </c>
      <c r="E39" s="336"/>
      <c r="F39" s="336"/>
      <c r="G39" s="336"/>
      <c r="H39" s="336"/>
      <c r="I39" s="284"/>
      <c r="J39" s="284"/>
      <c r="K39" s="284"/>
      <c r="L39" s="284"/>
      <c r="M39" s="284"/>
      <c r="N39" s="284"/>
      <c r="O39" s="284"/>
      <c r="P39" s="284"/>
      <c r="Q39" s="336">
        <f t="shared" si="1"/>
        <v>0</v>
      </c>
    </row>
    <row r="40" spans="1:17" ht="15.75" hidden="1">
      <c r="A40" s="48"/>
      <c r="B40" s="48"/>
      <c r="C40" s="297"/>
      <c r="D40" s="5"/>
      <c r="E40" s="336"/>
      <c r="F40" s="336"/>
      <c r="G40" s="336"/>
      <c r="H40" s="336"/>
      <c r="I40" s="284"/>
      <c r="J40" s="284"/>
      <c r="K40" s="284"/>
      <c r="L40" s="284"/>
      <c r="M40" s="284"/>
      <c r="N40" s="284"/>
      <c r="O40" s="284"/>
      <c r="P40" s="284"/>
      <c r="Q40" s="336">
        <f t="shared" si="1"/>
        <v>0</v>
      </c>
    </row>
    <row r="41" spans="1:17" ht="15.75" hidden="1">
      <c r="A41" s="48"/>
      <c r="B41" s="48"/>
      <c r="C41" s="297" t="s">
        <v>601</v>
      </c>
      <c r="D41" s="5" t="s">
        <v>510</v>
      </c>
      <c r="E41" s="336"/>
      <c r="F41" s="336"/>
      <c r="G41" s="336"/>
      <c r="H41" s="336"/>
      <c r="I41" s="284"/>
      <c r="J41" s="284"/>
      <c r="K41" s="284"/>
      <c r="L41" s="284"/>
      <c r="M41" s="284"/>
      <c r="N41" s="284"/>
      <c r="O41" s="284"/>
      <c r="P41" s="284"/>
      <c r="Q41" s="336">
        <f t="shared" si="1"/>
        <v>0</v>
      </c>
    </row>
    <row r="42" spans="1:17" ht="15.75" hidden="1">
      <c r="A42" s="48"/>
      <c r="B42" s="48"/>
      <c r="C42" s="297"/>
      <c r="D42" s="5"/>
      <c r="E42" s="336"/>
      <c r="F42" s="336"/>
      <c r="G42" s="336"/>
      <c r="H42" s="336"/>
      <c r="I42" s="284"/>
      <c r="J42" s="284"/>
      <c r="K42" s="284"/>
      <c r="L42" s="284"/>
      <c r="M42" s="284"/>
      <c r="N42" s="284"/>
      <c r="O42" s="284"/>
      <c r="P42" s="284"/>
      <c r="Q42" s="336">
        <f t="shared" si="1"/>
        <v>0</v>
      </c>
    </row>
    <row r="43" spans="1:17" ht="47.25" hidden="1">
      <c r="A43" s="48"/>
      <c r="B43" s="48"/>
      <c r="C43" s="297"/>
      <c r="D43" s="7" t="s">
        <v>522</v>
      </c>
      <c r="E43" s="79"/>
      <c r="F43" s="79"/>
      <c r="G43" s="79"/>
      <c r="H43" s="79"/>
      <c r="I43" s="284"/>
      <c r="J43" s="284"/>
      <c r="K43" s="284"/>
      <c r="L43" s="284"/>
      <c r="M43" s="284"/>
      <c r="N43" s="284"/>
      <c r="O43" s="284"/>
      <c r="P43" s="284"/>
      <c r="Q43" s="336">
        <f t="shared" si="1"/>
        <v>0</v>
      </c>
    </row>
    <row r="44" spans="1:17" ht="15.75">
      <c r="A44" s="48"/>
      <c r="B44" s="48"/>
      <c r="C44" s="297"/>
      <c r="D44" s="43" t="s">
        <v>326</v>
      </c>
      <c r="E44" s="79">
        <v>250</v>
      </c>
      <c r="F44" s="79"/>
      <c r="G44" s="79"/>
      <c r="H44" s="79">
        <v>250</v>
      </c>
      <c r="I44" s="284"/>
      <c r="J44" s="284"/>
      <c r="K44" s="284"/>
      <c r="L44" s="284"/>
      <c r="M44" s="284"/>
      <c r="N44" s="284"/>
      <c r="O44" s="284"/>
      <c r="P44" s="284"/>
      <c r="Q44" s="336">
        <f t="shared" si="1"/>
        <v>250</v>
      </c>
    </row>
    <row r="45" spans="1:17" ht="15.75">
      <c r="A45" s="48" t="s">
        <v>406</v>
      </c>
      <c r="B45" s="48" t="s">
        <v>716</v>
      </c>
      <c r="C45" s="297" t="s">
        <v>319</v>
      </c>
      <c r="D45" s="5" t="s">
        <v>407</v>
      </c>
      <c r="E45" s="336">
        <v>62.5</v>
      </c>
      <c r="F45" s="336"/>
      <c r="G45" s="336"/>
      <c r="H45" s="336"/>
      <c r="I45" s="284"/>
      <c r="J45" s="284"/>
      <c r="K45" s="284"/>
      <c r="L45" s="284"/>
      <c r="M45" s="284"/>
      <c r="N45" s="284"/>
      <c r="O45" s="284"/>
      <c r="P45" s="284"/>
      <c r="Q45" s="336">
        <f t="shared" si="1"/>
        <v>62.5</v>
      </c>
    </row>
    <row r="46" spans="1:17" ht="15.75" hidden="1">
      <c r="A46" s="48"/>
      <c r="B46" s="48"/>
      <c r="C46" s="297"/>
      <c r="D46" s="5"/>
      <c r="E46" s="336"/>
      <c r="F46" s="336"/>
      <c r="G46" s="336"/>
      <c r="H46" s="336"/>
      <c r="I46" s="284"/>
      <c r="J46" s="284"/>
      <c r="K46" s="284"/>
      <c r="L46" s="284"/>
      <c r="M46" s="284"/>
      <c r="N46" s="284"/>
      <c r="O46" s="284"/>
      <c r="P46" s="284"/>
      <c r="Q46" s="336">
        <f t="shared" si="1"/>
        <v>0</v>
      </c>
    </row>
    <row r="47" spans="1:17" ht="15.75" hidden="1">
      <c r="A47" s="48" t="s">
        <v>408</v>
      </c>
      <c r="B47" s="48" t="s">
        <v>512</v>
      </c>
      <c r="C47" s="297"/>
      <c r="D47" s="5" t="s">
        <v>409</v>
      </c>
      <c r="E47" s="336"/>
      <c r="F47" s="336"/>
      <c r="G47" s="336"/>
      <c r="H47" s="336"/>
      <c r="I47" s="284"/>
      <c r="J47" s="284"/>
      <c r="K47" s="284"/>
      <c r="L47" s="284"/>
      <c r="M47" s="284"/>
      <c r="N47" s="284"/>
      <c r="O47" s="284"/>
      <c r="P47" s="284"/>
      <c r="Q47" s="336">
        <f t="shared" si="1"/>
        <v>0</v>
      </c>
    </row>
    <row r="48" spans="1:17" ht="15.75">
      <c r="A48" s="48"/>
      <c r="B48" s="48"/>
      <c r="C48" s="297"/>
      <c r="D48" s="43" t="s">
        <v>326</v>
      </c>
      <c r="E48" s="336">
        <v>71.5</v>
      </c>
      <c r="F48" s="336"/>
      <c r="G48" s="336"/>
      <c r="H48" s="336"/>
      <c r="I48" s="284"/>
      <c r="J48" s="284"/>
      <c r="K48" s="284"/>
      <c r="L48" s="284"/>
      <c r="M48" s="284"/>
      <c r="N48" s="284"/>
      <c r="O48" s="284"/>
      <c r="P48" s="284"/>
      <c r="Q48" s="336">
        <f t="shared" si="1"/>
        <v>71.5</v>
      </c>
    </row>
    <row r="49" spans="1:17" ht="15.75">
      <c r="A49" s="352" t="s">
        <v>410</v>
      </c>
      <c r="B49" s="352"/>
      <c r="C49" s="353"/>
      <c r="D49" s="354" t="s">
        <v>411</v>
      </c>
      <c r="E49" s="336">
        <v>21.3</v>
      </c>
      <c r="F49" s="336"/>
      <c r="G49" s="336">
        <v>17.8</v>
      </c>
      <c r="H49" s="336"/>
      <c r="I49" s="284"/>
      <c r="J49" s="284"/>
      <c r="K49" s="284"/>
      <c r="L49" s="284"/>
      <c r="M49" s="284"/>
      <c r="N49" s="284"/>
      <c r="O49" s="284"/>
      <c r="P49" s="284"/>
      <c r="Q49" s="336">
        <f t="shared" si="1"/>
        <v>21.3</v>
      </c>
    </row>
    <row r="50" spans="1:17" ht="15.75">
      <c r="A50" s="352" t="s">
        <v>412</v>
      </c>
      <c r="B50" s="353" t="s">
        <v>638</v>
      </c>
      <c r="C50" s="353" t="s">
        <v>638</v>
      </c>
      <c r="D50" s="354" t="s">
        <v>413</v>
      </c>
      <c r="E50" s="336">
        <v>24.3</v>
      </c>
      <c r="F50" s="336"/>
      <c r="G50" s="336">
        <v>17.8</v>
      </c>
      <c r="H50" s="336"/>
      <c r="I50" s="284"/>
      <c r="J50" s="284"/>
      <c r="K50" s="284"/>
      <c r="L50" s="284"/>
      <c r="M50" s="284"/>
      <c r="N50" s="284"/>
      <c r="O50" s="284"/>
      <c r="P50" s="284"/>
      <c r="Q50" s="336">
        <f t="shared" si="1"/>
        <v>24.3</v>
      </c>
    </row>
    <row r="51" spans="1:17" ht="15.75">
      <c r="A51" s="352" t="s">
        <v>414</v>
      </c>
      <c r="B51" s="352" t="s">
        <v>655</v>
      </c>
      <c r="C51" s="353" t="s">
        <v>655</v>
      </c>
      <c r="D51" s="354" t="s">
        <v>415</v>
      </c>
      <c r="E51" s="336">
        <v>-3</v>
      </c>
      <c r="F51" s="336"/>
      <c r="G51" s="336"/>
      <c r="H51" s="336"/>
      <c r="I51" s="284"/>
      <c r="J51" s="284"/>
      <c r="K51" s="284"/>
      <c r="L51" s="284"/>
      <c r="M51" s="284"/>
      <c r="N51" s="284"/>
      <c r="O51" s="284"/>
      <c r="P51" s="284"/>
      <c r="Q51" s="336">
        <f t="shared" si="1"/>
        <v>-3</v>
      </c>
    </row>
    <row r="52" spans="1:17" ht="27.75" customHeight="1" hidden="1">
      <c r="A52" s="48"/>
      <c r="B52" s="48"/>
      <c r="C52" s="5"/>
      <c r="D52" s="5"/>
      <c r="E52" s="154"/>
      <c r="F52" s="336"/>
      <c r="G52" s="336"/>
      <c r="H52" s="336"/>
      <c r="I52" s="284"/>
      <c r="J52" s="284"/>
      <c r="K52" s="284"/>
      <c r="L52" s="284"/>
      <c r="M52" s="284"/>
      <c r="N52" s="284"/>
      <c r="O52" s="284"/>
      <c r="P52" s="284"/>
      <c r="Q52" s="336">
        <f t="shared" si="1"/>
        <v>0</v>
      </c>
    </row>
    <row r="53" spans="1:17" ht="15.75" hidden="1">
      <c r="A53" s="48"/>
      <c r="B53" s="48"/>
      <c r="C53" s="297"/>
      <c r="D53" s="43"/>
      <c r="E53" s="79"/>
      <c r="F53" s="336"/>
      <c r="G53" s="336"/>
      <c r="H53" s="336"/>
      <c r="I53" s="284"/>
      <c r="J53" s="284"/>
      <c r="K53" s="284"/>
      <c r="L53" s="284"/>
      <c r="M53" s="284"/>
      <c r="N53" s="284"/>
      <c r="O53" s="284"/>
      <c r="P53" s="284"/>
      <c r="Q53" s="336">
        <f t="shared" si="1"/>
        <v>0</v>
      </c>
    </row>
    <row r="54" spans="1:17" ht="15.75" hidden="1">
      <c r="A54" s="48" t="s">
        <v>410</v>
      </c>
      <c r="B54" s="48"/>
      <c r="C54" s="297"/>
      <c r="D54" s="5" t="s">
        <v>411</v>
      </c>
      <c r="E54" s="336"/>
      <c r="F54" s="336"/>
      <c r="G54" s="336"/>
      <c r="H54" s="336"/>
      <c r="I54" s="284"/>
      <c r="J54" s="284"/>
      <c r="K54" s="284"/>
      <c r="L54" s="284"/>
      <c r="M54" s="284"/>
      <c r="N54" s="284"/>
      <c r="O54" s="284"/>
      <c r="P54" s="284"/>
      <c r="Q54" s="336">
        <f t="shared" si="1"/>
        <v>0</v>
      </c>
    </row>
    <row r="55" spans="1:17" ht="29.25" customHeight="1" hidden="1">
      <c r="A55" s="48" t="s">
        <v>412</v>
      </c>
      <c r="B55" s="297" t="s">
        <v>638</v>
      </c>
      <c r="C55" s="297" t="s">
        <v>638</v>
      </c>
      <c r="D55" s="5" t="s">
        <v>413</v>
      </c>
      <c r="E55" s="336"/>
      <c r="F55" s="336"/>
      <c r="G55" s="336"/>
      <c r="H55" s="336"/>
      <c r="I55" s="284"/>
      <c r="J55" s="284"/>
      <c r="K55" s="284"/>
      <c r="L55" s="284"/>
      <c r="M55" s="284"/>
      <c r="N55" s="284"/>
      <c r="O55" s="284"/>
      <c r="P55" s="284"/>
      <c r="Q55" s="336">
        <f t="shared" si="1"/>
        <v>0</v>
      </c>
    </row>
    <row r="56" spans="1:17" ht="43.5" customHeight="1" hidden="1">
      <c r="A56" s="48"/>
      <c r="B56" s="48"/>
      <c r="C56" s="297"/>
      <c r="D56" s="5"/>
      <c r="E56" s="336"/>
      <c r="F56" s="336"/>
      <c r="G56" s="336"/>
      <c r="H56" s="336"/>
      <c r="I56" s="284"/>
      <c r="J56" s="284"/>
      <c r="K56" s="284"/>
      <c r="L56" s="284"/>
      <c r="M56" s="284"/>
      <c r="N56" s="284"/>
      <c r="O56" s="284"/>
      <c r="P56" s="284"/>
      <c r="Q56" s="336">
        <f t="shared" si="1"/>
        <v>0</v>
      </c>
    </row>
    <row r="57" spans="1:17" ht="43.5" customHeight="1" hidden="1">
      <c r="A57" s="48"/>
      <c r="B57" s="48"/>
      <c r="C57" s="297"/>
      <c r="D57" s="36" t="s">
        <v>521</v>
      </c>
      <c r="E57" s="79"/>
      <c r="F57" s="79"/>
      <c r="G57" s="79"/>
      <c r="H57" s="79"/>
      <c r="I57" s="284"/>
      <c r="J57" s="284"/>
      <c r="K57" s="284"/>
      <c r="L57" s="284"/>
      <c r="M57" s="284"/>
      <c r="N57" s="284"/>
      <c r="O57" s="284"/>
      <c r="P57" s="284"/>
      <c r="Q57" s="336">
        <f t="shared" si="1"/>
        <v>0</v>
      </c>
    </row>
    <row r="58" spans="1:17" ht="28.5" customHeight="1" hidden="1">
      <c r="A58" s="48" t="s">
        <v>414</v>
      </c>
      <c r="B58" s="48" t="s">
        <v>655</v>
      </c>
      <c r="C58" s="297" t="s">
        <v>655</v>
      </c>
      <c r="D58" s="5" t="s">
        <v>415</v>
      </c>
      <c r="E58" s="336"/>
      <c r="F58" s="336"/>
      <c r="G58" s="336"/>
      <c r="H58" s="336"/>
      <c r="I58" s="284"/>
      <c r="J58" s="284"/>
      <c r="K58" s="284"/>
      <c r="L58" s="284"/>
      <c r="M58" s="284"/>
      <c r="N58" s="284"/>
      <c r="O58" s="284"/>
      <c r="P58" s="284"/>
      <c r="Q58" s="336">
        <f t="shared" si="1"/>
        <v>0</v>
      </c>
    </row>
    <row r="59" spans="1:17" ht="38.25" customHeight="1" hidden="1">
      <c r="A59" s="48"/>
      <c r="B59" s="48"/>
      <c r="C59" s="297" t="s">
        <v>603</v>
      </c>
      <c r="D59" s="5" t="s">
        <v>764</v>
      </c>
      <c r="E59" s="336"/>
      <c r="F59" s="336"/>
      <c r="G59" s="336"/>
      <c r="H59" s="336"/>
      <c r="I59" s="284"/>
      <c r="J59" s="284"/>
      <c r="K59" s="284"/>
      <c r="L59" s="284"/>
      <c r="M59" s="284"/>
      <c r="N59" s="284"/>
      <c r="O59" s="284"/>
      <c r="P59" s="284"/>
      <c r="Q59" s="336">
        <f t="shared" si="1"/>
        <v>0</v>
      </c>
    </row>
    <row r="60" spans="1:17" ht="38.25" customHeight="1" hidden="1">
      <c r="A60" s="48"/>
      <c r="B60" s="48"/>
      <c r="C60" s="297"/>
      <c r="D60" s="5"/>
      <c r="E60" s="336"/>
      <c r="F60" s="336"/>
      <c r="G60" s="336"/>
      <c r="H60" s="336"/>
      <c r="I60" s="284"/>
      <c r="J60" s="284"/>
      <c r="K60" s="284"/>
      <c r="L60" s="284"/>
      <c r="M60" s="284"/>
      <c r="N60" s="284"/>
      <c r="O60" s="284"/>
      <c r="P60" s="284"/>
      <c r="Q60" s="336">
        <f t="shared" si="1"/>
        <v>0</v>
      </c>
    </row>
    <row r="61" spans="1:17" ht="20.25" customHeight="1" hidden="1">
      <c r="A61" s="48" t="s">
        <v>416</v>
      </c>
      <c r="B61" s="48" t="s">
        <v>658</v>
      </c>
      <c r="C61" s="297" t="s">
        <v>658</v>
      </c>
      <c r="D61" s="5" t="s">
        <v>417</v>
      </c>
      <c r="E61" s="336"/>
      <c r="F61" s="336"/>
      <c r="G61" s="336"/>
      <c r="H61" s="336"/>
      <c r="I61" s="284"/>
      <c r="J61" s="284"/>
      <c r="K61" s="284"/>
      <c r="L61" s="284"/>
      <c r="M61" s="284"/>
      <c r="N61" s="284"/>
      <c r="O61" s="284"/>
      <c r="P61" s="284"/>
      <c r="Q61" s="336">
        <f t="shared" si="1"/>
        <v>0</v>
      </c>
    </row>
    <row r="62" spans="1:17" ht="33.75" customHeight="1" hidden="1">
      <c r="A62" s="48"/>
      <c r="B62" s="48"/>
      <c r="C62" s="297"/>
      <c r="D62" s="5"/>
      <c r="E62" s="336"/>
      <c r="F62" s="336"/>
      <c r="G62" s="336"/>
      <c r="H62" s="336"/>
      <c r="I62" s="284"/>
      <c r="J62" s="284"/>
      <c r="K62" s="284"/>
      <c r="L62" s="284"/>
      <c r="M62" s="284"/>
      <c r="N62" s="284"/>
      <c r="O62" s="284"/>
      <c r="P62" s="284"/>
      <c r="Q62" s="336">
        <f t="shared" si="1"/>
        <v>0</v>
      </c>
    </row>
    <row r="63" spans="1:17" ht="42.75" customHeight="1" hidden="1">
      <c r="A63" s="48" t="s">
        <v>418</v>
      </c>
      <c r="B63" s="48" t="s">
        <v>698</v>
      </c>
      <c r="C63" s="297" t="s">
        <v>698</v>
      </c>
      <c r="D63" s="5" t="s">
        <v>419</v>
      </c>
      <c r="E63" s="336"/>
      <c r="F63" s="336"/>
      <c r="G63" s="336"/>
      <c r="H63" s="336"/>
      <c r="I63" s="284"/>
      <c r="J63" s="284"/>
      <c r="K63" s="284"/>
      <c r="L63" s="284"/>
      <c r="M63" s="284"/>
      <c r="N63" s="284"/>
      <c r="O63" s="284"/>
      <c r="P63" s="284"/>
      <c r="Q63" s="336">
        <f t="shared" si="1"/>
        <v>0</v>
      </c>
    </row>
    <row r="64" spans="1:17" ht="61.5" customHeight="1" hidden="1">
      <c r="A64" s="48"/>
      <c r="B64" s="48"/>
      <c r="C64" s="297"/>
      <c r="D64" s="5"/>
      <c r="E64" s="336"/>
      <c r="F64" s="336"/>
      <c r="G64" s="336"/>
      <c r="H64" s="336"/>
      <c r="I64" s="284"/>
      <c r="J64" s="284"/>
      <c r="K64" s="284"/>
      <c r="L64" s="284"/>
      <c r="M64" s="284"/>
      <c r="N64" s="284"/>
      <c r="O64" s="284"/>
      <c r="P64" s="284"/>
      <c r="Q64" s="336">
        <f t="shared" si="1"/>
        <v>0</v>
      </c>
    </row>
    <row r="65" spans="1:17" ht="32.25" customHeight="1">
      <c r="A65" s="48" t="s">
        <v>420</v>
      </c>
      <c r="B65" s="48"/>
      <c r="C65" s="297" t="s">
        <v>637</v>
      </c>
      <c r="D65" s="5" t="s">
        <v>421</v>
      </c>
      <c r="E65" s="336">
        <v>-300.6</v>
      </c>
      <c r="F65" s="336"/>
      <c r="G65" s="336">
        <v>-22.5</v>
      </c>
      <c r="H65" s="336"/>
      <c r="I65" s="284"/>
      <c r="J65" s="284"/>
      <c r="K65" s="284"/>
      <c r="L65" s="284"/>
      <c r="M65" s="284"/>
      <c r="N65" s="284"/>
      <c r="O65" s="284"/>
      <c r="P65" s="284"/>
      <c r="Q65" s="336">
        <f t="shared" si="1"/>
        <v>-300.6</v>
      </c>
    </row>
    <row r="66" spans="1:17" ht="25.5" customHeight="1" hidden="1">
      <c r="A66" s="48"/>
      <c r="B66" s="48"/>
      <c r="C66" s="297"/>
      <c r="D66" s="5" t="s">
        <v>147</v>
      </c>
      <c r="E66" s="336"/>
      <c r="F66" s="336"/>
      <c r="G66" s="336"/>
      <c r="H66" s="336"/>
      <c r="I66" s="284"/>
      <c r="J66" s="284"/>
      <c r="K66" s="284"/>
      <c r="L66" s="284"/>
      <c r="M66" s="284"/>
      <c r="N66" s="284"/>
      <c r="O66" s="284"/>
      <c r="P66" s="284"/>
      <c r="Q66" s="336">
        <f t="shared" si="1"/>
        <v>0</v>
      </c>
    </row>
    <row r="67" spans="1:17" ht="31.5" customHeight="1" hidden="1">
      <c r="A67" s="48" t="s">
        <v>422</v>
      </c>
      <c r="B67" s="48" t="s">
        <v>637</v>
      </c>
      <c r="C67" s="297"/>
      <c r="D67" s="75" t="s">
        <v>423</v>
      </c>
      <c r="E67" s="336"/>
      <c r="F67" s="336"/>
      <c r="G67" s="336"/>
      <c r="H67" s="336"/>
      <c r="I67" s="284"/>
      <c r="J67" s="284"/>
      <c r="K67" s="284"/>
      <c r="L67" s="284"/>
      <c r="M67" s="284"/>
      <c r="N67" s="284"/>
      <c r="O67" s="284"/>
      <c r="P67" s="284"/>
      <c r="Q67" s="336">
        <f t="shared" si="1"/>
        <v>0</v>
      </c>
    </row>
    <row r="68" spans="1:17" ht="34.5" customHeight="1">
      <c r="A68" s="48" t="s">
        <v>424</v>
      </c>
      <c r="B68" s="48" t="s">
        <v>603</v>
      </c>
      <c r="C68" s="297" t="s">
        <v>603</v>
      </c>
      <c r="D68" s="5" t="s">
        <v>425</v>
      </c>
      <c r="E68" s="336">
        <v>-300.6</v>
      </c>
      <c r="F68" s="336"/>
      <c r="G68" s="336">
        <v>-22.5</v>
      </c>
      <c r="H68" s="336"/>
      <c r="I68" s="284"/>
      <c r="J68" s="284"/>
      <c r="K68" s="284"/>
      <c r="L68" s="284"/>
      <c r="M68" s="284"/>
      <c r="N68" s="284"/>
      <c r="O68" s="284"/>
      <c r="P68" s="284"/>
      <c r="Q68" s="336">
        <f t="shared" si="1"/>
        <v>-300.6</v>
      </c>
    </row>
    <row r="69" spans="1:17" ht="33" customHeight="1" hidden="1">
      <c r="A69" s="48" t="s">
        <v>426</v>
      </c>
      <c r="B69" s="48"/>
      <c r="C69" s="319"/>
      <c r="D69" s="250" t="s">
        <v>427</v>
      </c>
      <c r="E69" s="336"/>
      <c r="F69" s="336"/>
      <c r="G69" s="336"/>
      <c r="H69" s="336"/>
      <c r="I69" s="284"/>
      <c r="J69" s="284"/>
      <c r="K69" s="284"/>
      <c r="L69" s="284"/>
      <c r="M69" s="284"/>
      <c r="N69" s="284"/>
      <c r="O69" s="284"/>
      <c r="P69" s="284"/>
      <c r="Q69" s="336">
        <f t="shared" si="1"/>
        <v>0</v>
      </c>
    </row>
    <row r="70" spans="1:17" ht="25.5" customHeight="1" hidden="1">
      <c r="A70" s="48" t="s">
        <v>428</v>
      </c>
      <c r="B70" s="48" t="s">
        <v>626</v>
      </c>
      <c r="C70" s="319" t="s">
        <v>626</v>
      </c>
      <c r="D70" s="250" t="s">
        <v>429</v>
      </c>
      <c r="E70" s="336"/>
      <c r="F70" s="336"/>
      <c r="G70" s="336"/>
      <c r="H70" s="336"/>
      <c r="I70" s="284"/>
      <c r="J70" s="284"/>
      <c r="K70" s="284"/>
      <c r="L70" s="284"/>
      <c r="M70" s="284"/>
      <c r="N70" s="284"/>
      <c r="O70" s="284"/>
      <c r="P70" s="284"/>
      <c r="Q70" s="336">
        <f t="shared" si="1"/>
        <v>0</v>
      </c>
    </row>
    <row r="71" spans="1:17" ht="36.75" customHeight="1" hidden="1">
      <c r="A71" s="48"/>
      <c r="B71" s="48"/>
      <c r="C71" s="297" t="s">
        <v>610</v>
      </c>
      <c r="D71" s="5" t="s">
        <v>504</v>
      </c>
      <c r="E71" s="336"/>
      <c r="F71" s="349"/>
      <c r="G71" s="349"/>
      <c r="H71" s="336"/>
      <c r="I71" s="284"/>
      <c r="J71" s="284"/>
      <c r="K71" s="284"/>
      <c r="L71" s="284"/>
      <c r="M71" s="284"/>
      <c r="N71" s="284"/>
      <c r="O71" s="284"/>
      <c r="P71" s="284"/>
      <c r="Q71" s="336">
        <f t="shared" si="1"/>
        <v>0</v>
      </c>
    </row>
    <row r="72" spans="1:17" ht="15.75" hidden="1">
      <c r="A72" s="48"/>
      <c r="B72" s="48"/>
      <c r="C72" s="297" t="s">
        <v>527</v>
      </c>
      <c r="D72" s="5" t="s">
        <v>528</v>
      </c>
      <c r="E72" s="336"/>
      <c r="F72" s="336"/>
      <c r="G72" s="336"/>
      <c r="H72" s="336"/>
      <c r="I72" s="284"/>
      <c r="J72" s="284"/>
      <c r="K72" s="284"/>
      <c r="L72" s="284"/>
      <c r="M72" s="284"/>
      <c r="N72" s="284"/>
      <c r="O72" s="284"/>
      <c r="P72" s="284"/>
      <c r="Q72" s="336">
        <f t="shared" si="1"/>
        <v>0</v>
      </c>
    </row>
    <row r="73" spans="1:17" ht="31.5" hidden="1">
      <c r="A73" s="48"/>
      <c r="B73" s="48"/>
      <c r="C73" s="297" t="s">
        <v>672</v>
      </c>
      <c r="D73" s="5" t="s">
        <v>747</v>
      </c>
      <c r="E73" s="336"/>
      <c r="F73" s="336"/>
      <c r="G73" s="336"/>
      <c r="H73" s="336"/>
      <c r="I73" s="284"/>
      <c r="J73" s="284"/>
      <c r="K73" s="284"/>
      <c r="L73" s="284"/>
      <c r="M73" s="284"/>
      <c r="N73" s="284"/>
      <c r="O73" s="284"/>
      <c r="P73" s="284"/>
      <c r="Q73" s="336">
        <f t="shared" si="1"/>
        <v>0</v>
      </c>
    </row>
    <row r="74" spans="1:17" ht="48.75" customHeight="1" hidden="1">
      <c r="A74" s="48"/>
      <c r="B74" s="48"/>
      <c r="C74" s="297" t="s">
        <v>611</v>
      </c>
      <c r="D74" s="5" t="s">
        <v>670</v>
      </c>
      <c r="E74" s="336"/>
      <c r="F74" s="336"/>
      <c r="G74" s="336"/>
      <c r="H74" s="336"/>
      <c r="I74" s="284"/>
      <c r="J74" s="284"/>
      <c r="K74" s="284"/>
      <c r="L74" s="284"/>
      <c r="M74" s="284"/>
      <c r="N74" s="284"/>
      <c r="O74" s="284"/>
      <c r="P74" s="284"/>
      <c r="Q74" s="336">
        <f t="shared" si="1"/>
        <v>0</v>
      </c>
    </row>
    <row r="75" spans="1:17" ht="58.5" customHeight="1" hidden="1">
      <c r="A75" s="48"/>
      <c r="B75" s="48"/>
      <c r="C75" s="297" t="s">
        <v>660</v>
      </c>
      <c r="D75" s="5" t="s">
        <v>748</v>
      </c>
      <c r="E75" s="336"/>
      <c r="F75" s="336"/>
      <c r="G75" s="336"/>
      <c r="H75" s="336"/>
      <c r="I75" s="284"/>
      <c r="J75" s="284"/>
      <c r="K75" s="284"/>
      <c r="L75" s="284"/>
      <c r="M75" s="284"/>
      <c r="N75" s="284"/>
      <c r="O75" s="284"/>
      <c r="P75" s="284"/>
      <c r="Q75" s="336">
        <f t="shared" si="1"/>
        <v>0</v>
      </c>
    </row>
    <row r="76" spans="1:17" ht="27.75" customHeight="1" hidden="1">
      <c r="A76" s="48"/>
      <c r="B76" s="48"/>
      <c r="C76" s="297" t="s">
        <v>575</v>
      </c>
      <c r="D76" s="5" t="s">
        <v>576</v>
      </c>
      <c r="E76" s="336"/>
      <c r="F76" s="336"/>
      <c r="G76" s="336"/>
      <c r="H76" s="336"/>
      <c r="I76" s="284"/>
      <c r="J76" s="284"/>
      <c r="K76" s="284"/>
      <c r="L76" s="284"/>
      <c r="M76" s="284"/>
      <c r="N76" s="284"/>
      <c r="O76" s="284"/>
      <c r="P76" s="284"/>
      <c r="Q76" s="336">
        <f t="shared" si="1"/>
        <v>0</v>
      </c>
    </row>
    <row r="77" spans="1:17" ht="15.75" hidden="1">
      <c r="A77" s="48"/>
      <c r="B77" s="48"/>
      <c r="C77" s="297" t="s">
        <v>684</v>
      </c>
      <c r="D77" s="5" t="s">
        <v>691</v>
      </c>
      <c r="E77" s="336"/>
      <c r="F77" s="336"/>
      <c r="G77" s="336"/>
      <c r="H77" s="336"/>
      <c r="I77" s="284"/>
      <c r="J77" s="284"/>
      <c r="K77" s="284"/>
      <c r="L77" s="284"/>
      <c r="M77" s="284"/>
      <c r="N77" s="284"/>
      <c r="O77" s="284"/>
      <c r="P77" s="284"/>
      <c r="Q77" s="336">
        <f t="shared" si="1"/>
        <v>0</v>
      </c>
    </row>
    <row r="78" spans="1:17" ht="49.5" customHeight="1" hidden="1">
      <c r="A78" s="48"/>
      <c r="B78" s="48"/>
      <c r="C78" s="297" t="s">
        <v>641</v>
      </c>
      <c r="D78" s="5" t="s">
        <v>671</v>
      </c>
      <c r="E78" s="336"/>
      <c r="F78" s="336"/>
      <c r="G78" s="336"/>
      <c r="H78" s="336"/>
      <c r="I78" s="284"/>
      <c r="J78" s="284"/>
      <c r="K78" s="284"/>
      <c r="L78" s="284"/>
      <c r="M78" s="284"/>
      <c r="N78" s="284"/>
      <c r="O78" s="284"/>
      <c r="P78" s="284"/>
      <c r="Q78" s="336">
        <f t="shared" si="1"/>
        <v>0</v>
      </c>
    </row>
    <row r="79" spans="1:17" ht="15.75" hidden="1">
      <c r="A79" s="48"/>
      <c r="B79" s="48"/>
      <c r="C79" s="252">
        <v>240601</v>
      </c>
      <c r="D79" s="5" t="s">
        <v>749</v>
      </c>
      <c r="E79" s="336"/>
      <c r="F79" s="338"/>
      <c r="G79" s="339"/>
      <c r="H79" s="339"/>
      <c r="I79" s="327"/>
      <c r="J79" s="320"/>
      <c r="K79" s="318"/>
      <c r="L79" s="320"/>
      <c r="M79" s="320"/>
      <c r="N79" s="318"/>
      <c r="O79" s="318"/>
      <c r="P79" s="320"/>
      <c r="Q79" s="336">
        <f t="shared" si="1"/>
        <v>0</v>
      </c>
    </row>
    <row r="80" spans="1:17" ht="15.75" hidden="1">
      <c r="A80" s="48"/>
      <c r="B80" s="48"/>
      <c r="C80" s="252"/>
      <c r="D80" s="5"/>
      <c r="E80" s="336"/>
      <c r="F80" s="338"/>
      <c r="G80" s="339"/>
      <c r="H80" s="339"/>
      <c r="I80" s="327"/>
      <c r="J80" s="320"/>
      <c r="K80" s="318"/>
      <c r="L80" s="320"/>
      <c r="M80" s="320"/>
      <c r="N80" s="318"/>
      <c r="O80" s="318"/>
      <c r="P80" s="320"/>
      <c r="Q80" s="336">
        <f t="shared" si="1"/>
        <v>0</v>
      </c>
    </row>
    <row r="81" spans="1:17" ht="31.5" hidden="1">
      <c r="A81" s="48" t="s">
        <v>430</v>
      </c>
      <c r="B81" s="48" t="s">
        <v>639</v>
      </c>
      <c r="C81" s="297" t="s">
        <v>639</v>
      </c>
      <c r="D81" s="5" t="s">
        <v>431</v>
      </c>
      <c r="E81" s="336"/>
      <c r="F81" s="338"/>
      <c r="G81" s="339"/>
      <c r="H81" s="339"/>
      <c r="I81" s="327"/>
      <c r="J81" s="320"/>
      <c r="K81" s="318"/>
      <c r="L81" s="320"/>
      <c r="M81" s="320"/>
      <c r="N81" s="318"/>
      <c r="O81" s="318"/>
      <c r="P81" s="320"/>
      <c r="Q81" s="336">
        <f t="shared" si="1"/>
        <v>0</v>
      </c>
    </row>
    <row r="82" spans="1:17" ht="15.75" hidden="1">
      <c r="A82" s="48"/>
      <c r="B82" s="48"/>
      <c r="C82" s="297"/>
      <c r="D82" s="36" t="s">
        <v>432</v>
      </c>
      <c r="E82" s="350"/>
      <c r="F82" s="338"/>
      <c r="G82" s="339"/>
      <c r="H82" s="339"/>
      <c r="I82" s="327"/>
      <c r="J82" s="320"/>
      <c r="K82" s="318"/>
      <c r="L82" s="320"/>
      <c r="M82" s="320"/>
      <c r="N82" s="318"/>
      <c r="O82" s="318"/>
      <c r="P82" s="320"/>
      <c r="Q82" s="336">
        <f t="shared" si="1"/>
        <v>0</v>
      </c>
    </row>
    <row r="83" spans="1:17" ht="15.75" hidden="1">
      <c r="A83" s="48"/>
      <c r="B83" s="48"/>
      <c r="C83" s="297"/>
      <c r="D83" s="36"/>
      <c r="E83" s="350"/>
      <c r="F83" s="338"/>
      <c r="G83" s="339"/>
      <c r="H83" s="339"/>
      <c r="I83" s="327"/>
      <c r="J83" s="320"/>
      <c r="K83" s="318"/>
      <c r="L83" s="320"/>
      <c r="M83" s="320"/>
      <c r="N83" s="318"/>
      <c r="O83" s="318"/>
      <c r="P83" s="320"/>
      <c r="Q83" s="336">
        <f t="shared" si="1"/>
        <v>0</v>
      </c>
    </row>
    <row r="84" spans="1:17" ht="15.75">
      <c r="A84" s="352" t="s">
        <v>433</v>
      </c>
      <c r="B84" s="352"/>
      <c r="C84" s="353"/>
      <c r="D84" s="354" t="s">
        <v>434</v>
      </c>
      <c r="E84" s="355">
        <v>20</v>
      </c>
      <c r="F84" s="338"/>
      <c r="G84" s="339"/>
      <c r="H84" s="339"/>
      <c r="I84" s="327"/>
      <c r="J84" s="320"/>
      <c r="K84" s="318"/>
      <c r="L84" s="320"/>
      <c r="M84" s="320"/>
      <c r="N84" s="318"/>
      <c r="O84" s="318"/>
      <c r="P84" s="320"/>
      <c r="Q84" s="336">
        <f t="shared" si="1"/>
        <v>20</v>
      </c>
    </row>
    <row r="85" spans="1:17" ht="15.75">
      <c r="A85" s="352" t="s">
        <v>435</v>
      </c>
      <c r="B85" s="352" t="s">
        <v>610</v>
      </c>
      <c r="C85" s="353" t="s">
        <v>610</v>
      </c>
      <c r="D85" s="354" t="s">
        <v>436</v>
      </c>
      <c r="E85" s="355">
        <v>20</v>
      </c>
      <c r="F85" s="338"/>
      <c r="G85" s="339"/>
      <c r="H85" s="339"/>
      <c r="I85" s="327"/>
      <c r="J85" s="320"/>
      <c r="K85" s="318"/>
      <c r="L85" s="320"/>
      <c r="M85" s="320"/>
      <c r="N85" s="318"/>
      <c r="O85" s="318"/>
      <c r="P85" s="320"/>
      <c r="Q85" s="336">
        <f t="shared" si="1"/>
        <v>20</v>
      </c>
    </row>
    <row r="86" spans="1:17" ht="15.75">
      <c r="A86" s="48"/>
      <c r="B86" s="48"/>
      <c r="C86" s="297"/>
      <c r="D86" s="43" t="s">
        <v>326</v>
      </c>
      <c r="E86" s="350">
        <v>20</v>
      </c>
      <c r="F86" s="338"/>
      <c r="G86" s="339"/>
      <c r="H86" s="339"/>
      <c r="I86" s="327"/>
      <c r="J86" s="320"/>
      <c r="K86" s="318"/>
      <c r="L86" s="320"/>
      <c r="M86" s="320"/>
      <c r="N86" s="318"/>
      <c r="O86" s="318"/>
      <c r="P86" s="320"/>
      <c r="Q86" s="336">
        <f t="shared" si="1"/>
        <v>20</v>
      </c>
    </row>
    <row r="87" spans="1:17" ht="15.75">
      <c r="A87" s="352" t="s">
        <v>437</v>
      </c>
      <c r="B87" s="352"/>
      <c r="C87" s="353"/>
      <c r="D87" s="354" t="s">
        <v>438</v>
      </c>
      <c r="E87" s="355">
        <v>0</v>
      </c>
      <c r="F87" s="338"/>
      <c r="G87" s="339"/>
      <c r="H87" s="339"/>
      <c r="I87" s="327"/>
      <c r="J87" s="320"/>
      <c r="K87" s="318"/>
      <c r="L87" s="320"/>
      <c r="M87" s="320"/>
      <c r="N87" s="318"/>
      <c r="O87" s="318"/>
      <c r="P87" s="320"/>
      <c r="Q87" s="336">
        <f t="shared" si="1"/>
        <v>0</v>
      </c>
    </row>
    <row r="88" spans="1:17" ht="31.5">
      <c r="A88" s="352" t="s">
        <v>441</v>
      </c>
      <c r="B88" s="352" t="s">
        <v>672</v>
      </c>
      <c r="C88" s="353" t="s">
        <v>672</v>
      </c>
      <c r="D88" s="354" t="s">
        <v>442</v>
      </c>
      <c r="E88" s="350">
        <v>-1.24</v>
      </c>
      <c r="F88" s="338"/>
      <c r="G88" s="339"/>
      <c r="H88" s="339"/>
      <c r="I88" s="327"/>
      <c r="J88" s="320"/>
      <c r="K88" s="318"/>
      <c r="L88" s="320"/>
      <c r="M88" s="320"/>
      <c r="N88" s="318"/>
      <c r="O88" s="318"/>
      <c r="P88" s="320"/>
      <c r="Q88" s="336">
        <f t="shared" si="1"/>
        <v>-1.24</v>
      </c>
    </row>
    <row r="89" spans="1:17" ht="31.5">
      <c r="A89" s="352" t="s">
        <v>443</v>
      </c>
      <c r="B89" s="352" t="s">
        <v>660</v>
      </c>
      <c r="C89" s="353" t="s">
        <v>660</v>
      </c>
      <c r="D89" s="354" t="s">
        <v>748</v>
      </c>
      <c r="E89" s="350">
        <v>1.24</v>
      </c>
      <c r="F89" s="338"/>
      <c r="G89" s="339"/>
      <c r="H89" s="339"/>
      <c r="I89" s="327"/>
      <c r="J89" s="320"/>
      <c r="K89" s="318"/>
      <c r="L89" s="320"/>
      <c r="M89" s="320"/>
      <c r="N89" s="318"/>
      <c r="O89" s="318"/>
      <c r="P89" s="320"/>
      <c r="Q89" s="336">
        <f t="shared" si="1"/>
        <v>1.24</v>
      </c>
    </row>
    <row r="90" spans="1:17" ht="15.75">
      <c r="A90" s="352" t="s">
        <v>444</v>
      </c>
      <c r="B90" s="352"/>
      <c r="C90" s="353"/>
      <c r="D90" s="354" t="s">
        <v>445</v>
      </c>
      <c r="E90" s="355">
        <v>-5</v>
      </c>
      <c r="F90" s="338"/>
      <c r="G90" s="339"/>
      <c r="H90" s="339"/>
      <c r="I90" s="327"/>
      <c r="J90" s="320"/>
      <c r="K90" s="318"/>
      <c r="L90" s="320"/>
      <c r="M90" s="320"/>
      <c r="N90" s="318"/>
      <c r="O90" s="318"/>
      <c r="P90" s="320"/>
      <c r="Q90" s="336">
        <f t="shared" si="1"/>
        <v>-5</v>
      </c>
    </row>
    <row r="91" spans="1:17" ht="31.5">
      <c r="A91" s="352" t="s">
        <v>446</v>
      </c>
      <c r="B91" s="352" t="s">
        <v>611</v>
      </c>
      <c r="C91" s="353" t="s">
        <v>611</v>
      </c>
      <c r="D91" s="354" t="s">
        <v>447</v>
      </c>
      <c r="E91" s="336">
        <v>-5</v>
      </c>
      <c r="F91" s="336"/>
      <c r="G91" s="336"/>
      <c r="H91" s="336"/>
      <c r="I91" s="284"/>
      <c r="J91" s="284"/>
      <c r="K91" s="284"/>
      <c r="L91" s="284"/>
      <c r="M91" s="284"/>
      <c r="N91" s="284"/>
      <c r="O91" s="284"/>
      <c r="P91" s="284"/>
      <c r="Q91" s="336">
        <f t="shared" si="1"/>
        <v>-5</v>
      </c>
    </row>
    <row r="92" spans="1:17" ht="17.25" customHeight="1" hidden="1">
      <c r="A92" s="48"/>
      <c r="B92" s="48"/>
      <c r="C92" s="328"/>
      <c r="D92" s="329"/>
      <c r="E92" s="336"/>
      <c r="F92" s="336"/>
      <c r="G92" s="336"/>
      <c r="H92" s="336"/>
      <c r="I92" s="330"/>
      <c r="J92" s="330"/>
      <c r="K92" s="330"/>
      <c r="L92" s="330"/>
      <c r="M92" s="330"/>
      <c r="N92" s="330"/>
      <c r="O92" s="330"/>
      <c r="P92" s="330"/>
      <c r="Q92" s="336">
        <f t="shared" si="1"/>
        <v>0</v>
      </c>
    </row>
    <row r="93" spans="1:17" ht="15.75" hidden="1">
      <c r="A93" s="48"/>
      <c r="B93" s="48"/>
      <c r="C93" s="252"/>
      <c r="D93" s="5"/>
      <c r="E93" s="336"/>
      <c r="F93" s="336"/>
      <c r="G93" s="336"/>
      <c r="H93" s="336"/>
      <c r="I93" s="284"/>
      <c r="J93" s="284"/>
      <c r="K93" s="284"/>
      <c r="L93" s="284"/>
      <c r="M93" s="284"/>
      <c r="N93" s="284"/>
      <c r="O93" s="284"/>
      <c r="P93" s="284"/>
      <c r="Q93" s="336">
        <f t="shared" si="1"/>
        <v>0</v>
      </c>
    </row>
    <row r="94" spans="1:17" ht="15.75" hidden="1">
      <c r="A94" s="324"/>
      <c r="B94" s="324"/>
      <c r="C94" s="297"/>
      <c r="D94" s="5"/>
      <c r="E94" s="336"/>
      <c r="F94" s="336"/>
      <c r="G94" s="336"/>
      <c r="H94" s="336"/>
      <c r="I94" s="284"/>
      <c r="J94" s="284"/>
      <c r="K94" s="284"/>
      <c r="L94" s="284"/>
      <c r="M94" s="284"/>
      <c r="N94" s="284"/>
      <c r="O94" s="284"/>
      <c r="P94" s="284"/>
      <c r="Q94" s="336">
        <f t="shared" si="1"/>
        <v>0</v>
      </c>
    </row>
    <row r="95" spans="1:17" ht="33" customHeight="1" hidden="1">
      <c r="A95" s="324"/>
      <c r="B95" s="324"/>
      <c r="C95" s="297"/>
      <c r="D95" s="294"/>
      <c r="E95" s="336"/>
      <c r="F95" s="336"/>
      <c r="G95" s="336"/>
      <c r="H95" s="336"/>
      <c r="I95" s="284"/>
      <c r="J95" s="284"/>
      <c r="K95" s="284"/>
      <c r="L95" s="284"/>
      <c r="M95" s="284"/>
      <c r="N95" s="284"/>
      <c r="O95" s="284"/>
      <c r="P95" s="284"/>
      <c r="Q95" s="336">
        <f t="shared" si="1"/>
        <v>0</v>
      </c>
    </row>
    <row r="96" spans="1:17" ht="15.75" hidden="1">
      <c r="A96" s="324"/>
      <c r="B96" s="324"/>
      <c r="C96" s="297"/>
      <c r="D96" s="294"/>
      <c r="E96" s="336"/>
      <c r="F96" s="336"/>
      <c r="G96" s="336"/>
      <c r="H96" s="336"/>
      <c r="I96" s="284"/>
      <c r="J96" s="284"/>
      <c r="K96" s="284"/>
      <c r="L96" s="284"/>
      <c r="M96" s="284"/>
      <c r="N96" s="284"/>
      <c r="O96" s="284"/>
      <c r="P96" s="284"/>
      <c r="Q96" s="336">
        <f t="shared" si="1"/>
        <v>0</v>
      </c>
    </row>
    <row r="97" spans="1:17" ht="45.75" customHeight="1" hidden="1">
      <c r="A97" s="324"/>
      <c r="B97" s="324"/>
      <c r="C97" s="297"/>
      <c r="D97" s="1"/>
      <c r="E97" s="336"/>
      <c r="F97" s="336"/>
      <c r="G97" s="336"/>
      <c r="H97" s="336"/>
      <c r="I97" s="284"/>
      <c r="J97" s="284"/>
      <c r="K97" s="284"/>
      <c r="L97" s="284"/>
      <c r="M97" s="284"/>
      <c r="N97" s="284"/>
      <c r="O97" s="284"/>
      <c r="P97" s="284"/>
      <c r="Q97" s="336">
        <f aca="true" t="shared" si="4" ref="Q97:Q160">SUM(J97+E97)</f>
        <v>0</v>
      </c>
    </row>
    <row r="98" spans="1:17" ht="39" customHeight="1" hidden="1">
      <c r="A98" s="324"/>
      <c r="B98" s="324"/>
      <c r="C98" s="328"/>
      <c r="D98" s="47"/>
      <c r="E98" s="336"/>
      <c r="F98" s="336"/>
      <c r="G98" s="336"/>
      <c r="H98" s="336"/>
      <c r="I98" s="284"/>
      <c r="J98" s="284"/>
      <c r="K98" s="284"/>
      <c r="L98" s="284"/>
      <c r="M98" s="284"/>
      <c r="N98" s="284"/>
      <c r="O98" s="284"/>
      <c r="P98" s="284"/>
      <c r="Q98" s="336">
        <f t="shared" si="4"/>
        <v>0</v>
      </c>
    </row>
    <row r="99" spans="1:17" ht="39" customHeight="1" hidden="1">
      <c r="A99" s="324"/>
      <c r="B99" s="324"/>
      <c r="C99" s="328"/>
      <c r="D99" s="47"/>
      <c r="E99" s="336"/>
      <c r="F99" s="336"/>
      <c r="G99" s="336"/>
      <c r="H99" s="336"/>
      <c r="I99" s="284"/>
      <c r="J99" s="284"/>
      <c r="K99" s="284"/>
      <c r="L99" s="284"/>
      <c r="M99" s="284"/>
      <c r="N99" s="284"/>
      <c r="O99" s="284"/>
      <c r="P99" s="284"/>
      <c r="Q99" s="336">
        <f t="shared" si="4"/>
        <v>0</v>
      </c>
    </row>
    <row r="100" spans="1:17" ht="15.75" hidden="1">
      <c r="A100" s="48"/>
      <c r="B100" s="48"/>
      <c r="C100" s="297"/>
      <c r="D100" s="5"/>
      <c r="E100" s="336"/>
      <c r="F100" s="336"/>
      <c r="G100" s="336"/>
      <c r="H100" s="336"/>
      <c r="I100" s="284"/>
      <c r="J100" s="284"/>
      <c r="K100" s="284"/>
      <c r="L100" s="284"/>
      <c r="M100" s="284"/>
      <c r="N100" s="284"/>
      <c r="O100" s="284"/>
      <c r="P100" s="284"/>
      <c r="Q100" s="336">
        <f t="shared" si="4"/>
        <v>0</v>
      </c>
    </row>
    <row r="101" spans="1:17" ht="15.75" hidden="1">
      <c r="A101" s="48"/>
      <c r="B101" s="48"/>
      <c r="C101" s="297"/>
      <c r="D101" s="5"/>
      <c r="E101" s="336"/>
      <c r="F101" s="336"/>
      <c r="G101" s="336"/>
      <c r="H101" s="336"/>
      <c r="I101" s="284"/>
      <c r="J101" s="284"/>
      <c r="K101" s="284"/>
      <c r="L101" s="284"/>
      <c r="M101" s="284"/>
      <c r="N101" s="284"/>
      <c r="O101" s="284"/>
      <c r="P101" s="284"/>
      <c r="Q101" s="336">
        <f t="shared" si="4"/>
        <v>0</v>
      </c>
    </row>
    <row r="102" spans="1:17" ht="15.75" hidden="1">
      <c r="A102" s="48"/>
      <c r="B102" s="48"/>
      <c r="C102" s="297"/>
      <c r="D102" s="5"/>
      <c r="E102" s="336"/>
      <c r="F102" s="336"/>
      <c r="G102" s="336"/>
      <c r="H102" s="336"/>
      <c r="I102" s="284"/>
      <c r="J102" s="284"/>
      <c r="K102" s="284"/>
      <c r="L102" s="284"/>
      <c r="M102" s="284"/>
      <c r="N102" s="284"/>
      <c r="O102" s="284"/>
      <c r="P102" s="284"/>
      <c r="Q102" s="336">
        <f t="shared" si="4"/>
        <v>0</v>
      </c>
    </row>
    <row r="103" spans="1:17" ht="15.75" hidden="1">
      <c r="A103" s="48"/>
      <c r="B103" s="48"/>
      <c r="C103" s="297"/>
      <c r="D103" s="5"/>
      <c r="E103" s="336"/>
      <c r="F103" s="336"/>
      <c r="G103" s="336"/>
      <c r="H103" s="336"/>
      <c r="I103" s="284"/>
      <c r="J103" s="284"/>
      <c r="K103" s="284"/>
      <c r="L103" s="284"/>
      <c r="M103" s="284"/>
      <c r="N103" s="284"/>
      <c r="O103" s="284"/>
      <c r="P103" s="284"/>
      <c r="Q103" s="336">
        <f t="shared" si="4"/>
        <v>0</v>
      </c>
    </row>
    <row r="104" spans="1:17" ht="15.75" hidden="1">
      <c r="A104" s="48"/>
      <c r="B104" s="48"/>
      <c r="C104" s="297"/>
      <c r="D104" s="5"/>
      <c r="E104" s="336"/>
      <c r="F104" s="336"/>
      <c r="G104" s="336"/>
      <c r="H104" s="336"/>
      <c r="I104" s="284"/>
      <c r="J104" s="284"/>
      <c r="K104" s="284"/>
      <c r="L104" s="284"/>
      <c r="M104" s="284"/>
      <c r="N104" s="284"/>
      <c r="O104" s="284"/>
      <c r="P104" s="284"/>
      <c r="Q104" s="336">
        <f t="shared" si="4"/>
        <v>0</v>
      </c>
    </row>
    <row r="105" spans="1:17" ht="15.75" hidden="1">
      <c r="A105" s="48"/>
      <c r="B105" s="48"/>
      <c r="C105" s="297"/>
      <c r="D105" s="5"/>
      <c r="E105" s="336"/>
      <c r="F105" s="336"/>
      <c r="G105" s="336"/>
      <c r="H105" s="336"/>
      <c r="I105" s="284"/>
      <c r="J105" s="284"/>
      <c r="K105" s="284"/>
      <c r="L105" s="284"/>
      <c r="M105" s="284"/>
      <c r="N105" s="284"/>
      <c r="O105" s="284"/>
      <c r="P105" s="284"/>
      <c r="Q105" s="336">
        <f t="shared" si="4"/>
        <v>0</v>
      </c>
    </row>
    <row r="106" spans="1:17" ht="15.75" hidden="1">
      <c r="A106" s="48"/>
      <c r="B106" s="48"/>
      <c r="C106" s="297"/>
      <c r="D106" s="5"/>
      <c r="E106" s="336"/>
      <c r="F106" s="336"/>
      <c r="G106" s="336"/>
      <c r="H106" s="336"/>
      <c r="I106" s="284"/>
      <c r="J106" s="284"/>
      <c r="K106" s="284"/>
      <c r="L106" s="284"/>
      <c r="M106" s="284"/>
      <c r="N106" s="284"/>
      <c r="O106" s="284"/>
      <c r="P106" s="284"/>
      <c r="Q106" s="336">
        <f t="shared" si="4"/>
        <v>0</v>
      </c>
    </row>
    <row r="107" spans="1:17" ht="15.75" hidden="1">
      <c r="A107" s="48"/>
      <c r="B107" s="48"/>
      <c r="C107" s="297"/>
      <c r="D107" s="5"/>
      <c r="E107" s="336"/>
      <c r="F107" s="336"/>
      <c r="G107" s="336"/>
      <c r="H107" s="336"/>
      <c r="I107" s="284"/>
      <c r="J107" s="284"/>
      <c r="K107" s="284"/>
      <c r="L107" s="284"/>
      <c r="M107" s="284"/>
      <c r="N107" s="284"/>
      <c r="O107" s="284"/>
      <c r="P107" s="284"/>
      <c r="Q107" s="336">
        <f t="shared" si="4"/>
        <v>0</v>
      </c>
    </row>
    <row r="108" spans="1:17" ht="15.75" hidden="1">
      <c r="A108" s="35"/>
      <c r="B108" s="48"/>
      <c r="C108" s="297"/>
      <c r="D108" s="304"/>
      <c r="E108" s="336"/>
      <c r="F108" s="336"/>
      <c r="G108" s="336"/>
      <c r="H108" s="336"/>
      <c r="I108" s="284"/>
      <c r="J108" s="284"/>
      <c r="K108" s="284"/>
      <c r="L108" s="284"/>
      <c r="M108" s="284"/>
      <c r="N108" s="284"/>
      <c r="O108" s="284"/>
      <c r="P108" s="284"/>
      <c r="Q108" s="336">
        <f t="shared" si="4"/>
        <v>0</v>
      </c>
    </row>
    <row r="109" spans="1:17" ht="15.75" hidden="1">
      <c r="A109" s="293"/>
      <c r="B109" s="331"/>
      <c r="C109" s="316"/>
      <c r="D109" s="332"/>
      <c r="E109" s="336"/>
      <c r="F109" s="336"/>
      <c r="G109" s="336"/>
      <c r="H109" s="336"/>
      <c r="I109" s="284"/>
      <c r="J109" s="284"/>
      <c r="K109" s="284"/>
      <c r="L109" s="284"/>
      <c r="M109" s="284"/>
      <c r="N109" s="284"/>
      <c r="O109" s="284"/>
      <c r="P109" s="284"/>
      <c r="Q109" s="336">
        <f t="shared" si="4"/>
        <v>0</v>
      </c>
    </row>
    <row r="110" spans="1:17" ht="15.75" hidden="1">
      <c r="A110" s="48"/>
      <c r="B110" s="48"/>
      <c r="C110" s="297"/>
      <c r="D110" s="5"/>
      <c r="E110" s="336"/>
      <c r="F110" s="336"/>
      <c r="G110" s="336"/>
      <c r="H110" s="336"/>
      <c r="I110" s="284"/>
      <c r="J110" s="284"/>
      <c r="K110" s="284"/>
      <c r="L110" s="284"/>
      <c r="M110" s="284"/>
      <c r="N110" s="284"/>
      <c r="O110" s="284"/>
      <c r="P110" s="284"/>
      <c r="Q110" s="336">
        <f t="shared" si="4"/>
        <v>0</v>
      </c>
    </row>
    <row r="111" spans="1:17" ht="15.75" hidden="1">
      <c r="A111" s="48"/>
      <c r="B111" s="48"/>
      <c r="C111" s="297"/>
      <c r="D111" s="5"/>
      <c r="E111" s="336"/>
      <c r="F111" s="336"/>
      <c r="G111" s="336"/>
      <c r="H111" s="336"/>
      <c r="I111" s="284"/>
      <c r="J111" s="284"/>
      <c r="K111" s="284"/>
      <c r="L111" s="284"/>
      <c r="M111" s="284"/>
      <c r="N111" s="284"/>
      <c r="O111" s="284"/>
      <c r="P111" s="284"/>
      <c r="Q111" s="336">
        <f t="shared" si="4"/>
        <v>0</v>
      </c>
    </row>
    <row r="112" spans="1:17" ht="15.75" hidden="1">
      <c r="A112" s="48"/>
      <c r="B112" s="48"/>
      <c r="C112" s="297"/>
      <c r="D112" s="5"/>
      <c r="E112" s="336"/>
      <c r="F112" s="336"/>
      <c r="G112" s="336"/>
      <c r="H112" s="336"/>
      <c r="I112" s="284"/>
      <c r="J112" s="284"/>
      <c r="K112" s="284"/>
      <c r="L112" s="284"/>
      <c r="M112" s="284"/>
      <c r="N112" s="284"/>
      <c r="O112" s="284"/>
      <c r="P112" s="284"/>
      <c r="Q112" s="336">
        <f t="shared" si="4"/>
        <v>0</v>
      </c>
    </row>
    <row r="113" spans="1:17" ht="15.75" hidden="1">
      <c r="A113" s="48"/>
      <c r="B113" s="48"/>
      <c r="C113" s="297"/>
      <c r="D113" s="5"/>
      <c r="E113" s="336"/>
      <c r="F113" s="336"/>
      <c r="G113" s="336"/>
      <c r="H113" s="336"/>
      <c r="I113" s="284"/>
      <c r="J113" s="284"/>
      <c r="K113" s="284"/>
      <c r="L113" s="284"/>
      <c r="M113" s="284"/>
      <c r="N113" s="284"/>
      <c r="O113" s="284"/>
      <c r="P113" s="284"/>
      <c r="Q113" s="336">
        <f t="shared" si="4"/>
        <v>0</v>
      </c>
    </row>
    <row r="114" spans="1:17" ht="15.75" hidden="1">
      <c r="A114" s="48"/>
      <c r="B114" s="48"/>
      <c r="C114" s="297"/>
      <c r="D114" s="5"/>
      <c r="E114" s="336"/>
      <c r="F114" s="336"/>
      <c r="G114" s="336"/>
      <c r="H114" s="336"/>
      <c r="I114" s="284"/>
      <c r="J114" s="284"/>
      <c r="K114" s="284"/>
      <c r="L114" s="284"/>
      <c r="M114" s="284"/>
      <c r="N114" s="284"/>
      <c r="O114" s="284"/>
      <c r="P114" s="284"/>
      <c r="Q114" s="336">
        <f t="shared" si="4"/>
        <v>0</v>
      </c>
    </row>
    <row r="115" spans="1:17" ht="15.75" hidden="1">
      <c r="A115" s="324"/>
      <c r="B115" s="324"/>
      <c r="C115" s="328"/>
      <c r="D115" s="47"/>
      <c r="E115" s="336"/>
      <c r="F115" s="336"/>
      <c r="G115" s="336"/>
      <c r="H115" s="336"/>
      <c r="I115" s="284"/>
      <c r="J115" s="284"/>
      <c r="K115" s="284"/>
      <c r="L115" s="284"/>
      <c r="M115" s="284"/>
      <c r="N115" s="284"/>
      <c r="O115" s="284"/>
      <c r="P115" s="284"/>
      <c r="Q115" s="336">
        <f t="shared" si="4"/>
        <v>0</v>
      </c>
    </row>
    <row r="116" spans="1:17" ht="15.75" hidden="1">
      <c r="A116" s="324"/>
      <c r="B116" s="324"/>
      <c r="C116" s="328"/>
      <c r="D116" s="47"/>
      <c r="E116" s="336"/>
      <c r="F116" s="336"/>
      <c r="G116" s="336"/>
      <c r="H116" s="336"/>
      <c r="I116" s="284"/>
      <c r="J116" s="284"/>
      <c r="K116" s="284"/>
      <c r="L116" s="284"/>
      <c r="M116" s="284"/>
      <c r="N116" s="284"/>
      <c r="O116" s="284"/>
      <c r="P116" s="284"/>
      <c r="Q116" s="336">
        <f t="shared" si="4"/>
        <v>0</v>
      </c>
    </row>
    <row r="117" spans="1:17" ht="15.75" hidden="1">
      <c r="A117" s="324"/>
      <c r="B117" s="324"/>
      <c r="C117" s="328"/>
      <c r="D117" s="47"/>
      <c r="E117" s="336"/>
      <c r="F117" s="336"/>
      <c r="G117" s="336"/>
      <c r="H117" s="336"/>
      <c r="I117" s="284"/>
      <c r="J117" s="284"/>
      <c r="K117" s="284"/>
      <c r="L117" s="284"/>
      <c r="M117" s="284"/>
      <c r="N117" s="284"/>
      <c r="O117" s="284"/>
      <c r="P117" s="284"/>
      <c r="Q117" s="336">
        <f t="shared" si="4"/>
        <v>0</v>
      </c>
    </row>
    <row r="118" spans="1:17" ht="15.75" hidden="1">
      <c r="A118" s="324"/>
      <c r="B118" s="324"/>
      <c r="C118" s="328"/>
      <c r="D118" s="47"/>
      <c r="E118" s="336"/>
      <c r="F118" s="336"/>
      <c r="G118" s="336"/>
      <c r="H118" s="336"/>
      <c r="I118" s="284"/>
      <c r="J118" s="284"/>
      <c r="K118" s="284"/>
      <c r="L118" s="284"/>
      <c r="M118" s="284"/>
      <c r="N118" s="284"/>
      <c r="O118" s="284"/>
      <c r="P118" s="284"/>
      <c r="Q118" s="336">
        <f t="shared" si="4"/>
        <v>0</v>
      </c>
    </row>
    <row r="119" spans="1:17" ht="15.75" hidden="1">
      <c r="A119" s="48"/>
      <c r="B119" s="48"/>
      <c r="C119" s="328"/>
      <c r="D119" s="329"/>
      <c r="E119" s="336"/>
      <c r="F119" s="336"/>
      <c r="G119" s="336"/>
      <c r="H119" s="336"/>
      <c r="I119" s="284"/>
      <c r="J119" s="284"/>
      <c r="K119" s="284"/>
      <c r="L119" s="284"/>
      <c r="M119" s="284"/>
      <c r="N119" s="284"/>
      <c r="O119" s="284"/>
      <c r="P119" s="284"/>
      <c r="Q119" s="336">
        <f t="shared" si="4"/>
        <v>0</v>
      </c>
    </row>
    <row r="120" spans="1:17" ht="15.75" hidden="1">
      <c r="A120" s="324"/>
      <c r="B120" s="324" t="s">
        <v>641</v>
      </c>
      <c r="C120" s="328"/>
      <c r="D120" s="47"/>
      <c r="E120" s="336"/>
      <c r="F120" s="336"/>
      <c r="G120" s="336"/>
      <c r="H120" s="336"/>
      <c r="I120" s="284"/>
      <c r="J120" s="284"/>
      <c r="K120" s="284"/>
      <c r="L120" s="284"/>
      <c r="M120" s="284"/>
      <c r="N120" s="284"/>
      <c r="O120" s="284"/>
      <c r="P120" s="284"/>
      <c r="Q120" s="336">
        <f t="shared" si="4"/>
        <v>0</v>
      </c>
    </row>
    <row r="121" spans="1:17" ht="15.75">
      <c r="A121" s="324"/>
      <c r="B121" s="324"/>
      <c r="C121" s="328"/>
      <c r="D121" s="43" t="s">
        <v>326</v>
      </c>
      <c r="E121" s="336">
        <v>-5</v>
      </c>
      <c r="F121" s="336"/>
      <c r="G121" s="336"/>
      <c r="H121" s="336"/>
      <c r="I121" s="284"/>
      <c r="J121" s="284"/>
      <c r="K121" s="284"/>
      <c r="L121" s="284"/>
      <c r="M121" s="284"/>
      <c r="N121" s="284"/>
      <c r="O121" s="284"/>
      <c r="P121" s="284"/>
      <c r="Q121" s="336">
        <f t="shared" si="4"/>
        <v>-5</v>
      </c>
    </row>
    <row r="122" spans="1:17" ht="15.75">
      <c r="A122" s="48" t="s">
        <v>452</v>
      </c>
      <c r="B122" s="324"/>
      <c r="C122" s="316" t="s">
        <v>532</v>
      </c>
      <c r="D122" s="75" t="s">
        <v>668</v>
      </c>
      <c r="E122" s="336">
        <f>SUM(E125+E133+E135+E140+E141+E170)</f>
        <v>680.0708199999999</v>
      </c>
      <c r="F122" s="336"/>
      <c r="G122" s="336">
        <f>SUM(G125+G133+G135+G140+G141+G170)</f>
        <v>0</v>
      </c>
      <c r="H122" s="336">
        <f>SUM(H125+H133+H135+H140+H141+H170)</f>
        <v>684.4199999999998</v>
      </c>
      <c r="I122" s="284">
        <f>SUM(I125+I133+I135+I138+I141+I144+I149+I151+I158+I160+I162+I167)+I170</f>
        <v>0</v>
      </c>
      <c r="J122" s="284">
        <f>SUM(J125+J133+J135+J138+J141+J144+J149+J151+J158+J160+J162+J167)+J170</f>
        <v>35</v>
      </c>
      <c r="K122" s="284">
        <f>SUM(K125+K133+K135+K138+K141+K144+K149+K151+K158+K160+K162+K167)+K170</f>
        <v>0</v>
      </c>
      <c r="L122" s="284">
        <f>SUM(L125+L133+L135+L138+L141+L144+L149+L151+L158+L160+L162+L167)</f>
        <v>0</v>
      </c>
      <c r="M122" s="284">
        <f>SUM(M125+M133+M135+M138+M141+M144+M149+M151+M158+M160+M162+M167)</f>
        <v>0</v>
      </c>
      <c r="N122" s="284">
        <f>SUM(N125+N133+N135+N138+N141+N144+N149+N151+N158+N160+N162+N167)</f>
        <v>35</v>
      </c>
      <c r="O122" s="284">
        <f>SUM(O125+O133+O135+O138+O141+O144+O149+O151+O158+O160+O162+O167)</f>
        <v>35</v>
      </c>
      <c r="P122" s="284">
        <f>SUM(P125+P133+P135+P138+P141+P144+P149+P151+P158+P160+P162+P167)</f>
        <v>0</v>
      </c>
      <c r="Q122" s="336">
        <f t="shared" si="4"/>
        <v>715.0708199999999</v>
      </c>
    </row>
    <row r="123" spans="1:17" ht="15.75" hidden="1">
      <c r="A123" s="48"/>
      <c r="B123" s="324"/>
      <c r="C123" s="297" t="s">
        <v>453</v>
      </c>
      <c r="D123" s="5" t="s">
        <v>454</v>
      </c>
      <c r="E123" s="336"/>
      <c r="F123" s="336"/>
      <c r="G123" s="336"/>
      <c r="H123" s="336"/>
      <c r="I123" s="284"/>
      <c r="J123" s="284"/>
      <c r="K123" s="284"/>
      <c r="L123" s="284"/>
      <c r="M123" s="284"/>
      <c r="N123" s="284"/>
      <c r="O123" s="284"/>
      <c r="P123" s="284"/>
      <c r="Q123" s="336">
        <f t="shared" si="4"/>
        <v>0</v>
      </c>
    </row>
    <row r="124" spans="1:17" ht="15.75">
      <c r="A124" s="48" t="s">
        <v>455</v>
      </c>
      <c r="B124" s="324"/>
      <c r="C124" s="297"/>
      <c r="D124" s="75" t="s">
        <v>668</v>
      </c>
      <c r="E124" s="336">
        <f>SUM(E122)</f>
        <v>680.0708199999999</v>
      </c>
      <c r="F124" s="336"/>
      <c r="G124" s="336">
        <f aca="true" t="shared" si="5" ref="G124:P124">SUM(G122)</f>
        <v>0</v>
      </c>
      <c r="H124" s="336">
        <f t="shared" si="5"/>
        <v>684.4199999999998</v>
      </c>
      <c r="I124" s="284">
        <f t="shared" si="5"/>
        <v>0</v>
      </c>
      <c r="J124" s="284">
        <f t="shared" si="5"/>
        <v>35</v>
      </c>
      <c r="K124" s="284">
        <f t="shared" si="5"/>
        <v>0</v>
      </c>
      <c r="L124" s="284">
        <f t="shared" si="5"/>
        <v>0</v>
      </c>
      <c r="M124" s="284">
        <f t="shared" si="5"/>
        <v>0</v>
      </c>
      <c r="N124" s="284">
        <f t="shared" si="5"/>
        <v>35</v>
      </c>
      <c r="O124" s="284">
        <f t="shared" si="5"/>
        <v>35</v>
      </c>
      <c r="P124" s="284">
        <f t="shared" si="5"/>
        <v>0</v>
      </c>
      <c r="Q124" s="336">
        <f t="shared" si="4"/>
        <v>715.0708199999999</v>
      </c>
    </row>
    <row r="125" spans="1:17" ht="47.25">
      <c r="A125" s="48" t="s">
        <v>456</v>
      </c>
      <c r="B125" s="48" t="s">
        <v>598</v>
      </c>
      <c r="C125" s="297" t="s">
        <v>598</v>
      </c>
      <c r="D125" s="5" t="s">
        <v>457</v>
      </c>
      <c r="E125" s="340">
        <v>599.98582</v>
      </c>
      <c r="F125" s="336"/>
      <c r="G125" s="336"/>
      <c r="H125" s="336">
        <v>600.435</v>
      </c>
      <c r="I125" s="284"/>
      <c r="J125" s="284">
        <v>35</v>
      </c>
      <c r="K125" s="284"/>
      <c r="L125" s="284"/>
      <c r="M125" s="284"/>
      <c r="N125" s="284">
        <v>35</v>
      </c>
      <c r="O125" s="284">
        <v>35</v>
      </c>
      <c r="P125" s="284"/>
      <c r="Q125" s="336">
        <f t="shared" si="4"/>
        <v>634.98582</v>
      </c>
    </row>
    <row r="126" spans="1:17" ht="15.75">
      <c r="A126" s="48"/>
      <c r="B126" s="48"/>
      <c r="C126" s="297"/>
      <c r="D126" s="148" t="s">
        <v>458</v>
      </c>
      <c r="E126" s="336"/>
      <c r="F126" s="336"/>
      <c r="G126" s="336"/>
      <c r="H126" s="336"/>
      <c r="I126" s="284"/>
      <c r="J126" s="284"/>
      <c r="K126" s="284"/>
      <c r="L126" s="284"/>
      <c r="M126" s="284"/>
      <c r="N126" s="284"/>
      <c r="O126" s="284"/>
      <c r="P126" s="284"/>
      <c r="Q126" s="336">
        <f t="shared" si="4"/>
        <v>0</v>
      </c>
    </row>
    <row r="127" spans="1:17" ht="31.5" hidden="1">
      <c r="A127" s="48"/>
      <c r="B127" s="48"/>
      <c r="C127" s="297"/>
      <c r="D127" s="75" t="s">
        <v>564</v>
      </c>
      <c r="E127" s="79"/>
      <c r="F127" s="79"/>
      <c r="G127" s="79"/>
      <c r="H127" s="79"/>
      <c r="I127" s="284"/>
      <c r="J127" s="284"/>
      <c r="K127" s="284"/>
      <c r="L127" s="284"/>
      <c r="M127" s="284"/>
      <c r="N127" s="284"/>
      <c r="O127" s="284"/>
      <c r="P127" s="284"/>
      <c r="Q127" s="336">
        <f t="shared" si="4"/>
        <v>0</v>
      </c>
    </row>
    <row r="128" spans="1:17" ht="45.75" customHeight="1">
      <c r="A128" s="48"/>
      <c r="B128" s="48"/>
      <c r="C128" s="297"/>
      <c r="D128" s="43" t="s">
        <v>262</v>
      </c>
      <c r="E128" s="79">
        <v>-41.98605</v>
      </c>
      <c r="F128" s="79"/>
      <c r="G128" s="79"/>
      <c r="H128" s="79"/>
      <c r="I128" s="322"/>
      <c r="J128" s="322"/>
      <c r="K128" s="322"/>
      <c r="L128" s="322"/>
      <c r="M128" s="322"/>
      <c r="N128" s="322"/>
      <c r="O128" s="322"/>
      <c r="P128" s="322"/>
      <c r="Q128" s="336">
        <f t="shared" si="4"/>
        <v>-41.98605</v>
      </c>
    </row>
    <row r="129" spans="1:17" ht="31.5" hidden="1">
      <c r="A129" s="48"/>
      <c r="B129" s="48"/>
      <c r="C129" s="297"/>
      <c r="D129" s="148" t="s">
        <v>554</v>
      </c>
      <c r="E129" s="79"/>
      <c r="F129" s="79"/>
      <c r="G129" s="79"/>
      <c r="H129" s="336"/>
      <c r="I129" s="284"/>
      <c r="J129" s="284"/>
      <c r="K129" s="284"/>
      <c r="L129" s="284"/>
      <c r="M129" s="284"/>
      <c r="N129" s="284"/>
      <c r="O129" s="284"/>
      <c r="P129" s="284"/>
      <c r="Q129" s="336">
        <f t="shared" si="4"/>
        <v>0</v>
      </c>
    </row>
    <row r="130" spans="1:17" ht="47.25" hidden="1">
      <c r="A130" s="48"/>
      <c r="B130" s="48"/>
      <c r="C130" s="297"/>
      <c r="D130" s="43" t="s">
        <v>555</v>
      </c>
      <c r="E130" s="79"/>
      <c r="F130" s="79"/>
      <c r="G130" s="79"/>
      <c r="H130" s="336"/>
      <c r="I130" s="284"/>
      <c r="J130" s="284"/>
      <c r="K130" s="284"/>
      <c r="L130" s="284"/>
      <c r="M130" s="284"/>
      <c r="N130" s="284"/>
      <c r="O130" s="284"/>
      <c r="P130" s="284"/>
      <c r="Q130" s="336">
        <f t="shared" si="4"/>
        <v>0</v>
      </c>
    </row>
    <row r="131" spans="1:17" ht="15.75" hidden="1">
      <c r="A131" s="48"/>
      <c r="B131" s="48"/>
      <c r="C131" s="297"/>
      <c r="D131" s="43"/>
      <c r="E131" s="79"/>
      <c r="F131" s="79"/>
      <c r="G131" s="79"/>
      <c r="H131" s="336"/>
      <c r="I131" s="284"/>
      <c r="J131" s="284"/>
      <c r="K131" s="284"/>
      <c r="L131" s="284"/>
      <c r="M131" s="284"/>
      <c r="N131" s="284"/>
      <c r="O131" s="284"/>
      <c r="P131" s="284"/>
      <c r="Q131" s="336">
        <f t="shared" si="4"/>
        <v>0</v>
      </c>
    </row>
    <row r="132" spans="1:17" ht="15.75">
      <c r="A132" s="48"/>
      <c r="B132" s="48"/>
      <c r="C132" s="297"/>
      <c r="D132" s="75" t="s">
        <v>400</v>
      </c>
      <c r="E132" s="79">
        <v>604.55687</v>
      </c>
      <c r="F132" s="79"/>
      <c r="G132" s="79"/>
      <c r="H132" s="336">
        <v>620</v>
      </c>
      <c r="I132" s="284"/>
      <c r="J132" s="284">
        <v>35</v>
      </c>
      <c r="K132" s="284"/>
      <c r="L132" s="284"/>
      <c r="M132" s="284"/>
      <c r="N132" s="284">
        <v>35</v>
      </c>
      <c r="O132" s="284">
        <v>35</v>
      </c>
      <c r="P132" s="284"/>
      <c r="Q132" s="336">
        <f t="shared" si="4"/>
        <v>639.55687</v>
      </c>
    </row>
    <row r="133" spans="1:17" ht="31.5">
      <c r="A133" s="48" t="s">
        <v>459</v>
      </c>
      <c r="B133" s="48" t="s">
        <v>665</v>
      </c>
      <c r="C133" s="297" t="s">
        <v>665</v>
      </c>
      <c r="D133" s="5" t="s">
        <v>460</v>
      </c>
      <c r="E133" s="336">
        <v>38.765</v>
      </c>
      <c r="F133" s="336"/>
      <c r="G133" s="336"/>
      <c r="H133" s="336">
        <v>38.765</v>
      </c>
      <c r="I133" s="284"/>
      <c r="J133" s="284"/>
      <c r="K133" s="284"/>
      <c r="L133" s="284"/>
      <c r="M133" s="284"/>
      <c r="N133" s="284"/>
      <c r="O133" s="284"/>
      <c r="P133" s="284"/>
      <c r="Q133" s="336">
        <f t="shared" si="4"/>
        <v>38.765</v>
      </c>
    </row>
    <row r="134" spans="1:17" ht="15.75" hidden="1">
      <c r="A134" s="48"/>
      <c r="B134" s="48"/>
      <c r="C134" s="297"/>
      <c r="D134" s="5"/>
      <c r="E134" s="336"/>
      <c r="F134" s="336"/>
      <c r="G134" s="336"/>
      <c r="H134" s="336"/>
      <c r="I134" s="284"/>
      <c r="J134" s="284"/>
      <c r="K134" s="284"/>
      <c r="L134" s="284"/>
      <c r="M134" s="284"/>
      <c r="N134" s="284"/>
      <c r="O134" s="284"/>
      <c r="P134" s="284"/>
      <c r="Q134" s="336">
        <f t="shared" si="4"/>
        <v>0</v>
      </c>
    </row>
    <row r="135" spans="1:17" ht="15.75">
      <c r="A135" s="48" t="s">
        <v>461</v>
      </c>
      <c r="B135" s="48" t="s">
        <v>599</v>
      </c>
      <c r="C135" s="297" t="s">
        <v>599</v>
      </c>
      <c r="D135" s="5" t="s">
        <v>462</v>
      </c>
      <c r="E135" s="336">
        <v>5.25</v>
      </c>
      <c r="F135" s="336"/>
      <c r="G135" s="336"/>
      <c r="H135" s="336">
        <v>6.65</v>
      </c>
      <c r="I135" s="284"/>
      <c r="J135" s="284"/>
      <c r="K135" s="284"/>
      <c r="L135" s="284"/>
      <c r="M135" s="284"/>
      <c r="N135" s="284"/>
      <c r="O135" s="284"/>
      <c r="P135" s="284"/>
      <c r="Q135" s="336">
        <f t="shared" si="4"/>
        <v>5.25</v>
      </c>
    </row>
    <row r="136" spans="1:17" s="27" customFormat="1" ht="15.75" hidden="1">
      <c r="A136" s="48"/>
      <c r="B136" s="48"/>
      <c r="C136" s="297"/>
      <c r="D136" s="1"/>
      <c r="E136" s="336"/>
      <c r="F136" s="336"/>
      <c r="G136" s="336"/>
      <c r="H136" s="336"/>
      <c r="I136" s="284"/>
      <c r="J136" s="284"/>
      <c r="K136" s="284"/>
      <c r="L136" s="284"/>
      <c r="M136" s="284"/>
      <c r="N136" s="284"/>
      <c r="O136" s="284"/>
      <c r="P136" s="284"/>
      <c r="Q136" s="336">
        <f t="shared" si="4"/>
        <v>0</v>
      </c>
    </row>
    <row r="137" spans="1:17" s="27" customFormat="1" ht="15.75" hidden="1">
      <c r="A137" s="48"/>
      <c r="B137" s="48"/>
      <c r="C137" s="297"/>
      <c r="D137" s="1"/>
      <c r="E137" s="336"/>
      <c r="F137" s="336"/>
      <c r="G137" s="336"/>
      <c r="H137" s="336"/>
      <c r="I137" s="284"/>
      <c r="J137" s="284"/>
      <c r="K137" s="284"/>
      <c r="L137" s="284"/>
      <c r="M137" s="284"/>
      <c r="N137" s="284"/>
      <c r="O137" s="284"/>
      <c r="P137" s="284"/>
      <c r="Q137" s="336">
        <f t="shared" si="4"/>
        <v>0</v>
      </c>
    </row>
    <row r="138" spans="1:17" ht="15.75" hidden="1">
      <c r="A138" s="48" t="s">
        <v>463</v>
      </c>
      <c r="B138" s="48" t="s">
        <v>600</v>
      </c>
      <c r="C138" s="297" t="s">
        <v>600</v>
      </c>
      <c r="D138" s="5" t="s">
        <v>464</v>
      </c>
      <c r="E138" s="336"/>
      <c r="F138" s="336"/>
      <c r="G138" s="336"/>
      <c r="H138" s="336"/>
      <c r="I138" s="321"/>
      <c r="J138" s="284"/>
      <c r="K138" s="284"/>
      <c r="L138" s="284"/>
      <c r="M138" s="284"/>
      <c r="N138" s="284"/>
      <c r="O138" s="284"/>
      <c r="P138" s="284"/>
      <c r="Q138" s="336">
        <f t="shared" si="4"/>
        <v>0</v>
      </c>
    </row>
    <row r="139" spans="1:17" ht="15.75" hidden="1">
      <c r="A139" s="48"/>
      <c r="B139" s="48"/>
      <c r="C139" s="297"/>
      <c r="D139" s="5"/>
      <c r="E139" s="336"/>
      <c r="F139" s="336"/>
      <c r="G139" s="336"/>
      <c r="H139" s="336"/>
      <c r="I139" s="321"/>
      <c r="J139" s="284"/>
      <c r="K139" s="284"/>
      <c r="L139" s="284"/>
      <c r="M139" s="284"/>
      <c r="N139" s="284"/>
      <c r="O139" s="284"/>
      <c r="P139" s="284"/>
      <c r="Q139" s="336">
        <f t="shared" si="4"/>
        <v>0</v>
      </c>
    </row>
    <row r="140" spans="1:17" ht="15.75">
      <c r="A140" s="352" t="s">
        <v>463</v>
      </c>
      <c r="B140" s="352" t="s">
        <v>600</v>
      </c>
      <c r="C140" s="353" t="s">
        <v>600</v>
      </c>
      <c r="D140" s="354" t="s">
        <v>464</v>
      </c>
      <c r="E140" s="336">
        <v>11.785</v>
      </c>
      <c r="F140" s="336"/>
      <c r="G140" s="336"/>
      <c r="H140" s="336">
        <v>11.785</v>
      </c>
      <c r="I140" s="321"/>
      <c r="J140" s="284"/>
      <c r="K140" s="284"/>
      <c r="L140" s="284"/>
      <c r="M140" s="284"/>
      <c r="N140" s="284"/>
      <c r="O140" s="284"/>
      <c r="P140" s="284"/>
      <c r="Q140" s="336">
        <f t="shared" si="4"/>
        <v>11.785</v>
      </c>
    </row>
    <row r="141" spans="1:17" ht="15.75">
      <c r="A141" s="48" t="s">
        <v>465</v>
      </c>
      <c r="B141" s="48" t="s">
        <v>628</v>
      </c>
      <c r="C141" s="297" t="s">
        <v>628</v>
      </c>
      <c r="D141" s="5" t="s">
        <v>466</v>
      </c>
      <c r="E141" s="336">
        <v>-1.515</v>
      </c>
      <c r="F141" s="336"/>
      <c r="G141" s="340"/>
      <c r="H141" s="340">
        <v>0.985</v>
      </c>
      <c r="I141" s="321"/>
      <c r="J141" s="284"/>
      <c r="K141" s="284"/>
      <c r="L141" s="284"/>
      <c r="M141" s="284"/>
      <c r="N141" s="284"/>
      <c r="O141" s="284"/>
      <c r="P141" s="284"/>
      <c r="Q141" s="336">
        <f t="shared" si="4"/>
        <v>-1.515</v>
      </c>
    </row>
    <row r="142" spans="1:17" ht="15.75" hidden="1">
      <c r="A142" s="48"/>
      <c r="B142" s="48"/>
      <c r="C142" s="297" t="s">
        <v>686</v>
      </c>
      <c r="D142" s="5" t="s">
        <v>687</v>
      </c>
      <c r="E142" s="336"/>
      <c r="F142" s="336"/>
      <c r="G142" s="340"/>
      <c r="H142" s="340"/>
      <c r="I142" s="321"/>
      <c r="J142" s="284"/>
      <c r="K142" s="284"/>
      <c r="L142" s="284"/>
      <c r="M142" s="284"/>
      <c r="N142" s="284"/>
      <c r="O142" s="284"/>
      <c r="P142" s="284"/>
      <c r="Q142" s="336">
        <f t="shared" si="4"/>
        <v>0</v>
      </c>
    </row>
    <row r="143" spans="1:17" ht="15.75" hidden="1">
      <c r="A143" s="48"/>
      <c r="B143" s="48"/>
      <c r="C143" s="297"/>
      <c r="D143" s="5"/>
      <c r="E143" s="336"/>
      <c r="F143" s="336"/>
      <c r="G143" s="340"/>
      <c r="H143" s="340"/>
      <c r="I143" s="321"/>
      <c r="J143" s="284"/>
      <c r="K143" s="284"/>
      <c r="L143" s="284"/>
      <c r="M143" s="284"/>
      <c r="N143" s="284"/>
      <c r="O143" s="284"/>
      <c r="P143" s="284"/>
      <c r="Q143" s="336">
        <f t="shared" si="4"/>
        <v>0</v>
      </c>
    </row>
    <row r="144" spans="1:17" ht="31.5" hidden="1">
      <c r="A144" s="48" t="s">
        <v>467</v>
      </c>
      <c r="B144" s="48" t="s">
        <v>675</v>
      </c>
      <c r="C144" s="297" t="s">
        <v>675</v>
      </c>
      <c r="D144" s="5" t="s">
        <v>468</v>
      </c>
      <c r="E144" s="336"/>
      <c r="F144" s="336"/>
      <c r="G144" s="340"/>
      <c r="H144" s="340"/>
      <c r="I144" s="284"/>
      <c r="J144" s="284"/>
      <c r="K144" s="284"/>
      <c r="L144" s="284"/>
      <c r="M144" s="284"/>
      <c r="N144" s="284"/>
      <c r="O144" s="284"/>
      <c r="P144" s="284"/>
      <c r="Q144" s="336">
        <f t="shared" si="4"/>
        <v>0</v>
      </c>
    </row>
    <row r="145" spans="1:17" ht="116.25" customHeight="1" hidden="1">
      <c r="A145" s="48"/>
      <c r="B145" s="48"/>
      <c r="C145" s="297"/>
      <c r="D145" s="5"/>
      <c r="E145" s="336"/>
      <c r="F145" s="336"/>
      <c r="G145" s="336"/>
      <c r="H145" s="336"/>
      <c r="I145" s="284"/>
      <c r="J145" s="284"/>
      <c r="K145" s="284"/>
      <c r="L145" s="284"/>
      <c r="M145" s="284"/>
      <c r="N145" s="284"/>
      <c r="O145" s="284"/>
      <c r="P145" s="284"/>
      <c r="Q145" s="336">
        <f t="shared" si="4"/>
        <v>0</v>
      </c>
    </row>
    <row r="146" spans="1:17" ht="15.75" hidden="1">
      <c r="A146" s="48"/>
      <c r="B146" s="48"/>
      <c r="C146" s="297"/>
      <c r="D146" s="5"/>
      <c r="E146" s="336"/>
      <c r="F146" s="336"/>
      <c r="G146" s="336"/>
      <c r="H146" s="336"/>
      <c r="I146" s="284"/>
      <c r="J146" s="284"/>
      <c r="K146" s="284"/>
      <c r="L146" s="284"/>
      <c r="M146" s="284"/>
      <c r="N146" s="284"/>
      <c r="O146" s="284"/>
      <c r="P146" s="284"/>
      <c r="Q146" s="336">
        <f t="shared" si="4"/>
        <v>0</v>
      </c>
    </row>
    <row r="147" spans="1:17" ht="15.75" hidden="1">
      <c r="A147" s="48"/>
      <c r="B147" s="48"/>
      <c r="C147" s="297"/>
      <c r="D147" s="5"/>
      <c r="E147" s="336"/>
      <c r="F147" s="336"/>
      <c r="G147" s="336"/>
      <c r="H147" s="336"/>
      <c r="I147" s="284"/>
      <c r="J147" s="284"/>
      <c r="K147" s="284"/>
      <c r="L147" s="284"/>
      <c r="M147" s="284"/>
      <c r="N147" s="284"/>
      <c r="O147" s="284"/>
      <c r="P147" s="284"/>
      <c r="Q147" s="336">
        <f t="shared" si="4"/>
        <v>0</v>
      </c>
    </row>
    <row r="148" spans="1:17" ht="15.75" hidden="1">
      <c r="A148" s="48"/>
      <c r="B148" s="48"/>
      <c r="C148" s="297"/>
      <c r="D148" s="5"/>
      <c r="E148" s="336"/>
      <c r="F148" s="336"/>
      <c r="G148" s="336"/>
      <c r="H148" s="336"/>
      <c r="I148" s="284"/>
      <c r="J148" s="284"/>
      <c r="K148" s="284"/>
      <c r="L148" s="284"/>
      <c r="M148" s="284"/>
      <c r="N148" s="284"/>
      <c r="O148" s="284"/>
      <c r="P148" s="284"/>
      <c r="Q148" s="336">
        <f t="shared" si="4"/>
        <v>0</v>
      </c>
    </row>
    <row r="149" spans="1:17" ht="15.75" hidden="1">
      <c r="A149" s="48"/>
      <c r="B149" s="48"/>
      <c r="C149" s="297"/>
      <c r="D149" s="5"/>
      <c r="E149" s="336"/>
      <c r="F149" s="336"/>
      <c r="G149" s="336"/>
      <c r="H149" s="336"/>
      <c r="I149" s="284"/>
      <c r="J149" s="284"/>
      <c r="K149" s="284"/>
      <c r="L149" s="284"/>
      <c r="M149" s="284"/>
      <c r="N149" s="284"/>
      <c r="O149" s="284"/>
      <c r="P149" s="284"/>
      <c r="Q149" s="336">
        <f t="shared" si="4"/>
        <v>0</v>
      </c>
    </row>
    <row r="150" spans="1:17" ht="15.75" hidden="1">
      <c r="A150" s="48"/>
      <c r="B150" s="48"/>
      <c r="C150" s="297"/>
      <c r="D150" s="5"/>
      <c r="E150" s="336"/>
      <c r="F150" s="336"/>
      <c r="G150" s="336"/>
      <c r="H150" s="336"/>
      <c r="I150" s="284"/>
      <c r="J150" s="284"/>
      <c r="K150" s="284"/>
      <c r="L150" s="284"/>
      <c r="M150" s="284"/>
      <c r="N150" s="284"/>
      <c r="O150" s="284"/>
      <c r="P150" s="284"/>
      <c r="Q150" s="336">
        <f t="shared" si="4"/>
        <v>0</v>
      </c>
    </row>
    <row r="151" spans="1:17" ht="15.75" hidden="1">
      <c r="A151" s="48"/>
      <c r="B151" s="48"/>
      <c r="C151" s="297"/>
      <c r="D151" s="5"/>
      <c r="E151" s="336"/>
      <c r="F151" s="336"/>
      <c r="G151" s="336"/>
      <c r="H151" s="336"/>
      <c r="I151" s="284"/>
      <c r="J151" s="284"/>
      <c r="K151" s="284"/>
      <c r="L151" s="284"/>
      <c r="M151" s="284"/>
      <c r="N151" s="284"/>
      <c r="O151" s="284"/>
      <c r="P151" s="284"/>
      <c r="Q151" s="336">
        <f t="shared" si="4"/>
        <v>0</v>
      </c>
    </row>
    <row r="152" spans="1:17" ht="15.75" hidden="1">
      <c r="A152" s="48"/>
      <c r="B152" s="48"/>
      <c r="C152" s="297"/>
      <c r="D152" s="5"/>
      <c r="E152" s="336"/>
      <c r="F152" s="336"/>
      <c r="G152" s="336"/>
      <c r="H152" s="336"/>
      <c r="I152" s="284"/>
      <c r="J152" s="284"/>
      <c r="K152" s="284"/>
      <c r="L152" s="284"/>
      <c r="M152" s="284"/>
      <c r="N152" s="284"/>
      <c r="O152" s="284"/>
      <c r="P152" s="284"/>
      <c r="Q152" s="336">
        <f t="shared" si="4"/>
        <v>0</v>
      </c>
    </row>
    <row r="153" spans="1:17" ht="15.75" hidden="1">
      <c r="A153" s="48"/>
      <c r="B153" s="48"/>
      <c r="C153" s="297" t="s">
        <v>575</v>
      </c>
      <c r="D153" s="5" t="s">
        <v>577</v>
      </c>
      <c r="E153" s="336"/>
      <c r="F153" s="336"/>
      <c r="G153" s="336"/>
      <c r="H153" s="336"/>
      <c r="I153" s="284"/>
      <c r="J153" s="284"/>
      <c r="K153" s="284"/>
      <c r="L153" s="284"/>
      <c r="M153" s="284"/>
      <c r="N153" s="284"/>
      <c r="O153" s="284"/>
      <c r="P153" s="284"/>
      <c r="Q153" s="336">
        <f t="shared" si="4"/>
        <v>0</v>
      </c>
    </row>
    <row r="154" spans="1:17" ht="15.75" hidden="1">
      <c r="A154" s="48"/>
      <c r="B154" s="48"/>
      <c r="C154" s="297"/>
      <c r="D154" s="5"/>
      <c r="E154" s="336"/>
      <c r="F154" s="336"/>
      <c r="G154" s="336"/>
      <c r="H154" s="336"/>
      <c r="I154" s="284"/>
      <c r="J154" s="284"/>
      <c r="K154" s="284"/>
      <c r="L154" s="284"/>
      <c r="M154" s="284"/>
      <c r="N154" s="284"/>
      <c r="O154" s="284"/>
      <c r="P154" s="284"/>
      <c r="Q154" s="336">
        <f t="shared" si="4"/>
        <v>0</v>
      </c>
    </row>
    <row r="155" spans="1:17" ht="31.5" hidden="1">
      <c r="A155" s="48" t="s">
        <v>469</v>
      </c>
      <c r="B155" s="48" t="s">
        <v>672</v>
      </c>
      <c r="C155" s="297" t="s">
        <v>672</v>
      </c>
      <c r="D155" s="5" t="s">
        <v>442</v>
      </c>
      <c r="E155" s="336"/>
      <c r="F155" s="336"/>
      <c r="G155" s="336"/>
      <c r="H155" s="336"/>
      <c r="I155" s="284"/>
      <c r="J155" s="284"/>
      <c r="K155" s="284"/>
      <c r="L155" s="284"/>
      <c r="M155" s="284"/>
      <c r="N155" s="284"/>
      <c r="O155" s="284"/>
      <c r="P155" s="284"/>
      <c r="Q155" s="336">
        <f t="shared" si="4"/>
        <v>0</v>
      </c>
    </row>
    <row r="156" spans="1:17" ht="15.75" hidden="1">
      <c r="A156" s="48"/>
      <c r="B156" s="48"/>
      <c r="C156" s="297"/>
      <c r="D156" s="304"/>
      <c r="E156" s="336"/>
      <c r="F156" s="336"/>
      <c r="G156" s="336"/>
      <c r="H156" s="336"/>
      <c r="I156" s="284"/>
      <c r="J156" s="284"/>
      <c r="K156" s="284"/>
      <c r="L156" s="284"/>
      <c r="M156" s="284"/>
      <c r="N156" s="284"/>
      <c r="O156" s="284"/>
      <c r="P156" s="284"/>
      <c r="Q156" s="336">
        <f t="shared" si="4"/>
        <v>0</v>
      </c>
    </row>
    <row r="157" spans="1:17" ht="31.5" hidden="1">
      <c r="A157" s="48" t="s">
        <v>470</v>
      </c>
      <c r="B157" s="48" t="s">
        <v>660</v>
      </c>
      <c r="C157" s="297" t="s">
        <v>660</v>
      </c>
      <c r="D157" s="5" t="s">
        <v>748</v>
      </c>
      <c r="E157" s="336"/>
      <c r="F157" s="336"/>
      <c r="G157" s="336"/>
      <c r="H157" s="336"/>
      <c r="I157" s="284"/>
      <c r="J157" s="284"/>
      <c r="K157" s="284"/>
      <c r="L157" s="284"/>
      <c r="M157" s="284"/>
      <c r="N157" s="284"/>
      <c r="O157" s="284"/>
      <c r="P157" s="284"/>
      <c r="Q157" s="336">
        <f t="shared" si="4"/>
        <v>0</v>
      </c>
    </row>
    <row r="158" spans="1:17" ht="15.75" hidden="1">
      <c r="A158" s="48" t="s">
        <v>471</v>
      </c>
      <c r="B158" s="48"/>
      <c r="C158" s="297"/>
      <c r="D158" s="5" t="s">
        <v>445</v>
      </c>
      <c r="E158" s="336"/>
      <c r="F158" s="336"/>
      <c r="G158" s="336"/>
      <c r="H158" s="336"/>
      <c r="I158" s="284"/>
      <c r="J158" s="284"/>
      <c r="K158" s="284"/>
      <c r="L158" s="284"/>
      <c r="M158" s="284"/>
      <c r="N158" s="284"/>
      <c r="O158" s="284"/>
      <c r="P158" s="284"/>
      <c r="Q158" s="336">
        <f t="shared" si="4"/>
        <v>0</v>
      </c>
    </row>
    <row r="159" spans="1:17" ht="31.5" hidden="1">
      <c r="A159" s="48" t="s">
        <v>472</v>
      </c>
      <c r="B159" s="48" t="s">
        <v>611</v>
      </c>
      <c r="C159" s="297" t="s">
        <v>611</v>
      </c>
      <c r="D159" s="5" t="s">
        <v>447</v>
      </c>
      <c r="E159" s="336"/>
      <c r="F159" s="336"/>
      <c r="G159" s="336"/>
      <c r="H159" s="336"/>
      <c r="I159" s="284"/>
      <c r="J159" s="284"/>
      <c r="K159" s="284"/>
      <c r="L159" s="284"/>
      <c r="M159" s="284"/>
      <c r="N159" s="284"/>
      <c r="O159" s="284"/>
      <c r="P159" s="284"/>
      <c r="Q159" s="336">
        <f t="shared" si="4"/>
        <v>0</v>
      </c>
    </row>
    <row r="160" spans="1:17" ht="25.5" customHeight="1" hidden="1">
      <c r="A160" s="35" t="s">
        <v>448</v>
      </c>
      <c r="B160" s="48"/>
      <c r="C160" s="297" t="s">
        <v>519</v>
      </c>
      <c r="D160" s="304" t="s">
        <v>614</v>
      </c>
      <c r="E160" s="336"/>
      <c r="F160" s="336"/>
      <c r="G160" s="336"/>
      <c r="H160" s="336"/>
      <c r="I160" s="284"/>
      <c r="J160" s="284"/>
      <c r="K160" s="284"/>
      <c r="L160" s="284"/>
      <c r="M160" s="284"/>
      <c r="N160" s="284"/>
      <c r="O160" s="284"/>
      <c r="P160" s="284"/>
      <c r="Q160" s="336">
        <f t="shared" si="4"/>
        <v>0</v>
      </c>
    </row>
    <row r="161" spans="1:17" ht="33" customHeight="1" hidden="1">
      <c r="A161" s="293" t="s">
        <v>449</v>
      </c>
      <c r="B161" s="331" t="s">
        <v>519</v>
      </c>
      <c r="C161" s="316"/>
      <c r="D161" s="332" t="s">
        <v>450</v>
      </c>
      <c r="E161" s="79"/>
      <c r="F161" s="336"/>
      <c r="G161" s="336"/>
      <c r="H161" s="336"/>
      <c r="I161" s="284"/>
      <c r="J161" s="284"/>
      <c r="K161" s="284"/>
      <c r="L161" s="284"/>
      <c r="M161" s="284"/>
      <c r="N161" s="284"/>
      <c r="O161" s="284"/>
      <c r="P161" s="284"/>
      <c r="Q161" s="336">
        <f aca="true" t="shared" si="6" ref="Q161:Q224">SUM(J161+E161)</f>
        <v>0</v>
      </c>
    </row>
    <row r="162" spans="1:17" ht="30.75" customHeight="1" hidden="1">
      <c r="A162" s="48" t="s">
        <v>473</v>
      </c>
      <c r="B162" s="48" t="s">
        <v>527</v>
      </c>
      <c r="C162" s="297" t="s">
        <v>527</v>
      </c>
      <c r="D162" s="5" t="s">
        <v>451</v>
      </c>
      <c r="E162" s="336"/>
      <c r="F162" s="336"/>
      <c r="G162" s="336"/>
      <c r="H162" s="336"/>
      <c r="I162" s="284"/>
      <c r="J162" s="284"/>
      <c r="K162" s="284"/>
      <c r="L162" s="284"/>
      <c r="M162" s="284"/>
      <c r="N162" s="284"/>
      <c r="O162" s="284"/>
      <c r="P162" s="284"/>
      <c r="Q162" s="336">
        <f t="shared" si="6"/>
        <v>0</v>
      </c>
    </row>
    <row r="163" spans="1:17" ht="44.25" customHeight="1" hidden="1">
      <c r="A163" s="48"/>
      <c r="B163" s="48"/>
      <c r="C163" s="297"/>
      <c r="D163" s="5"/>
      <c r="E163" s="336"/>
      <c r="F163" s="336"/>
      <c r="G163" s="336"/>
      <c r="H163" s="336"/>
      <c r="I163" s="284"/>
      <c r="J163" s="284"/>
      <c r="K163" s="284"/>
      <c r="L163" s="284"/>
      <c r="M163" s="284"/>
      <c r="N163" s="284"/>
      <c r="O163" s="284"/>
      <c r="P163" s="284"/>
      <c r="Q163" s="336">
        <f t="shared" si="6"/>
        <v>0</v>
      </c>
    </row>
    <row r="164" spans="1:17" ht="44.25" customHeight="1" hidden="1">
      <c r="A164" s="48"/>
      <c r="B164" s="48"/>
      <c r="C164" s="297"/>
      <c r="D164" s="5"/>
      <c r="E164" s="336"/>
      <c r="F164" s="336"/>
      <c r="G164" s="336"/>
      <c r="H164" s="336"/>
      <c r="I164" s="284"/>
      <c r="J164" s="284"/>
      <c r="K164" s="284"/>
      <c r="L164" s="284"/>
      <c r="M164" s="284"/>
      <c r="N164" s="284"/>
      <c r="O164" s="284"/>
      <c r="P164" s="284"/>
      <c r="Q164" s="336">
        <f t="shared" si="6"/>
        <v>0</v>
      </c>
    </row>
    <row r="165" spans="1:17" ht="41.25" customHeight="1" hidden="1">
      <c r="A165" s="48"/>
      <c r="B165" s="48"/>
      <c r="C165" s="297"/>
      <c r="D165" s="5"/>
      <c r="E165" s="336"/>
      <c r="F165" s="336"/>
      <c r="G165" s="336"/>
      <c r="H165" s="336"/>
      <c r="I165" s="284"/>
      <c r="J165" s="284"/>
      <c r="K165" s="284"/>
      <c r="L165" s="284"/>
      <c r="M165" s="284"/>
      <c r="N165" s="284"/>
      <c r="O165" s="284"/>
      <c r="P165" s="284"/>
      <c r="Q165" s="336">
        <f t="shared" si="6"/>
        <v>0</v>
      </c>
    </row>
    <row r="166" spans="1:17" ht="41.25" customHeight="1" hidden="1">
      <c r="A166" s="48"/>
      <c r="B166" s="48"/>
      <c r="C166" s="297"/>
      <c r="D166" s="5"/>
      <c r="E166" s="336"/>
      <c r="F166" s="336"/>
      <c r="G166" s="336"/>
      <c r="H166" s="336"/>
      <c r="I166" s="284"/>
      <c r="J166" s="284"/>
      <c r="K166" s="284"/>
      <c r="L166" s="284"/>
      <c r="M166" s="284"/>
      <c r="N166" s="284"/>
      <c r="O166" s="284"/>
      <c r="P166" s="284"/>
      <c r="Q166" s="336">
        <f t="shared" si="6"/>
        <v>0</v>
      </c>
    </row>
    <row r="167" spans="1:17" ht="31.5" customHeight="1" hidden="1">
      <c r="A167" s="48" t="s">
        <v>474</v>
      </c>
      <c r="B167" s="48" t="s">
        <v>658</v>
      </c>
      <c r="C167" s="297" t="s">
        <v>658</v>
      </c>
      <c r="D167" s="5" t="s">
        <v>417</v>
      </c>
      <c r="E167" s="336"/>
      <c r="F167" s="336"/>
      <c r="G167" s="336"/>
      <c r="H167" s="336"/>
      <c r="I167" s="284"/>
      <c r="J167" s="284"/>
      <c r="K167" s="284"/>
      <c r="L167" s="284"/>
      <c r="M167" s="284"/>
      <c r="N167" s="284"/>
      <c r="O167" s="284"/>
      <c r="P167" s="284"/>
      <c r="Q167" s="336">
        <f t="shared" si="6"/>
        <v>0</v>
      </c>
    </row>
    <row r="168" spans="1:17" ht="31.5" customHeight="1" hidden="1">
      <c r="A168" s="324"/>
      <c r="B168" s="324"/>
      <c r="C168" s="297"/>
      <c r="D168" s="5"/>
      <c r="E168" s="336"/>
      <c r="F168" s="336"/>
      <c r="G168" s="336"/>
      <c r="H168" s="336"/>
      <c r="I168" s="284"/>
      <c r="J168" s="284"/>
      <c r="K168" s="284"/>
      <c r="L168" s="284"/>
      <c r="M168" s="284"/>
      <c r="N168" s="284"/>
      <c r="O168" s="284"/>
      <c r="P168" s="284"/>
      <c r="Q168" s="336">
        <f t="shared" si="6"/>
        <v>0</v>
      </c>
    </row>
    <row r="169" spans="1:17" ht="52.5" customHeight="1">
      <c r="A169" s="324"/>
      <c r="B169" s="324"/>
      <c r="C169" s="297"/>
      <c r="D169" s="43" t="s">
        <v>263</v>
      </c>
      <c r="E169" s="336">
        <v>-2.5</v>
      </c>
      <c r="F169" s="336"/>
      <c r="G169" s="336"/>
      <c r="H169" s="336"/>
      <c r="I169" s="284"/>
      <c r="J169" s="284"/>
      <c r="K169" s="284"/>
      <c r="L169" s="284"/>
      <c r="M169" s="284"/>
      <c r="N169" s="284"/>
      <c r="O169" s="284"/>
      <c r="P169" s="284"/>
      <c r="Q169" s="336">
        <f t="shared" si="6"/>
        <v>-2.5</v>
      </c>
    </row>
    <row r="170" spans="1:17" ht="31.5" customHeight="1">
      <c r="A170" s="48" t="s">
        <v>475</v>
      </c>
      <c r="B170" s="48"/>
      <c r="C170" s="297"/>
      <c r="D170" s="5" t="s">
        <v>438</v>
      </c>
      <c r="E170" s="336">
        <v>25.8</v>
      </c>
      <c r="F170" s="336"/>
      <c r="G170" s="336"/>
      <c r="H170" s="336">
        <v>25.8</v>
      </c>
      <c r="I170" s="284"/>
      <c r="J170" s="284"/>
      <c r="K170" s="284"/>
      <c r="L170" s="284"/>
      <c r="M170" s="284"/>
      <c r="N170" s="284"/>
      <c r="O170" s="284"/>
      <c r="P170" s="284"/>
      <c r="Q170" s="336">
        <f t="shared" si="6"/>
        <v>25.8</v>
      </c>
    </row>
    <row r="171" spans="1:17" ht="31.5" customHeight="1">
      <c r="A171" s="48" t="s">
        <v>439</v>
      </c>
      <c r="B171" s="48" t="s">
        <v>656</v>
      </c>
      <c r="C171" s="297" t="s">
        <v>656</v>
      </c>
      <c r="D171" s="5" t="s">
        <v>440</v>
      </c>
      <c r="E171" s="336">
        <v>25.8</v>
      </c>
      <c r="F171" s="336"/>
      <c r="G171" s="336"/>
      <c r="H171" s="336">
        <v>25.8</v>
      </c>
      <c r="I171" s="284"/>
      <c r="J171" s="284"/>
      <c r="K171" s="284"/>
      <c r="L171" s="284"/>
      <c r="M171" s="284"/>
      <c r="N171" s="284"/>
      <c r="O171" s="284"/>
      <c r="P171" s="284"/>
      <c r="Q171" s="336">
        <f t="shared" si="6"/>
        <v>25.8</v>
      </c>
    </row>
    <row r="172" spans="1:17" ht="15.75">
      <c r="A172" s="48" t="s">
        <v>476</v>
      </c>
      <c r="B172" s="324"/>
      <c r="C172" s="297" t="s">
        <v>535</v>
      </c>
      <c r="D172" s="75" t="s">
        <v>746</v>
      </c>
      <c r="E172" s="336">
        <f>SUM(E222+E229+E243+E245)</f>
        <v>-71.2</v>
      </c>
      <c r="F172" s="336"/>
      <c r="G172" s="336">
        <f aca="true" t="shared" si="7" ref="G172:P172">SUM(G174+G177+G190+G194+G196+G199+G202+G204+G206+G209+G211+G213+G215+G217+G220+G240+G242+G255+G257+G259+G261+G263+G265+G270+G276+G278+G281+G283+G284+G287+G290)</f>
        <v>0</v>
      </c>
      <c r="H172" s="336">
        <f t="shared" si="7"/>
        <v>0</v>
      </c>
      <c r="I172" s="284">
        <f t="shared" si="7"/>
        <v>0</v>
      </c>
      <c r="J172" s="284">
        <f t="shared" si="7"/>
        <v>0</v>
      </c>
      <c r="K172" s="284">
        <f t="shared" si="7"/>
        <v>0</v>
      </c>
      <c r="L172" s="284">
        <f t="shared" si="7"/>
        <v>0</v>
      </c>
      <c r="M172" s="284">
        <f t="shared" si="7"/>
        <v>0</v>
      </c>
      <c r="N172" s="284">
        <f t="shared" si="7"/>
        <v>0</v>
      </c>
      <c r="O172" s="284">
        <f t="shared" si="7"/>
        <v>0</v>
      </c>
      <c r="P172" s="284">
        <f t="shared" si="7"/>
        <v>0</v>
      </c>
      <c r="Q172" s="336">
        <f t="shared" si="6"/>
        <v>-71.2</v>
      </c>
    </row>
    <row r="173" spans="1:17" ht="15.75">
      <c r="A173" s="48" t="s">
        <v>477</v>
      </c>
      <c r="B173" s="324"/>
      <c r="C173" s="297"/>
      <c r="D173" s="75" t="s">
        <v>746</v>
      </c>
      <c r="E173" s="336">
        <f>SUM(E172)</f>
        <v>-71.2</v>
      </c>
      <c r="F173" s="336"/>
      <c r="G173" s="336">
        <v>0</v>
      </c>
      <c r="H173" s="336">
        <v>0</v>
      </c>
      <c r="I173" s="284">
        <v>0</v>
      </c>
      <c r="J173" s="284">
        <v>0</v>
      </c>
      <c r="K173" s="284">
        <v>0</v>
      </c>
      <c r="L173" s="284">
        <v>0</v>
      </c>
      <c r="M173" s="284">
        <v>0</v>
      </c>
      <c r="N173" s="284">
        <v>0</v>
      </c>
      <c r="O173" s="284">
        <v>0</v>
      </c>
      <c r="P173" s="284">
        <v>0</v>
      </c>
      <c r="Q173" s="336">
        <f t="shared" si="6"/>
        <v>-71.2</v>
      </c>
    </row>
    <row r="174" spans="1:17" ht="45" customHeight="1" hidden="1">
      <c r="A174" s="48" t="s">
        <v>478</v>
      </c>
      <c r="B174" s="48" t="s">
        <v>696</v>
      </c>
      <c r="C174" s="297" t="s">
        <v>696</v>
      </c>
      <c r="D174" s="5" t="s">
        <v>479</v>
      </c>
      <c r="E174" s="336"/>
      <c r="F174" s="336"/>
      <c r="G174" s="336"/>
      <c r="H174" s="336"/>
      <c r="I174" s="284"/>
      <c r="J174" s="284"/>
      <c r="K174" s="284"/>
      <c r="L174" s="284"/>
      <c r="M174" s="284"/>
      <c r="N174" s="284"/>
      <c r="O174" s="284"/>
      <c r="P174" s="284"/>
      <c r="Q174" s="336">
        <f t="shared" si="6"/>
        <v>0</v>
      </c>
    </row>
    <row r="175" spans="1:17" ht="27" customHeight="1" hidden="1">
      <c r="A175" s="48"/>
      <c r="B175" s="48"/>
      <c r="C175" s="297"/>
      <c r="D175" s="5" t="s">
        <v>714</v>
      </c>
      <c r="E175" s="336"/>
      <c r="F175" s="336"/>
      <c r="G175" s="336"/>
      <c r="H175" s="336"/>
      <c r="I175" s="284"/>
      <c r="J175" s="284"/>
      <c r="K175" s="284"/>
      <c r="L175" s="284"/>
      <c r="M175" s="284"/>
      <c r="N175" s="284"/>
      <c r="O175" s="284"/>
      <c r="P175" s="284"/>
      <c r="Q175" s="336">
        <f t="shared" si="6"/>
        <v>0</v>
      </c>
    </row>
    <row r="176" spans="1:17" ht="49.5" customHeight="1" hidden="1">
      <c r="A176" s="48" t="s">
        <v>480</v>
      </c>
      <c r="B176" s="48"/>
      <c r="C176" s="297"/>
      <c r="D176" s="5" t="s">
        <v>481</v>
      </c>
      <c r="E176" s="336"/>
      <c r="F176" s="336"/>
      <c r="G176" s="336"/>
      <c r="H176" s="336"/>
      <c r="I176" s="284"/>
      <c r="J176" s="284"/>
      <c r="K176" s="284"/>
      <c r="L176" s="284"/>
      <c r="M176" s="284"/>
      <c r="N176" s="284"/>
      <c r="O176" s="284"/>
      <c r="P176" s="284"/>
      <c r="Q176" s="336">
        <f t="shared" si="6"/>
        <v>0</v>
      </c>
    </row>
    <row r="177" spans="1:17" ht="134.25" customHeight="1" hidden="1">
      <c r="A177" s="48" t="s">
        <v>482</v>
      </c>
      <c r="B177" s="48" t="s">
        <v>647</v>
      </c>
      <c r="C177" s="297" t="s">
        <v>647</v>
      </c>
      <c r="D177" s="46" t="s">
        <v>483</v>
      </c>
      <c r="E177" s="340"/>
      <c r="F177" s="340"/>
      <c r="G177" s="336"/>
      <c r="H177" s="336"/>
      <c r="I177" s="284"/>
      <c r="J177" s="284"/>
      <c r="K177" s="284"/>
      <c r="L177" s="321"/>
      <c r="M177" s="321"/>
      <c r="N177" s="321"/>
      <c r="O177" s="321"/>
      <c r="P177" s="321"/>
      <c r="Q177" s="336">
        <f t="shared" si="6"/>
        <v>0</v>
      </c>
    </row>
    <row r="178" spans="1:17" ht="24" customHeight="1" hidden="1">
      <c r="A178" s="48"/>
      <c r="B178" s="48"/>
      <c r="C178" s="297"/>
      <c r="D178" s="5" t="s">
        <v>714</v>
      </c>
      <c r="E178" s="340"/>
      <c r="F178" s="340"/>
      <c r="G178" s="336"/>
      <c r="H178" s="336"/>
      <c r="I178" s="284"/>
      <c r="J178" s="284"/>
      <c r="K178" s="284"/>
      <c r="L178" s="321"/>
      <c r="M178" s="321"/>
      <c r="N178" s="321"/>
      <c r="O178" s="321"/>
      <c r="P178" s="321"/>
      <c r="Q178" s="336">
        <f t="shared" si="6"/>
        <v>0</v>
      </c>
    </row>
    <row r="179" spans="1:17" ht="359.25" customHeight="1" hidden="1">
      <c r="A179" s="48" t="s">
        <v>484</v>
      </c>
      <c r="B179" s="48" t="s">
        <v>649</v>
      </c>
      <c r="C179" s="297" t="s">
        <v>649</v>
      </c>
      <c r="D179" s="333" t="s">
        <v>0</v>
      </c>
      <c r="E179" s="340"/>
      <c r="F179" s="340"/>
      <c r="G179" s="336"/>
      <c r="H179" s="336"/>
      <c r="I179" s="284"/>
      <c r="J179" s="284"/>
      <c r="K179" s="284"/>
      <c r="L179" s="321"/>
      <c r="M179" s="321"/>
      <c r="N179" s="321"/>
      <c r="O179" s="321"/>
      <c r="P179" s="321"/>
      <c r="Q179" s="336">
        <f t="shared" si="6"/>
        <v>0</v>
      </c>
    </row>
    <row r="180" spans="1:17" ht="24" customHeight="1" hidden="1">
      <c r="A180" s="48"/>
      <c r="B180" s="48"/>
      <c r="C180" s="297"/>
      <c r="D180" s="5" t="s">
        <v>714</v>
      </c>
      <c r="E180" s="340"/>
      <c r="F180" s="340"/>
      <c r="G180" s="336"/>
      <c r="H180" s="336"/>
      <c r="I180" s="284"/>
      <c r="J180" s="284"/>
      <c r="K180" s="284"/>
      <c r="L180" s="321"/>
      <c r="M180" s="321"/>
      <c r="N180" s="321"/>
      <c r="O180" s="321"/>
      <c r="P180" s="321"/>
      <c r="Q180" s="336">
        <f t="shared" si="6"/>
        <v>0</v>
      </c>
    </row>
    <row r="181" spans="1:17" ht="54" customHeight="1" hidden="1">
      <c r="A181" s="48" t="s">
        <v>1</v>
      </c>
      <c r="B181" s="48" t="s">
        <v>651</v>
      </c>
      <c r="C181" s="297" t="s">
        <v>651</v>
      </c>
      <c r="D181" s="46" t="s">
        <v>2</v>
      </c>
      <c r="E181" s="340"/>
      <c r="F181" s="340"/>
      <c r="G181" s="336"/>
      <c r="H181" s="336"/>
      <c r="I181" s="284"/>
      <c r="J181" s="284"/>
      <c r="K181" s="284"/>
      <c r="L181" s="321"/>
      <c r="M181" s="321"/>
      <c r="N181" s="321"/>
      <c r="O181" s="321"/>
      <c r="P181" s="321"/>
      <c r="Q181" s="336">
        <f t="shared" si="6"/>
        <v>0</v>
      </c>
    </row>
    <row r="182" spans="1:17" ht="24" customHeight="1" hidden="1">
      <c r="A182" s="48"/>
      <c r="B182" s="48"/>
      <c r="C182" s="297"/>
      <c r="D182" s="5" t="s">
        <v>714</v>
      </c>
      <c r="E182" s="340"/>
      <c r="F182" s="340"/>
      <c r="G182" s="336"/>
      <c r="H182" s="336"/>
      <c r="I182" s="284"/>
      <c r="J182" s="284"/>
      <c r="K182" s="284"/>
      <c r="L182" s="321"/>
      <c r="M182" s="321"/>
      <c r="N182" s="321"/>
      <c r="O182" s="321"/>
      <c r="P182" s="321"/>
      <c r="Q182" s="336">
        <f t="shared" si="6"/>
        <v>0</v>
      </c>
    </row>
    <row r="183" spans="1:17" ht="116.25" customHeight="1" hidden="1">
      <c r="A183" s="48" t="s">
        <v>3</v>
      </c>
      <c r="B183" s="48" t="s">
        <v>677</v>
      </c>
      <c r="C183" s="334" t="s">
        <v>677</v>
      </c>
      <c r="D183" s="5" t="s">
        <v>4</v>
      </c>
      <c r="E183" s="340"/>
      <c r="F183" s="340"/>
      <c r="G183" s="336"/>
      <c r="H183" s="336"/>
      <c r="I183" s="284"/>
      <c r="J183" s="284"/>
      <c r="K183" s="284"/>
      <c r="L183" s="321"/>
      <c r="M183" s="321"/>
      <c r="N183" s="321"/>
      <c r="O183" s="321"/>
      <c r="P183" s="321"/>
      <c r="Q183" s="336">
        <f t="shared" si="6"/>
        <v>0</v>
      </c>
    </row>
    <row r="184" spans="1:17" ht="24" customHeight="1" hidden="1">
      <c r="A184" s="48"/>
      <c r="B184" s="48"/>
      <c r="C184" s="297"/>
      <c r="D184" s="5" t="s">
        <v>714</v>
      </c>
      <c r="E184" s="340"/>
      <c r="F184" s="340"/>
      <c r="G184" s="336"/>
      <c r="H184" s="336"/>
      <c r="I184" s="284"/>
      <c r="J184" s="284"/>
      <c r="K184" s="284"/>
      <c r="L184" s="321"/>
      <c r="M184" s="321"/>
      <c r="N184" s="321"/>
      <c r="O184" s="321"/>
      <c r="P184" s="321"/>
      <c r="Q184" s="336">
        <f t="shared" si="6"/>
        <v>0</v>
      </c>
    </row>
    <row r="185" spans="1:17" ht="24" customHeight="1" hidden="1">
      <c r="A185" s="48" t="s">
        <v>5</v>
      </c>
      <c r="B185" s="48" t="s">
        <v>549</v>
      </c>
      <c r="C185" s="297" t="s">
        <v>549</v>
      </c>
      <c r="D185" s="5" t="s">
        <v>6</v>
      </c>
      <c r="E185" s="336"/>
      <c r="F185" s="340"/>
      <c r="G185" s="336"/>
      <c r="H185" s="336"/>
      <c r="I185" s="284"/>
      <c r="J185" s="284"/>
      <c r="K185" s="284"/>
      <c r="L185" s="321"/>
      <c r="M185" s="321"/>
      <c r="N185" s="321"/>
      <c r="O185" s="321"/>
      <c r="P185" s="321"/>
      <c r="Q185" s="336">
        <f t="shared" si="6"/>
        <v>0</v>
      </c>
    </row>
    <row r="186" spans="1:17" ht="24" customHeight="1" hidden="1">
      <c r="A186" s="48"/>
      <c r="B186" s="48"/>
      <c r="C186" s="297"/>
      <c r="D186" s="5" t="s">
        <v>714</v>
      </c>
      <c r="E186" s="336"/>
      <c r="F186" s="340"/>
      <c r="G186" s="336"/>
      <c r="H186" s="336"/>
      <c r="I186" s="284"/>
      <c r="J186" s="284"/>
      <c r="K186" s="284"/>
      <c r="L186" s="321"/>
      <c r="M186" s="321"/>
      <c r="N186" s="321"/>
      <c r="O186" s="321"/>
      <c r="P186" s="321"/>
      <c r="Q186" s="336">
        <f t="shared" si="6"/>
        <v>0</v>
      </c>
    </row>
    <row r="187" spans="1:17" ht="30" customHeight="1" hidden="1">
      <c r="A187" s="48" t="s">
        <v>7</v>
      </c>
      <c r="B187" s="48" t="s">
        <v>602</v>
      </c>
      <c r="C187" s="334" t="s">
        <v>602</v>
      </c>
      <c r="D187" s="46" t="s">
        <v>8</v>
      </c>
      <c r="E187" s="340"/>
      <c r="F187" s="340"/>
      <c r="G187" s="336"/>
      <c r="H187" s="336"/>
      <c r="I187" s="284"/>
      <c r="J187" s="284"/>
      <c r="K187" s="284"/>
      <c r="L187" s="321"/>
      <c r="M187" s="321"/>
      <c r="N187" s="321"/>
      <c r="O187" s="321"/>
      <c r="P187" s="321"/>
      <c r="Q187" s="336">
        <f t="shared" si="6"/>
        <v>0</v>
      </c>
    </row>
    <row r="188" spans="1:17" ht="24" customHeight="1" hidden="1">
      <c r="A188" s="48"/>
      <c r="B188" s="48"/>
      <c r="C188" s="297"/>
      <c r="D188" s="5" t="s">
        <v>714</v>
      </c>
      <c r="E188" s="340"/>
      <c r="F188" s="340"/>
      <c r="G188" s="336"/>
      <c r="H188" s="336"/>
      <c r="I188" s="284"/>
      <c r="J188" s="284"/>
      <c r="K188" s="284"/>
      <c r="L188" s="321"/>
      <c r="M188" s="321"/>
      <c r="N188" s="321"/>
      <c r="O188" s="321"/>
      <c r="P188" s="321"/>
      <c r="Q188" s="336">
        <f t="shared" si="6"/>
        <v>0</v>
      </c>
    </row>
    <row r="189" spans="1:17" ht="43.5" customHeight="1" hidden="1">
      <c r="A189" s="48" t="s">
        <v>9</v>
      </c>
      <c r="B189" s="48"/>
      <c r="C189" s="297"/>
      <c r="D189" s="5" t="s">
        <v>10</v>
      </c>
      <c r="E189" s="340"/>
      <c r="F189" s="340"/>
      <c r="G189" s="336"/>
      <c r="H189" s="336"/>
      <c r="I189" s="284"/>
      <c r="J189" s="284"/>
      <c r="K189" s="284"/>
      <c r="L189" s="321"/>
      <c r="M189" s="321"/>
      <c r="N189" s="321"/>
      <c r="O189" s="321"/>
      <c r="P189" s="321"/>
      <c r="Q189" s="336">
        <f t="shared" si="6"/>
        <v>0</v>
      </c>
    </row>
    <row r="190" spans="1:17" ht="120" customHeight="1" hidden="1">
      <c r="A190" s="48" t="s">
        <v>11</v>
      </c>
      <c r="B190" s="48" t="s">
        <v>648</v>
      </c>
      <c r="C190" s="297" t="s">
        <v>648</v>
      </c>
      <c r="D190" s="46" t="s">
        <v>12</v>
      </c>
      <c r="E190" s="340"/>
      <c r="F190" s="340"/>
      <c r="G190" s="340"/>
      <c r="H190" s="340"/>
      <c r="I190" s="321"/>
      <c r="J190" s="321"/>
      <c r="K190" s="321"/>
      <c r="L190" s="321"/>
      <c r="M190" s="321"/>
      <c r="N190" s="321"/>
      <c r="O190" s="321"/>
      <c r="P190" s="321"/>
      <c r="Q190" s="336">
        <f t="shared" si="6"/>
        <v>0</v>
      </c>
    </row>
    <row r="191" spans="1:17" ht="24" customHeight="1" hidden="1">
      <c r="A191" s="48"/>
      <c r="B191" s="48"/>
      <c r="C191" s="297"/>
      <c r="D191" s="5" t="s">
        <v>714</v>
      </c>
      <c r="E191" s="340"/>
      <c r="F191" s="340"/>
      <c r="G191" s="340"/>
      <c r="H191" s="340"/>
      <c r="I191" s="321"/>
      <c r="J191" s="321"/>
      <c r="K191" s="321"/>
      <c r="L191" s="321"/>
      <c r="M191" s="321"/>
      <c r="N191" s="321"/>
      <c r="O191" s="321"/>
      <c r="P191" s="321"/>
      <c r="Q191" s="336">
        <f t="shared" si="6"/>
        <v>0</v>
      </c>
    </row>
    <row r="192" spans="1:17" ht="279" customHeight="1" hidden="1">
      <c r="A192" s="48" t="s">
        <v>13</v>
      </c>
      <c r="B192" s="48" t="s">
        <v>650</v>
      </c>
      <c r="C192" s="297" t="s">
        <v>650</v>
      </c>
      <c r="D192" s="335" t="s">
        <v>14</v>
      </c>
      <c r="E192" s="340"/>
      <c r="F192" s="340"/>
      <c r="G192" s="340"/>
      <c r="H192" s="340"/>
      <c r="I192" s="321"/>
      <c r="J192" s="321"/>
      <c r="K192" s="321"/>
      <c r="L192" s="321"/>
      <c r="M192" s="321"/>
      <c r="N192" s="321"/>
      <c r="O192" s="321"/>
      <c r="P192" s="321"/>
      <c r="Q192" s="336">
        <f t="shared" si="6"/>
        <v>0</v>
      </c>
    </row>
    <row r="193" spans="1:17" ht="24" customHeight="1" hidden="1">
      <c r="A193" s="48"/>
      <c r="B193" s="48"/>
      <c r="C193" s="297"/>
      <c r="D193" s="5" t="s">
        <v>714</v>
      </c>
      <c r="E193" s="340"/>
      <c r="F193" s="340"/>
      <c r="G193" s="340"/>
      <c r="H193" s="340"/>
      <c r="I193" s="321"/>
      <c r="J193" s="321"/>
      <c r="K193" s="321"/>
      <c r="L193" s="321"/>
      <c r="M193" s="321"/>
      <c r="N193" s="321"/>
      <c r="O193" s="321"/>
      <c r="P193" s="321"/>
      <c r="Q193" s="336">
        <f t="shared" si="6"/>
        <v>0</v>
      </c>
    </row>
    <row r="194" spans="1:17" ht="63" customHeight="1" hidden="1">
      <c r="A194" s="48" t="s">
        <v>15</v>
      </c>
      <c r="B194" s="48" t="s">
        <v>652</v>
      </c>
      <c r="C194" s="297" t="s">
        <v>652</v>
      </c>
      <c r="D194" s="46" t="s">
        <v>16</v>
      </c>
      <c r="E194" s="340"/>
      <c r="F194" s="340"/>
      <c r="G194" s="340"/>
      <c r="H194" s="340"/>
      <c r="I194" s="321"/>
      <c r="J194" s="321"/>
      <c r="K194" s="321"/>
      <c r="L194" s="321"/>
      <c r="M194" s="321"/>
      <c r="N194" s="321"/>
      <c r="O194" s="321"/>
      <c r="P194" s="321"/>
      <c r="Q194" s="336">
        <f t="shared" si="6"/>
        <v>0</v>
      </c>
    </row>
    <row r="195" spans="1:17" ht="24" customHeight="1" hidden="1">
      <c r="A195" s="48"/>
      <c r="B195" s="48"/>
      <c r="C195" s="297"/>
      <c r="D195" s="5" t="s">
        <v>714</v>
      </c>
      <c r="E195" s="340"/>
      <c r="F195" s="340"/>
      <c r="G195" s="340"/>
      <c r="H195" s="340"/>
      <c r="I195" s="321"/>
      <c r="J195" s="321"/>
      <c r="K195" s="321"/>
      <c r="L195" s="321"/>
      <c r="M195" s="321"/>
      <c r="N195" s="321"/>
      <c r="O195" s="321"/>
      <c r="P195" s="321"/>
      <c r="Q195" s="336">
        <f t="shared" si="6"/>
        <v>0</v>
      </c>
    </row>
    <row r="196" spans="1:17" ht="370.5" customHeight="1" hidden="1">
      <c r="A196" s="48"/>
      <c r="B196" s="48"/>
      <c r="C196" s="297"/>
      <c r="D196" s="333"/>
      <c r="E196" s="340"/>
      <c r="F196" s="340"/>
      <c r="G196" s="336"/>
      <c r="H196" s="336"/>
      <c r="I196" s="284"/>
      <c r="J196" s="284"/>
      <c r="K196" s="284"/>
      <c r="L196" s="321"/>
      <c r="M196" s="321"/>
      <c r="N196" s="321"/>
      <c r="O196" s="321"/>
      <c r="P196" s="321"/>
      <c r="Q196" s="336">
        <f t="shared" si="6"/>
        <v>0</v>
      </c>
    </row>
    <row r="197" spans="1:17" ht="70.5" customHeight="1" hidden="1">
      <c r="A197" s="48"/>
      <c r="B197" s="48"/>
      <c r="C197" s="297"/>
      <c r="D197" s="5"/>
      <c r="E197" s="340"/>
      <c r="F197" s="340"/>
      <c r="G197" s="336"/>
      <c r="H197" s="336"/>
      <c r="I197" s="284"/>
      <c r="J197" s="284"/>
      <c r="K197" s="284"/>
      <c r="L197" s="321"/>
      <c r="M197" s="321"/>
      <c r="N197" s="321"/>
      <c r="O197" s="321"/>
      <c r="P197" s="321"/>
      <c r="Q197" s="336">
        <f t="shared" si="6"/>
        <v>0</v>
      </c>
    </row>
    <row r="198" spans="1:17" ht="23.25" customHeight="1" hidden="1">
      <c r="A198" s="48"/>
      <c r="B198" s="48"/>
      <c r="C198" s="328"/>
      <c r="D198" s="5"/>
      <c r="E198" s="336"/>
      <c r="F198" s="336"/>
      <c r="G198" s="336"/>
      <c r="H198" s="336"/>
      <c r="I198" s="284"/>
      <c r="J198" s="284"/>
      <c r="K198" s="284"/>
      <c r="L198" s="284"/>
      <c r="M198" s="284"/>
      <c r="N198" s="284"/>
      <c r="O198" s="284"/>
      <c r="P198" s="284"/>
      <c r="Q198" s="336">
        <f t="shared" si="6"/>
        <v>0</v>
      </c>
    </row>
    <row r="199" spans="1:17" ht="99.75" customHeight="1" hidden="1">
      <c r="A199" s="48" t="s">
        <v>17</v>
      </c>
      <c r="B199" s="48" t="s">
        <v>678</v>
      </c>
      <c r="C199" s="334" t="s">
        <v>678</v>
      </c>
      <c r="D199" s="6" t="s">
        <v>18</v>
      </c>
      <c r="E199" s="340"/>
      <c r="F199" s="340"/>
      <c r="G199" s="336"/>
      <c r="H199" s="336"/>
      <c r="I199" s="284"/>
      <c r="J199" s="284"/>
      <c r="K199" s="284"/>
      <c r="L199" s="321"/>
      <c r="M199" s="321"/>
      <c r="N199" s="321"/>
      <c r="O199" s="321"/>
      <c r="P199" s="321"/>
      <c r="Q199" s="336">
        <f t="shared" si="6"/>
        <v>0</v>
      </c>
    </row>
    <row r="200" spans="1:17" ht="15.75" hidden="1">
      <c r="A200" s="48"/>
      <c r="B200" s="48"/>
      <c r="C200" s="297"/>
      <c r="D200" s="5" t="s">
        <v>714</v>
      </c>
      <c r="E200" s="340"/>
      <c r="F200" s="336"/>
      <c r="G200" s="340"/>
      <c r="H200" s="340"/>
      <c r="I200" s="321"/>
      <c r="J200" s="321"/>
      <c r="K200" s="321"/>
      <c r="L200" s="321"/>
      <c r="M200" s="321"/>
      <c r="N200" s="321"/>
      <c r="O200" s="321"/>
      <c r="P200" s="321"/>
      <c r="Q200" s="336">
        <f t="shared" si="6"/>
        <v>0</v>
      </c>
    </row>
    <row r="201" spans="1:17" ht="15.75" hidden="1">
      <c r="A201" s="48"/>
      <c r="B201" s="48"/>
      <c r="C201" s="297"/>
      <c r="D201" s="5" t="s">
        <v>714</v>
      </c>
      <c r="E201" s="340"/>
      <c r="F201" s="340"/>
      <c r="G201" s="340"/>
      <c r="H201" s="340"/>
      <c r="I201" s="321"/>
      <c r="J201" s="321"/>
      <c r="K201" s="321"/>
      <c r="L201" s="321"/>
      <c r="M201" s="321"/>
      <c r="N201" s="321"/>
      <c r="O201" s="321"/>
      <c r="P201" s="321"/>
      <c r="Q201" s="336">
        <f t="shared" si="6"/>
        <v>0</v>
      </c>
    </row>
    <row r="202" spans="1:17" ht="33.75" customHeight="1" hidden="1">
      <c r="A202" s="48" t="s">
        <v>19</v>
      </c>
      <c r="B202" s="48" t="s">
        <v>550</v>
      </c>
      <c r="C202" s="297" t="s">
        <v>550</v>
      </c>
      <c r="D202" s="5" t="s">
        <v>20</v>
      </c>
      <c r="E202" s="336"/>
      <c r="F202" s="340"/>
      <c r="G202" s="340"/>
      <c r="H202" s="340"/>
      <c r="I202" s="321"/>
      <c r="J202" s="284"/>
      <c r="K202" s="284"/>
      <c r="L202" s="321"/>
      <c r="M202" s="321"/>
      <c r="N202" s="321"/>
      <c r="O202" s="321"/>
      <c r="P202" s="321"/>
      <c r="Q202" s="336">
        <f t="shared" si="6"/>
        <v>0</v>
      </c>
    </row>
    <row r="203" spans="1:17" ht="20.25" customHeight="1" hidden="1">
      <c r="A203" s="48"/>
      <c r="B203" s="48"/>
      <c r="C203" s="297"/>
      <c r="D203" s="5" t="s">
        <v>714</v>
      </c>
      <c r="E203" s="336"/>
      <c r="F203" s="340"/>
      <c r="G203" s="340"/>
      <c r="H203" s="340"/>
      <c r="I203" s="321"/>
      <c r="J203" s="284"/>
      <c r="K203" s="284"/>
      <c r="L203" s="321"/>
      <c r="M203" s="321"/>
      <c r="N203" s="321"/>
      <c r="O203" s="321"/>
      <c r="P203" s="321"/>
      <c r="Q203" s="336">
        <f t="shared" si="6"/>
        <v>0</v>
      </c>
    </row>
    <row r="204" spans="1:17" ht="52.5" customHeight="1" hidden="1">
      <c r="A204" s="48" t="s">
        <v>21</v>
      </c>
      <c r="B204" s="48" t="s">
        <v>570</v>
      </c>
      <c r="C204" s="334" t="s">
        <v>570</v>
      </c>
      <c r="D204" s="46" t="s">
        <v>22</v>
      </c>
      <c r="E204" s="340"/>
      <c r="F204" s="340"/>
      <c r="G204" s="340"/>
      <c r="H204" s="340"/>
      <c r="I204" s="321"/>
      <c r="J204" s="320"/>
      <c r="K204" s="321"/>
      <c r="L204" s="321"/>
      <c r="M204" s="321"/>
      <c r="N204" s="321"/>
      <c r="O204" s="321"/>
      <c r="P204" s="321"/>
      <c r="Q204" s="336">
        <f t="shared" si="6"/>
        <v>0</v>
      </c>
    </row>
    <row r="205" spans="1:17" ht="24.75" customHeight="1" hidden="1">
      <c r="A205" s="48"/>
      <c r="B205" s="48"/>
      <c r="C205" s="297"/>
      <c r="D205" s="5" t="s">
        <v>714</v>
      </c>
      <c r="E205" s="340"/>
      <c r="F205" s="340"/>
      <c r="G205" s="340"/>
      <c r="H205" s="340"/>
      <c r="I205" s="321"/>
      <c r="J205" s="320"/>
      <c r="K205" s="321"/>
      <c r="L205" s="321"/>
      <c r="M205" s="321"/>
      <c r="N205" s="321"/>
      <c r="O205" s="321"/>
      <c r="P205" s="321"/>
      <c r="Q205" s="336">
        <f t="shared" si="6"/>
        <v>0</v>
      </c>
    </row>
    <row r="206" spans="1:17" ht="145.5" customHeight="1" hidden="1">
      <c r="A206" s="48" t="s">
        <v>23</v>
      </c>
      <c r="B206" s="48"/>
      <c r="C206" s="297"/>
      <c r="D206" s="6" t="s">
        <v>24</v>
      </c>
      <c r="E206" s="336"/>
      <c r="F206" s="336"/>
      <c r="G206" s="336"/>
      <c r="H206" s="336"/>
      <c r="I206" s="284"/>
      <c r="J206" s="284"/>
      <c r="K206" s="284"/>
      <c r="L206" s="284"/>
      <c r="M206" s="284"/>
      <c r="N206" s="284"/>
      <c r="O206" s="284"/>
      <c r="P206" s="284"/>
      <c r="Q206" s="336">
        <f t="shared" si="6"/>
        <v>0</v>
      </c>
    </row>
    <row r="207" spans="1:17" ht="15.75" hidden="1">
      <c r="A207" s="48"/>
      <c r="B207" s="48"/>
      <c r="C207" s="297"/>
      <c r="D207" s="5"/>
      <c r="E207" s="336"/>
      <c r="F207" s="336"/>
      <c r="G207" s="336"/>
      <c r="H207" s="336"/>
      <c r="I207" s="284"/>
      <c r="J207" s="284"/>
      <c r="K207" s="284"/>
      <c r="L207" s="284"/>
      <c r="M207" s="284"/>
      <c r="N207" s="284"/>
      <c r="O207" s="284"/>
      <c r="P207" s="284"/>
      <c r="Q207" s="336">
        <f t="shared" si="6"/>
        <v>0</v>
      </c>
    </row>
    <row r="208" spans="1:17" ht="126" hidden="1">
      <c r="A208" s="48" t="s">
        <v>25</v>
      </c>
      <c r="B208" s="48" t="s">
        <v>548</v>
      </c>
      <c r="C208" s="297" t="s">
        <v>548</v>
      </c>
      <c r="D208" s="5" t="s">
        <v>26</v>
      </c>
      <c r="E208" s="340"/>
      <c r="F208" s="336"/>
      <c r="G208" s="336"/>
      <c r="H208" s="336"/>
      <c r="I208" s="284"/>
      <c r="J208" s="284"/>
      <c r="K208" s="284"/>
      <c r="L208" s="284"/>
      <c r="M208" s="284"/>
      <c r="N208" s="284"/>
      <c r="O208" s="284"/>
      <c r="P208" s="284"/>
      <c r="Q208" s="336">
        <f t="shared" si="6"/>
        <v>0</v>
      </c>
    </row>
    <row r="209" spans="1:17" ht="21.75" customHeight="1" hidden="1">
      <c r="A209" s="48"/>
      <c r="B209" s="48"/>
      <c r="C209" s="297"/>
      <c r="D209" s="5" t="s">
        <v>714</v>
      </c>
      <c r="E209" s="340"/>
      <c r="F209" s="340"/>
      <c r="G209" s="336"/>
      <c r="H209" s="336"/>
      <c r="I209" s="284"/>
      <c r="J209" s="284"/>
      <c r="K209" s="284"/>
      <c r="L209" s="321"/>
      <c r="M209" s="321"/>
      <c r="N209" s="321"/>
      <c r="O209" s="321"/>
      <c r="P209" s="321"/>
      <c r="Q209" s="336">
        <f t="shared" si="6"/>
        <v>0</v>
      </c>
    </row>
    <row r="210" spans="1:17" ht="18.75" customHeight="1" hidden="1">
      <c r="A210" s="48"/>
      <c r="B210" s="48"/>
      <c r="C210" s="297"/>
      <c r="D210" s="5"/>
      <c r="E210" s="340"/>
      <c r="F210" s="340"/>
      <c r="G210" s="340"/>
      <c r="H210" s="340"/>
      <c r="I210" s="321"/>
      <c r="J210" s="284"/>
      <c r="K210" s="284"/>
      <c r="L210" s="321"/>
      <c r="M210" s="321"/>
      <c r="N210" s="321"/>
      <c r="O210" s="321"/>
      <c r="P210" s="321"/>
      <c r="Q210" s="336">
        <f t="shared" si="6"/>
        <v>0</v>
      </c>
    </row>
    <row r="211" spans="1:17" ht="73.5" customHeight="1" hidden="1">
      <c r="A211" s="48" t="s">
        <v>27</v>
      </c>
      <c r="B211" s="48" t="s">
        <v>654</v>
      </c>
      <c r="C211" s="297" t="s">
        <v>654</v>
      </c>
      <c r="D211" s="5" t="s">
        <v>28</v>
      </c>
      <c r="E211" s="336"/>
      <c r="F211" s="340"/>
      <c r="G211" s="340"/>
      <c r="H211" s="340"/>
      <c r="I211" s="321"/>
      <c r="J211" s="321"/>
      <c r="K211" s="321"/>
      <c r="L211" s="321"/>
      <c r="M211" s="321"/>
      <c r="N211" s="321"/>
      <c r="O211" s="321"/>
      <c r="P211" s="321"/>
      <c r="Q211" s="336">
        <f t="shared" si="6"/>
        <v>0</v>
      </c>
    </row>
    <row r="212" spans="1:17" ht="17.25" customHeight="1" hidden="1">
      <c r="A212" s="48"/>
      <c r="B212" s="48"/>
      <c r="C212" s="5"/>
      <c r="D212" s="5" t="s">
        <v>714</v>
      </c>
      <c r="E212" s="336"/>
      <c r="F212" s="340"/>
      <c r="G212" s="336"/>
      <c r="H212" s="336"/>
      <c r="I212" s="284"/>
      <c r="J212" s="284"/>
      <c r="K212" s="284"/>
      <c r="L212" s="284"/>
      <c r="M212" s="284"/>
      <c r="N212" s="284"/>
      <c r="O212" s="284"/>
      <c r="P212" s="284"/>
      <c r="Q212" s="336">
        <f t="shared" si="6"/>
        <v>0</v>
      </c>
    </row>
    <row r="213" spans="1:17" ht="15.75" customHeight="1" hidden="1">
      <c r="A213" s="48" t="s">
        <v>29</v>
      </c>
      <c r="B213" s="48" t="s">
        <v>502</v>
      </c>
      <c r="C213" s="297" t="s">
        <v>502</v>
      </c>
      <c r="D213" s="5" t="s">
        <v>30</v>
      </c>
      <c r="E213" s="336"/>
      <c r="F213" s="336"/>
      <c r="G213" s="336"/>
      <c r="H213" s="336"/>
      <c r="I213" s="284"/>
      <c r="J213" s="284"/>
      <c r="K213" s="284"/>
      <c r="L213" s="284"/>
      <c r="M213" s="284"/>
      <c r="N213" s="284"/>
      <c r="O213" s="284"/>
      <c r="P213" s="284"/>
      <c r="Q213" s="336">
        <f t="shared" si="6"/>
        <v>0</v>
      </c>
    </row>
    <row r="214" spans="1:17" ht="15.75" customHeight="1" hidden="1">
      <c r="A214" s="48"/>
      <c r="B214" s="48"/>
      <c r="C214" s="297"/>
      <c r="D214" s="5" t="s">
        <v>714</v>
      </c>
      <c r="E214" s="336"/>
      <c r="F214" s="336"/>
      <c r="G214" s="336"/>
      <c r="H214" s="336"/>
      <c r="I214" s="284"/>
      <c r="J214" s="284"/>
      <c r="K214" s="284"/>
      <c r="L214" s="284"/>
      <c r="M214" s="284"/>
      <c r="N214" s="284"/>
      <c r="O214" s="284"/>
      <c r="P214" s="284"/>
      <c r="Q214" s="336">
        <f t="shared" si="6"/>
        <v>0</v>
      </c>
    </row>
    <row r="215" spans="1:17" ht="30" customHeight="1" hidden="1">
      <c r="A215" s="48" t="s">
        <v>31</v>
      </c>
      <c r="B215" s="48" t="s">
        <v>624</v>
      </c>
      <c r="C215" s="297" t="s">
        <v>624</v>
      </c>
      <c r="D215" s="5" t="s">
        <v>741</v>
      </c>
      <c r="E215" s="336"/>
      <c r="F215" s="336"/>
      <c r="G215" s="336"/>
      <c r="H215" s="336"/>
      <c r="I215" s="284"/>
      <c r="J215" s="284"/>
      <c r="K215" s="284"/>
      <c r="L215" s="284"/>
      <c r="M215" s="284"/>
      <c r="N215" s="284"/>
      <c r="O215" s="284"/>
      <c r="P215" s="284"/>
      <c r="Q215" s="336">
        <f t="shared" si="6"/>
        <v>0</v>
      </c>
    </row>
    <row r="216" spans="1:17" ht="15.75" customHeight="1" hidden="1">
      <c r="A216" s="48"/>
      <c r="B216" s="48"/>
      <c r="C216" s="297"/>
      <c r="D216" s="5" t="s">
        <v>714</v>
      </c>
      <c r="E216" s="340"/>
      <c r="F216" s="336"/>
      <c r="G216" s="336"/>
      <c r="H216" s="336"/>
      <c r="I216" s="284"/>
      <c r="J216" s="284"/>
      <c r="K216" s="284"/>
      <c r="L216" s="284"/>
      <c r="M216" s="284"/>
      <c r="N216" s="284"/>
      <c r="O216" s="284"/>
      <c r="P216" s="284"/>
      <c r="Q216" s="336">
        <f t="shared" si="6"/>
        <v>0</v>
      </c>
    </row>
    <row r="217" spans="1:17" ht="33" customHeight="1" hidden="1">
      <c r="A217" s="48" t="s">
        <v>32</v>
      </c>
      <c r="B217" s="48" t="s">
        <v>653</v>
      </c>
      <c r="C217" s="334" t="s">
        <v>653</v>
      </c>
      <c r="D217" s="5" t="s">
        <v>503</v>
      </c>
      <c r="E217" s="336"/>
      <c r="F217" s="336"/>
      <c r="G217" s="336"/>
      <c r="H217" s="336"/>
      <c r="I217" s="284"/>
      <c r="J217" s="284"/>
      <c r="K217" s="284"/>
      <c r="L217" s="284"/>
      <c r="M217" s="284"/>
      <c r="N217" s="284"/>
      <c r="O217" s="284"/>
      <c r="P217" s="284"/>
      <c r="Q217" s="336">
        <f t="shared" si="6"/>
        <v>0</v>
      </c>
    </row>
    <row r="218" spans="1:17" ht="15.75" customHeight="1" hidden="1">
      <c r="A218" s="48"/>
      <c r="B218" s="48"/>
      <c r="C218" s="334"/>
      <c r="D218" s="5" t="s">
        <v>714</v>
      </c>
      <c r="E218" s="336"/>
      <c r="F218" s="336"/>
      <c r="G218" s="336"/>
      <c r="H218" s="336"/>
      <c r="I218" s="284"/>
      <c r="J218" s="284"/>
      <c r="K218" s="284"/>
      <c r="L218" s="284"/>
      <c r="M218" s="284"/>
      <c r="N218" s="284"/>
      <c r="O218" s="284"/>
      <c r="P218" s="284"/>
      <c r="Q218" s="336">
        <f t="shared" si="6"/>
        <v>0</v>
      </c>
    </row>
    <row r="219" spans="1:17" ht="43.5" customHeight="1" hidden="1">
      <c r="A219" s="48" t="s">
        <v>33</v>
      </c>
      <c r="B219" s="48"/>
      <c r="C219" s="334"/>
      <c r="D219" s="6" t="s">
        <v>34</v>
      </c>
      <c r="E219" s="336"/>
      <c r="F219" s="336"/>
      <c r="G219" s="336"/>
      <c r="H219" s="336"/>
      <c r="I219" s="284"/>
      <c r="J219" s="284"/>
      <c r="K219" s="284"/>
      <c r="L219" s="284"/>
      <c r="M219" s="284"/>
      <c r="N219" s="284"/>
      <c r="O219" s="284"/>
      <c r="P219" s="284"/>
      <c r="Q219" s="336">
        <f t="shared" si="6"/>
        <v>0</v>
      </c>
    </row>
    <row r="220" spans="1:17" ht="15.75" hidden="1">
      <c r="A220" s="48" t="s">
        <v>35</v>
      </c>
      <c r="B220" s="48" t="s">
        <v>693</v>
      </c>
      <c r="C220" s="334" t="s">
        <v>693</v>
      </c>
      <c r="D220" s="5" t="s">
        <v>36</v>
      </c>
      <c r="E220" s="340"/>
      <c r="F220" s="340"/>
      <c r="G220" s="336"/>
      <c r="H220" s="336"/>
      <c r="I220" s="284"/>
      <c r="J220" s="284"/>
      <c r="K220" s="284"/>
      <c r="L220" s="284"/>
      <c r="M220" s="284"/>
      <c r="N220" s="284"/>
      <c r="O220" s="284"/>
      <c r="P220" s="284"/>
      <c r="Q220" s="336">
        <f t="shared" si="6"/>
        <v>0</v>
      </c>
    </row>
    <row r="221" spans="1:17" ht="15.75" hidden="1">
      <c r="A221" s="48"/>
      <c r="B221" s="48"/>
      <c r="C221" s="297"/>
      <c r="D221" s="5" t="s">
        <v>714</v>
      </c>
      <c r="E221" s="340"/>
      <c r="F221" s="340"/>
      <c r="G221" s="336"/>
      <c r="H221" s="336"/>
      <c r="I221" s="284"/>
      <c r="J221" s="284"/>
      <c r="K221" s="284"/>
      <c r="L221" s="284"/>
      <c r="M221" s="284"/>
      <c r="N221" s="284"/>
      <c r="O221" s="284"/>
      <c r="P221" s="284"/>
      <c r="Q221" s="336">
        <f t="shared" si="6"/>
        <v>0</v>
      </c>
    </row>
    <row r="222" spans="1:17" ht="31.5">
      <c r="A222" s="352" t="s">
        <v>9</v>
      </c>
      <c r="B222" s="352"/>
      <c r="C222" s="353"/>
      <c r="D222" s="354" t="s">
        <v>10</v>
      </c>
      <c r="E222" s="340">
        <f>SUM(E223+E225+E227)</f>
        <v>-71.2</v>
      </c>
      <c r="F222" s="340"/>
      <c r="G222" s="336"/>
      <c r="H222" s="336"/>
      <c r="I222" s="284"/>
      <c r="J222" s="284"/>
      <c r="K222" s="284"/>
      <c r="L222" s="284"/>
      <c r="M222" s="284"/>
      <c r="N222" s="284"/>
      <c r="O222" s="284"/>
      <c r="P222" s="284"/>
      <c r="Q222" s="336">
        <f t="shared" si="6"/>
        <v>-71.2</v>
      </c>
    </row>
    <row r="223" spans="1:17" ht="110.25">
      <c r="A223" s="352" t="s">
        <v>11</v>
      </c>
      <c r="B223" s="352" t="s">
        <v>648</v>
      </c>
      <c r="C223" s="353" t="s">
        <v>648</v>
      </c>
      <c r="D223" s="356" t="s">
        <v>12</v>
      </c>
      <c r="E223" s="340">
        <v>-40</v>
      </c>
      <c r="F223" s="340"/>
      <c r="G223" s="336"/>
      <c r="H223" s="336"/>
      <c r="I223" s="284"/>
      <c r="J223" s="284"/>
      <c r="K223" s="284"/>
      <c r="L223" s="284"/>
      <c r="M223" s="284"/>
      <c r="N223" s="284"/>
      <c r="O223" s="284"/>
      <c r="P223" s="284"/>
      <c r="Q223" s="336">
        <f t="shared" si="6"/>
        <v>-40</v>
      </c>
    </row>
    <row r="224" spans="1:17" ht="15.75">
      <c r="A224" s="48"/>
      <c r="B224" s="48"/>
      <c r="C224" s="297"/>
      <c r="D224" s="354" t="s">
        <v>714</v>
      </c>
      <c r="E224" s="340">
        <v>-40</v>
      </c>
      <c r="F224" s="340"/>
      <c r="G224" s="336"/>
      <c r="H224" s="336"/>
      <c r="I224" s="284"/>
      <c r="J224" s="284"/>
      <c r="K224" s="284"/>
      <c r="L224" s="284"/>
      <c r="M224" s="284"/>
      <c r="N224" s="284"/>
      <c r="O224" s="284"/>
      <c r="P224" s="284"/>
      <c r="Q224" s="336">
        <f t="shared" si="6"/>
        <v>-40</v>
      </c>
    </row>
    <row r="225" spans="1:17" ht="110.25">
      <c r="A225" s="352" t="s">
        <v>17</v>
      </c>
      <c r="B225" s="352" t="s">
        <v>678</v>
      </c>
      <c r="C225" s="358" t="s">
        <v>678</v>
      </c>
      <c r="D225" s="359" t="s">
        <v>18</v>
      </c>
      <c r="E225" s="340">
        <v>-5</v>
      </c>
      <c r="F225" s="340"/>
      <c r="G225" s="336"/>
      <c r="H225" s="336"/>
      <c r="I225" s="284"/>
      <c r="J225" s="284"/>
      <c r="K225" s="284"/>
      <c r="L225" s="284"/>
      <c r="M225" s="284"/>
      <c r="N225" s="284"/>
      <c r="O225" s="284"/>
      <c r="P225" s="284"/>
      <c r="Q225" s="336">
        <f aca="true" t="shared" si="8" ref="Q225:Q288">SUM(J225+E225)</f>
        <v>-5</v>
      </c>
    </row>
    <row r="226" spans="1:17" ht="15.75">
      <c r="A226" s="48"/>
      <c r="B226" s="48"/>
      <c r="C226" s="297"/>
      <c r="D226" s="354" t="s">
        <v>714</v>
      </c>
      <c r="E226" s="340">
        <v>-5</v>
      </c>
      <c r="F226" s="340"/>
      <c r="G226" s="336"/>
      <c r="H226" s="336"/>
      <c r="I226" s="284"/>
      <c r="J226" s="284"/>
      <c r="K226" s="284"/>
      <c r="L226" s="284"/>
      <c r="M226" s="284"/>
      <c r="N226" s="284"/>
      <c r="O226" s="284"/>
      <c r="P226" s="284"/>
      <c r="Q226" s="336">
        <f t="shared" si="8"/>
        <v>-5</v>
      </c>
    </row>
    <row r="227" spans="1:17" ht="15.75">
      <c r="A227" s="352" t="s">
        <v>19</v>
      </c>
      <c r="B227" s="352" t="s">
        <v>550</v>
      </c>
      <c r="C227" s="353" t="s">
        <v>550</v>
      </c>
      <c r="D227" s="354" t="s">
        <v>20</v>
      </c>
      <c r="E227" s="340">
        <v>-26.2</v>
      </c>
      <c r="F227" s="340"/>
      <c r="G227" s="336"/>
      <c r="H227" s="336"/>
      <c r="I227" s="284"/>
      <c r="J227" s="284"/>
      <c r="K227" s="284"/>
      <c r="L227" s="284"/>
      <c r="M227" s="284"/>
      <c r="N227" s="284"/>
      <c r="O227" s="284"/>
      <c r="P227" s="284"/>
      <c r="Q227" s="336">
        <f t="shared" si="8"/>
        <v>-26.2</v>
      </c>
    </row>
    <row r="228" spans="1:17" ht="15.75">
      <c r="A228" s="352"/>
      <c r="B228" s="352"/>
      <c r="C228" s="353"/>
      <c r="D228" s="354" t="s">
        <v>714</v>
      </c>
      <c r="E228" s="340">
        <v>-26.2</v>
      </c>
      <c r="F228" s="340"/>
      <c r="G228" s="336"/>
      <c r="H228" s="336"/>
      <c r="I228" s="284"/>
      <c r="J228" s="284"/>
      <c r="K228" s="284"/>
      <c r="L228" s="284"/>
      <c r="M228" s="284"/>
      <c r="N228" s="284"/>
      <c r="O228" s="284"/>
      <c r="P228" s="284"/>
      <c r="Q228" s="336">
        <f t="shared" si="8"/>
        <v>-26.2</v>
      </c>
    </row>
    <row r="229" spans="1:17" ht="31.5">
      <c r="A229" s="352" t="s">
        <v>33</v>
      </c>
      <c r="B229" s="352"/>
      <c r="C229" s="358"/>
      <c r="D229" s="359" t="s">
        <v>34</v>
      </c>
      <c r="E229" s="340">
        <f>SUM(E230+E232+E234+E236)</f>
        <v>0</v>
      </c>
      <c r="F229" s="340"/>
      <c r="G229" s="336"/>
      <c r="H229" s="336"/>
      <c r="I229" s="284"/>
      <c r="J229" s="284"/>
      <c r="K229" s="284"/>
      <c r="L229" s="284"/>
      <c r="M229" s="284"/>
      <c r="N229" s="284"/>
      <c r="O229" s="284"/>
      <c r="P229" s="284"/>
      <c r="Q229" s="336">
        <f t="shared" si="8"/>
        <v>0</v>
      </c>
    </row>
    <row r="230" spans="1:17" ht="15.75">
      <c r="A230" s="352" t="s">
        <v>35</v>
      </c>
      <c r="B230" s="352" t="s">
        <v>693</v>
      </c>
      <c r="C230" s="358" t="s">
        <v>693</v>
      </c>
      <c r="D230" s="354" t="s">
        <v>36</v>
      </c>
      <c r="E230" s="340">
        <v>100</v>
      </c>
      <c r="F230" s="340"/>
      <c r="G230" s="336"/>
      <c r="H230" s="336"/>
      <c r="I230" s="284"/>
      <c r="J230" s="284"/>
      <c r="K230" s="284"/>
      <c r="L230" s="284"/>
      <c r="M230" s="284"/>
      <c r="N230" s="284"/>
      <c r="O230" s="284"/>
      <c r="P230" s="284"/>
      <c r="Q230" s="336">
        <f t="shared" si="8"/>
        <v>100</v>
      </c>
    </row>
    <row r="231" spans="1:17" ht="15.75">
      <c r="A231" s="352"/>
      <c r="B231" s="352"/>
      <c r="C231" s="353"/>
      <c r="D231" s="354" t="s">
        <v>714</v>
      </c>
      <c r="E231" s="340">
        <v>100</v>
      </c>
      <c r="F231" s="340"/>
      <c r="G231" s="336"/>
      <c r="H231" s="336"/>
      <c r="I231" s="284"/>
      <c r="J231" s="284"/>
      <c r="K231" s="284"/>
      <c r="L231" s="284"/>
      <c r="M231" s="284"/>
      <c r="N231" s="284"/>
      <c r="O231" s="284"/>
      <c r="P231" s="284"/>
      <c r="Q231" s="336">
        <f t="shared" si="8"/>
        <v>100</v>
      </c>
    </row>
    <row r="232" spans="1:17" ht="15.75">
      <c r="A232" s="352" t="s">
        <v>37</v>
      </c>
      <c r="B232" s="352" t="s">
        <v>633</v>
      </c>
      <c r="C232" s="358" t="s">
        <v>633</v>
      </c>
      <c r="D232" s="354" t="s">
        <v>38</v>
      </c>
      <c r="E232" s="340">
        <v>-1800</v>
      </c>
      <c r="F232" s="340"/>
      <c r="G232" s="336"/>
      <c r="H232" s="336"/>
      <c r="I232" s="284"/>
      <c r="J232" s="284"/>
      <c r="K232" s="284"/>
      <c r="L232" s="284"/>
      <c r="M232" s="284"/>
      <c r="N232" s="284"/>
      <c r="O232" s="284"/>
      <c r="P232" s="284"/>
      <c r="Q232" s="336">
        <f t="shared" si="8"/>
        <v>-1800</v>
      </c>
    </row>
    <row r="233" spans="1:17" ht="15.75">
      <c r="A233" s="352"/>
      <c r="B233" s="352"/>
      <c r="C233" s="353"/>
      <c r="D233" s="354" t="s">
        <v>714</v>
      </c>
      <c r="E233" s="340">
        <v>1800</v>
      </c>
      <c r="F233" s="340"/>
      <c r="G233" s="336"/>
      <c r="H233" s="336"/>
      <c r="I233" s="284"/>
      <c r="J233" s="284"/>
      <c r="K233" s="284"/>
      <c r="L233" s="284"/>
      <c r="M233" s="284"/>
      <c r="N233" s="284"/>
      <c r="O233" s="284"/>
      <c r="P233" s="284"/>
      <c r="Q233" s="336">
        <f t="shared" si="8"/>
        <v>1800</v>
      </c>
    </row>
    <row r="234" spans="1:17" ht="15.75">
      <c r="A234" s="352" t="s">
        <v>39</v>
      </c>
      <c r="B234" s="352" t="s">
        <v>657</v>
      </c>
      <c r="C234" s="358" t="s">
        <v>657</v>
      </c>
      <c r="D234" s="356" t="s">
        <v>40</v>
      </c>
      <c r="E234" s="340">
        <v>1200</v>
      </c>
      <c r="F234" s="340"/>
      <c r="G234" s="336"/>
      <c r="H234" s="336"/>
      <c r="I234" s="284"/>
      <c r="J234" s="284"/>
      <c r="K234" s="284"/>
      <c r="L234" s="284"/>
      <c r="M234" s="284"/>
      <c r="N234" s="284"/>
      <c r="O234" s="284"/>
      <c r="P234" s="284"/>
      <c r="Q234" s="336">
        <f t="shared" si="8"/>
        <v>1200</v>
      </c>
    </row>
    <row r="235" spans="1:17" ht="15.75">
      <c r="A235" s="352"/>
      <c r="B235" s="352"/>
      <c r="C235" s="353"/>
      <c r="D235" s="354" t="s">
        <v>714</v>
      </c>
      <c r="E235" s="340">
        <v>1200</v>
      </c>
      <c r="F235" s="340"/>
      <c r="G235" s="336"/>
      <c r="H235" s="336"/>
      <c r="I235" s="284"/>
      <c r="J235" s="284"/>
      <c r="K235" s="284"/>
      <c r="L235" s="284"/>
      <c r="M235" s="284"/>
      <c r="N235" s="284"/>
      <c r="O235" s="284"/>
      <c r="P235" s="284"/>
      <c r="Q235" s="336">
        <f t="shared" si="8"/>
        <v>1200</v>
      </c>
    </row>
    <row r="236" spans="1:17" ht="24.75" customHeight="1">
      <c r="A236" s="352" t="s">
        <v>41</v>
      </c>
      <c r="B236" s="352" t="s">
        <v>625</v>
      </c>
      <c r="C236" s="353" t="s">
        <v>625</v>
      </c>
      <c r="D236" s="360" t="s">
        <v>42</v>
      </c>
      <c r="E236" s="340">
        <v>500</v>
      </c>
      <c r="F236" s="340"/>
      <c r="G236" s="336"/>
      <c r="H236" s="336"/>
      <c r="I236" s="284"/>
      <c r="J236" s="284"/>
      <c r="K236" s="284"/>
      <c r="L236" s="284"/>
      <c r="M236" s="284"/>
      <c r="N236" s="284"/>
      <c r="O236" s="284"/>
      <c r="P236" s="284"/>
      <c r="Q236" s="336">
        <f t="shared" si="8"/>
        <v>500</v>
      </c>
    </row>
    <row r="237" spans="1:17" ht="15.75">
      <c r="A237" s="48"/>
      <c r="B237" s="48"/>
      <c r="C237" s="297"/>
      <c r="D237" s="354" t="s">
        <v>714</v>
      </c>
      <c r="E237" s="340">
        <v>500</v>
      </c>
      <c r="F237" s="340"/>
      <c r="G237" s="336"/>
      <c r="H237" s="336"/>
      <c r="I237" s="284"/>
      <c r="J237" s="284"/>
      <c r="K237" s="284"/>
      <c r="L237" s="284"/>
      <c r="M237" s="284"/>
      <c r="N237" s="284"/>
      <c r="O237" s="284"/>
      <c r="P237" s="284"/>
      <c r="Q237" s="336">
        <f t="shared" si="8"/>
        <v>500</v>
      </c>
    </row>
    <row r="238" spans="1:17" ht="47.25">
      <c r="A238" s="352" t="s">
        <v>480</v>
      </c>
      <c r="B238" s="352"/>
      <c r="C238" s="353"/>
      <c r="D238" s="354" t="s">
        <v>481</v>
      </c>
      <c r="E238" s="340">
        <v>0</v>
      </c>
      <c r="F238" s="340"/>
      <c r="G238" s="336"/>
      <c r="H238" s="336"/>
      <c r="I238" s="284"/>
      <c r="J238" s="284"/>
      <c r="K238" s="284"/>
      <c r="L238" s="284"/>
      <c r="M238" s="284"/>
      <c r="N238" s="284"/>
      <c r="O238" s="284"/>
      <c r="P238" s="284"/>
      <c r="Q238" s="336">
        <f t="shared" si="8"/>
        <v>0</v>
      </c>
    </row>
    <row r="239" spans="1:17" ht="31.5">
      <c r="A239" s="352" t="s">
        <v>7</v>
      </c>
      <c r="B239" s="352" t="s">
        <v>602</v>
      </c>
      <c r="C239" s="358" t="s">
        <v>602</v>
      </c>
      <c r="D239" s="356" t="s">
        <v>8</v>
      </c>
      <c r="E239" s="340">
        <v>-700</v>
      </c>
      <c r="F239" s="340"/>
      <c r="G239" s="336"/>
      <c r="H239" s="336"/>
      <c r="I239" s="284"/>
      <c r="J239" s="284"/>
      <c r="K239" s="284"/>
      <c r="L239" s="284"/>
      <c r="M239" s="284"/>
      <c r="N239" s="284"/>
      <c r="O239" s="284"/>
      <c r="P239" s="284"/>
      <c r="Q239" s="336">
        <f t="shared" si="8"/>
        <v>-700</v>
      </c>
    </row>
    <row r="240" spans="1:17" ht="15.75">
      <c r="A240" s="352"/>
      <c r="B240" s="352"/>
      <c r="C240" s="353"/>
      <c r="D240" s="354" t="s">
        <v>714</v>
      </c>
      <c r="E240" s="340">
        <v>-700</v>
      </c>
      <c r="F240" s="340"/>
      <c r="G240" s="336"/>
      <c r="H240" s="336"/>
      <c r="I240" s="284"/>
      <c r="J240" s="284"/>
      <c r="K240" s="284"/>
      <c r="L240" s="284"/>
      <c r="M240" s="284"/>
      <c r="N240" s="284"/>
      <c r="O240" s="284"/>
      <c r="P240" s="284"/>
      <c r="Q240" s="336">
        <f t="shared" si="8"/>
        <v>-700</v>
      </c>
    </row>
    <row r="241" spans="1:17" ht="31.5">
      <c r="A241" s="68" t="s">
        <v>327</v>
      </c>
      <c r="B241" s="48" t="s">
        <v>90</v>
      </c>
      <c r="C241" s="297"/>
      <c r="D241" s="46" t="s">
        <v>91</v>
      </c>
      <c r="E241" s="340">
        <v>700</v>
      </c>
      <c r="F241" s="340"/>
      <c r="G241" s="336"/>
      <c r="H241" s="336"/>
      <c r="I241" s="284"/>
      <c r="J241" s="284"/>
      <c r="K241" s="284"/>
      <c r="L241" s="284"/>
      <c r="M241" s="284"/>
      <c r="N241" s="284"/>
      <c r="O241" s="284"/>
      <c r="P241" s="284"/>
      <c r="Q241" s="336">
        <f t="shared" si="8"/>
        <v>700</v>
      </c>
    </row>
    <row r="242" spans="1:17" ht="15.75">
      <c r="A242" s="48"/>
      <c r="B242" s="48"/>
      <c r="C242" s="334"/>
      <c r="D242" s="354" t="s">
        <v>714</v>
      </c>
      <c r="E242" s="340">
        <v>700</v>
      </c>
      <c r="F242" s="340"/>
      <c r="G242" s="336"/>
      <c r="H242" s="336"/>
      <c r="I242" s="284"/>
      <c r="J242" s="284"/>
      <c r="K242" s="284"/>
      <c r="L242" s="284"/>
      <c r="M242" s="284"/>
      <c r="N242" s="284"/>
      <c r="O242" s="284"/>
      <c r="P242" s="284"/>
      <c r="Q242" s="336">
        <f t="shared" si="8"/>
        <v>700</v>
      </c>
    </row>
    <row r="243" spans="1:17" ht="47.25">
      <c r="A243" s="352" t="s">
        <v>43</v>
      </c>
      <c r="B243" s="352"/>
      <c r="C243" s="353"/>
      <c r="D243" s="354" t="s">
        <v>44</v>
      </c>
      <c r="E243" s="340">
        <v>29</v>
      </c>
      <c r="F243" s="340"/>
      <c r="G243" s="336"/>
      <c r="H243" s="336"/>
      <c r="I243" s="284"/>
      <c r="J243" s="284"/>
      <c r="K243" s="284"/>
      <c r="L243" s="284"/>
      <c r="M243" s="284"/>
      <c r="N243" s="284"/>
      <c r="O243" s="284"/>
      <c r="P243" s="284"/>
      <c r="Q243" s="336">
        <f t="shared" si="8"/>
        <v>29</v>
      </c>
    </row>
    <row r="244" spans="1:17" ht="47.25">
      <c r="A244" s="352" t="s">
        <v>45</v>
      </c>
      <c r="B244" s="352" t="s">
        <v>533</v>
      </c>
      <c r="C244" s="353" t="s">
        <v>533</v>
      </c>
      <c r="D244" s="354" t="s">
        <v>46</v>
      </c>
      <c r="E244" s="340">
        <v>29</v>
      </c>
      <c r="F244" s="340"/>
      <c r="G244" s="336"/>
      <c r="H244" s="336"/>
      <c r="I244" s="284"/>
      <c r="J244" s="284"/>
      <c r="K244" s="284"/>
      <c r="L244" s="284"/>
      <c r="M244" s="284"/>
      <c r="N244" s="284"/>
      <c r="O244" s="284"/>
      <c r="P244" s="284"/>
      <c r="Q244" s="336">
        <f t="shared" si="8"/>
        <v>29</v>
      </c>
    </row>
    <row r="245" spans="1:17" ht="15.75">
      <c r="A245" s="352" t="s">
        <v>52</v>
      </c>
      <c r="B245" s="352"/>
      <c r="C245" s="353"/>
      <c r="D245" s="354" t="s">
        <v>667</v>
      </c>
      <c r="E245" s="340">
        <v>-29</v>
      </c>
      <c r="F245" s="340"/>
      <c r="G245" s="336"/>
      <c r="H245" s="336"/>
      <c r="I245" s="284"/>
      <c r="J245" s="284"/>
      <c r="K245" s="284"/>
      <c r="L245" s="284"/>
      <c r="M245" s="284"/>
      <c r="N245" s="284"/>
      <c r="O245" s="284"/>
      <c r="P245" s="284"/>
      <c r="Q245" s="336">
        <f t="shared" si="8"/>
        <v>-29</v>
      </c>
    </row>
    <row r="246" spans="1:17" ht="15.75">
      <c r="A246" s="352"/>
      <c r="B246" s="352"/>
      <c r="C246" s="353"/>
      <c r="D246" s="354" t="s">
        <v>147</v>
      </c>
      <c r="E246" s="340"/>
      <c r="F246" s="340"/>
      <c r="G246" s="336"/>
      <c r="H246" s="336"/>
      <c r="I246" s="284"/>
      <c r="J246" s="284"/>
      <c r="K246" s="284"/>
      <c r="L246" s="284"/>
      <c r="M246" s="284"/>
      <c r="N246" s="284"/>
      <c r="O246" s="284"/>
      <c r="P246" s="284"/>
      <c r="Q246" s="336">
        <f t="shared" si="8"/>
        <v>0</v>
      </c>
    </row>
    <row r="247" spans="1:17" ht="31.5">
      <c r="A247" s="352" t="s">
        <v>53</v>
      </c>
      <c r="B247" s="352" t="s">
        <v>637</v>
      </c>
      <c r="C247" s="353" t="s">
        <v>637</v>
      </c>
      <c r="D247" s="361" t="s">
        <v>54</v>
      </c>
      <c r="E247" s="340">
        <v>-29</v>
      </c>
      <c r="F247" s="340"/>
      <c r="G247" s="336"/>
      <c r="H247" s="336"/>
      <c r="I247" s="284"/>
      <c r="J247" s="284"/>
      <c r="K247" s="284"/>
      <c r="L247" s="284"/>
      <c r="M247" s="284"/>
      <c r="N247" s="284"/>
      <c r="O247" s="284"/>
      <c r="P247" s="284"/>
      <c r="Q247" s="336">
        <f t="shared" si="8"/>
        <v>-29</v>
      </c>
    </row>
    <row r="248" spans="1:17" ht="15.75">
      <c r="A248" s="352" t="s">
        <v>55</v>
      </c>
      <c r="B248" s="362"/>
      <c r="C248" s="363">
        <v>24</v>
      </c>
      <c r="D248" s="364" t="s">
        <v>745</v>
      </c>
      <c r="E248" s="340">
        <f>SUM(E250+E252+E253+E254)</f>
        <v>-161.7</v>
      </c>
      <c r="F248" s="340"/>
      <c r="G248" s="340">
        <f aca="true" t="shared" si="9" ref="G248:P248">SUM(G250+G252+G253+G254)</f>
        <v>-87</v>
      </c>
      <c r="H248" s="340">
        <f t="shared" si="9"/>
        <v>-50</v>
      </c>
      <c r="I248" s="284"/>
      <c r="J248" s="340">
        <f t="shared" si="9"/>
        <v>0</v>
      </c>
      <c r="K248" s="340">
        <f t="shared" si="9"/>
        <v>0</v>
      </c>
      <c r="L248" s="340">
        <f t="shared" si="9"/>
        <v>0</v>
      </c>
      <c r="M248" s="340">
        <f t="shared" si="9"/>
        <v>0</v>
      </c>
      <c r="N248" s="340">
        <f t="shared" si="9"/>
        <v>0</v>
      </c>
      <c r="O248" s="340">
        <f t="shared" si="9"/>
        <v>0</v>
      </c>
      <c r="P248" s="340">
        <f t="shared" si="9"/>
        <v>0</v>
      </c>
      <c r="Q248" s="336">
        <f t="shared" si="8"/>
        <v>-161.7</v>
      </c>
    </row>
    <row r="249" spans="1:17" ht="15.75">
      <c r="A249" s="352" t="s">
        <v>56</v>
      </c>
      <c r="B249" s="362"/>
      <c r="C249" s="363"/>
      <c r="D249" s="364" t="s">
        <v>745</v>
      </c>
      <c r="E249" s="340">
        <v>-161.7</v>
      </c>
      <c r="F249" s="340"/>
      <c r="G249" s="336"/>
      <c r="H249" s="336"/>
      <c r="I249" s="284"/>
      <c r="J249" s="284"/>
      <c r="K249" s="284"/>
      <c r="L249" s="284"/>
      <c r="M249" s="284"/>
      <c r="N249" s="284"/>
      <c r="O249" s="284"/>
      <c r="P249" s="284"/>
      <c r="Q249" s="336">
        <f t="shared" si="8"/>
        <v>-161.7</v>
      </c>
    </row>
    <row r="250" spans="1:17" ht="15.75">
      <c r="A250" s="352" t="s">
        <v>57</v>
      </c>
      <c r="B250" s="352" t="s">
        <v>605</v>
      </c>
      <c r="C250" s="353" t="s">
        <v>605</v>
      </c>
      <c r="D250" s="354" t="s">
        <v>606</v>
      </c>
      <c r="E250" s="340">
        <v>-34.9</v>
      </c>
      <c r="F250" s="340"/>
      <c r="G250" s="336">
        <v>-25.8</v>
      </c>
      <c r="H250" s="336"/>
      <c r="I250" s="284"/>
      <c r="J250" s="284"/>
      <c r="K250" s="284"/>
      <c r="L250" s="284"/>
      <c r="M250" s="284"/>
      <c r="N250" s="284"/>
      <c r="O250" s="284"/>
      <c r="P250" s="284"/>
      <c r="Q250" s="336">
        <f t="shared" si="8"/>
        <v>-34.9</v>
      </c>
    </row>
    <row r="251" spans="1:17" ht="15.75" hidden="1">
      <c r="A251" s="352"/>
      <c r="B251" s="352"/>
      <c r="C251" s="353"/>
      <c r="D251" s="354"/>
      <c r="E251" s="340"/>
      <c r="F251" s="340"/>
      <c r="G251" s="336"/>
      <c r="H251" s="336"/>
      <c r="I251" s="284"/>
      <c r="J251" s="284"/>
      <c r="K251" s="284"/>
      <c r="L251" s="284"/>
      <c r="M251" s="284"/>
      <c r="N251" s="284"/>
      <c r="O251" s="284"/>
      <c r="P251" s="284"/>
      <c r="Q251" s="336">
        <f t="shared" si="8"/>
        <v>0</v>
      </c>
    </row>
    <row r="252" spans="1:17" ht="15.75">
      <c r="A252" s="352" t="s">
        <v>58</v>
      </c>
      <c r="B252" s="352" t="s">
        <v>607</v>
      </c>
      <c r="C252" s="353" t="s">
        <v>607</v>
      </c>
      <c r="D252" s="354" t="s">
        <v>765</v>
      </c>
      <c r="E252" s="340">
        <v>-3</v>
      </c>
      <c r="F252" s="340"/>
      <c r="G252" s="336">
        <v>-3</v>
      </c>
      <c r="H252" s="336"/>
      <c r="I252" s="284"/>
      <c r="J252" s="284"/>
      <c r="K252" s="284"/>
      <c r="L252" s="284"/>
      <c r="M252" s="284"/>
      <c r="N252" s="284"/>
      <c r="O252" s="284"/>
      <c r="P252" s="284"/>
      <c r="Q252" s="336">
        <f t="shared" si="8"/>
        <v>-3</v>
      </c>
    </row>
    <row r="253" spans="1:17" ht="15.75">
      <c r="A253" s="352" t="s">
        <v>59</v>
      </c>
      <c r="B253" s="352" t="s">
        <v>608</v>
      </c>
      <c r="C253" s="353" t="s">
        <v>608</v>
      </c>
      <c r="D253" s="354" t="s">
        <v>60</v>
      </c>
      <c r="E253" s="340">
        <v>-108.2</v>
      </c>
      <c r="F253" s="340"/>
      <c r="G253" s="336">
        <v>-47</v>
      </c>
      <c r="H253" s="336">
        <v>-50</v>
      </c>
      <c r="I253" s="284"/>
      <c r="J253" s="284"/>
      <c r="K253" s="284"/>
      <c r="L253" s="284"/>
      <c r="M253" s="284"/>
      <c r="N253" s="284"/>
      <c r="O253" s="284"/>
      <c r="P253" s="284"/>
      <c r="Q253" s="336">
        <f t="shared" si="8"/>
        <v>-108.2</v>
      </c>
    </row>
    <row r="254" spans="1:17" ht="15.75">
      <c r="A254" s="352" t="s">
        <v>61</v>
      </c>
      <c r="B254" s="352" t="s">
        <v>609</v>
      </c>
      <c r="C254" s="353" t="s">
        <v>609</v>
      </c>
      <c r="D254" s="354" t="s">
        <v>505</v>
      </c>
      <c r="E254" s="340">
        <v>-15.6</v>
      </c>
      <c r="F254" s="340"/>
      <c r="G254" s="336">
        <v>-11.2</v>
      </c>
      <c r="H254" s="336"/>
      <c r="I254" s="284"/>
      <c r="J254" s="284"/>
      <c r="K254" s="284"/>
      <c r="L254" s="284"/>
      <c r="M254" s="284"/>
      <c r="N254" s="284"/>
      <c r="O254" s="284"/>
      <c r="P254" s="284"/>
      <c r="Q254" s="336">
        <f t="shared" si="8"/>
        <v>-15.6</v>
      </c>
    </row>
    <row r="255" spans="1:17" ht="15.75" hidden="1">
      <c r="A255" s="48"/>
      <c r="B255" s="48"/>
      <c r="C255" s="334"/>
      <c r="D255" s="46"/>
      <c r="E255" s="340"/>
      <c r="F255" s="340"/>
      <c r="G255" s="336"/>
      <c r="H255" s="336"/>
      <c r="I255" s="284"/>
      <c r="J255" s="284"/>
      <c r="K255" s="284"/>
      <c r="L255" s="284"/>
      <c r="M255" s="284"/>
      <c r="N255" s="284"/>
      <c r="O255" s="284"/>
      <c r="P255" s="284"/>
      <c r="Q255" s="336">
        <f t="shared" si="8"/>
        <v>0</v>
      </c>
    </row>
    <row r="256" spans="1:17" ht="15.75" hidden="1">
      <c r="A256" s="48"/>
      <c r="B256" s="48"/>
      <c r="C256" s="297"/>
      <c r="D256" s="5"/>
      <c r="E256" s="340"/>
      <c r="F256" s="340"/>
      <c r="G256" s="336"/>
      <c r="H256" s="336"/>
      <c r="I256" s="284"/>
      <c r="J256" s="284"/>
      <c r="K256" s="284"/>
      <c r="L256" s="284"/>
      <c r="M256" s="284"/>
      <c r="N256" s="284"/>
      <c r="O256" s="284"/>
      <c r="P256" s="284"/>
      <c r="Q256" s="336">
        <f t="shared" si="8"/>
        <v>0</v>
      </c>
    </row>
    <row r="257" spans="1:17" ht="15.75" hidden="1">
      <c r="A257" s="48"/>
      <c r="B257" s="48"/>
      <c r="C257" s="334"/>
      <c r="D257" s="46"/>
      <c r="E257" s="340"/>
      <c r="F257" s="340"/>
      <c r="G257" s="336"/>
      <c r="H257" s="336"/>
      <c r="I257" s="284"/>
      <c r="J257" s="284"/>
      <c r="K257" s="284"/>
      <c r="L257" s="284"/>
      <c r="M257" s="284"/>
      <c r="N257" s="284"/>
      <c r="O257" s="284"/>
      <c r="P257" s="284"/>
      <c r="Q257" s="336">
        <f t="shared" si="8"/>
        <v>0</v>
      </c>
    </row>
    <row r="258" spans="1:17" ht="15.75" hidden="1">
      <c r="A258" s="48"/>
      <c r="B258" s="48"/>
      <c r="C258" s="297"/>
      <c r="D258" s="5"/>
      <c r="E258" s="340"/>
      <c r="F258" s="340"/>
      <c r="G258" s="336"/>
      <c r="H258" s="336"/>
      <c r="I258" s="284"/>
      <c r="J258" s="284"/>
      <c r="K258" s="284"/>
      <c r="L258" s="284"/>
      <c r="M258" s="284"/>
      <c r="N258" s="284"/>
      <c r="O258" s="284"/>
      <c r="P258" s="284"/>
      <c r="Q258" s="336">
        <f t="shared" si="8"/>
        <v>0</v>
      </c>
    </row>
    <row r="259" spans="1:17" ht="15.75" hidden="1">
      <c r="A259" s="48"/>
      <c r="B259" s="48"/>
      <c r="C259" s="334"/>
      <c r="D259" s="46"/>
      <c r="E259" s="340"/>
      <c r="F259" s="340"/>
      <c r="G259" s="336"/>
      <c r="H259" s="336"/>
      <c r="I259" s="284"/>
      <c r="J259" s="284"/>
      <c r="K259" s="284"/>
      <c r="L259" s="284"/>
      <c r="M259" s="284"/>
      <c r="N259" s="284"/>
      <c r="O259" s="284"/>
      <c r="P259" s="284"/>
      <c r="Q259" s="336">
        <f t="shared" si="8"/>
        <v>0</v>
      </c>
    </row>
    <row r="260" spans="1:17" ht="15.75" hidden="1">
      <c r="A260" s="48"/>
      <c r="B260" s="48"/>
      <c r="C260" s="297"/>
      <c r="D260" s="5"/>
      <c r="E260" s="340"/>
      <c r="F260" s="340"/>
      <c r="G260" s="336"/>
      <c r="H260" s="336"/>
      <c r="I260" s="284"/>
      <c r="J260" s="284"/>
      <c r="K260" s="284"/>
      <c r="L260" s="284"/>
      <c r="M260" s="284"/>
      <c r="N260" s="284"/>
      <c r="O260" s="284"/>
      <c r="P260" s="284"/>
      <c r="Q260" s="336">
        <f t="shared" si="8"/>
        <v>0</v>
      </c>
    </row>
    <row r="261" spans="1:17" ht="15.75" hidden="1">
      <c r="A261" s="48"/>
      <c r="B261" s="48"/>
      <c r="C261" s="334"/>
      <c r="D261" s="46"/>
      <c r="E261" s="340"/>
      <c r="F261" s="340"/>
      <c r="G261" s="336"/>
      <c r="H261" s="336"/>
      <c r="I261" s="284"/>
      <c r="J261" s="284"/>
      <c r="K261" s="284"/>
      <c r="L261" s="284"/>
      <c r="M261" s="284"/>
      <c r="N261" s="284"/>
      <c r="O261" s="284"/>
      <c r="P261" s="284"/>
      <c r="Q261" s="336">
        <f t="shared" si="8"/>
        <v>0</v>
      </c>
    </row>
    <row r="262" spans="1:17" ht="15.75" hidden="1">
      <c r="A262" s="48"/>
      <c r="B262" s="48"/>
      <c r="C262" s="297"/>
      <c r="D262" s="5"/>
      <c r="E262" s="340"/>
      <c r="F262" s="340"/>
      <c r="G262" s="336"/>
      <c r="H262" s="336"/>
      <c r="I262" s="284"/>
      <c r="J262" s="284"/>
      <c r="K262" s="284"/>
      <c r="L262" s="284"/>
      <c r="M262" s="284"/>
      <c r="N262" s="284"/>
      <c r="O262" s="284"/>
      <c r="P262" s="284"/>
      <c r="Q262" s="336">
        <f t="shared" si="8"/>
        <v>0</v>
      </c>
    </row>
    <row r="263" spans="1:17" ht="15.75" hidden="1">
      <c r="A263" s="48"/>
      <c r="B263" s="48"/>
      <c r="C263" s="334"/>
      <c r="D263" s="46"/>
      <c r="E263" s="340"/>
      <c r="F263" s="340"/>
      <c r="G263" s="336"/>
      <c r="H263" s="336"/>
      <c r="I263" s="284"/>
      <c r="J263" s="284"/>
      <c r="K263" s="284"/>
      <c r="L263" s="284"/>
      <c r="M263" s="284"/>
      <c r="N263" s="284"/>
      <c r="O263" s="284"/>
      <c r="P263" s="284"/>
      <c r="Q263" s="336">
        <f t="shared" si="8"/>
        <v>0</v>
      </c>
    </row>
    <row r="264" spans="1:17" ht="15.75" hidden="1">
      <c r="A264" s="48"/>
      <c r="B264" s="48"/>
      <c r="C264" s="297"/>
      <c r="D264" s="5"/>
      <c r="E264" s="340"/>
      <c r="F264" s="340"/>
      <c r="G264" s="336"/>
      <c r="H264" s="336"/>
      <c r="I264" s="284"/>
      <c r="J264" s="336"/>
      <c r="K264" s="336"/>
      <c r="L264" s="336"/>
      <c r="M264" s="336"/>
      <c r="N264" s="336"/>
      <c r="O264" s="336"/>
      <c r="P264" s="336"/>
      <c r="Q264" s="336">
        <f t="shared" si="8"/>
        <v>0</v>
      </c>
    </row>
    <row r="265" spans="1:17" ht="30.75" customHeight="1" hidden="1">
      <c r="A265" s="48" t="s">
        <v>41</v>
      </c>
      <c r="B265" s="48" t="s">
        <v>625</v>
      </c>
      <c r="C265" s="297" t="s">
        <v>625</v>
      </c>
      <c r="D265" s="49" t="s">
        <v>42</v>
      </c>
      <c r="E265" s="340"/>
      <c r="F265" s="340"/>
      <c r="G265" s="336"/>
      <c r="H265" s="336"/>
      <c r="I265" s="284"/>
      <c r="J265" s="336"/>
      <c r="K265" s="336"/>
      <c r="L265" s="336"/>
      <c r="M265" s="336"/>
      <c r="N265" s="336"/>
      <c r="O265" s="336"/>
      <c r="P265" s="336"/>
      <c r="Q265" s="336">
        <f t="shared" si="8"/>
        <v>0</v>
      </c>
    </row>
    <row r="266" spans="1:17" ht="23.25" customHeight="1" hidden="1">
      <c r="A266" s="48"/>
      <c r="B266" s="48"/>
      <c r="C266" s="297"/>
      <c r="D266" s="5" t="s">
        <v>714</v>
      </c>
      <c r="E266" s="340"/>
      <c r="F266" s="340"/>
      <c r="G266" s="336"/>
      <c r="H266" s="336"/>
      <c r="I266" s="284"/>
      <c r="J266" s="336"/>
      <c r="K266" s="336"/>
      <c r="L266" s="336"/>
      <c r="M266" s="336"/>
      <c r="N266" s="336"/>
      <c r="O266" s="336"/>
      <c r="P266" s="336"/>
      <c r="Q266" s="336">
        <f t="shared" si="8"/>
        <v>0</v>
      </c>
    </row>
    <row r="267" spans="1:17" ht="47.25" customHeight="1" hidden="1">
      <c r="A267" s="48" t="s">
        <v>43</v>
      </c>
      <c r="B267" s="48"/>
      <c r="C267" s="297"/>
      <c r="D267" s="5" t="s">
        <v>44</v>
      </c>
      <c r="E267" s="340"/>
      <c r="F267" s="340"/>
      <c r="G267" s="336"/>
      <c r="H267" s="336"/>
      <c r="I267" s="284"/>
      <c r="J267" s="336"/>
      <c r="K267" s="336"/>
      <c r="L267" s="336"/>
      <c r="M267" s="336"/>
      <c r="N267" s="336"/>
      <c r="O267" s="336"/>
      <c r="P267" s="336"/>
      <c r="Q267" s="336">
        <f t="shared" si="8"/>
        <v>0</v>
      </c>
    </row>
    <row r="268" spans="1:17" ht="54" customHeight="1" hidden="1">
      <c r="A268" s="48" t="s">
        <v>45</v>
      </c>
      <c r="B268" s="48" t="s">
        <v>533</v>
      </c>
      <c r="C268" s="297" t="s">
        <v>533</v>
      </c>
      <c r="D268" s="5" t="s">
        <v>46</v>
      </c>
      <c r="E268" s="340"/>
      <c r="F268" s="340"/>
      <c r="G268" s="336"/>
      <c r="H268" s="336"/>
      <c r="I268" s="284"/>
      <c r="J268" s="336"/>
      <c r="K268" s="336"/>
      <c r="L268" s="336"/>
      <c r="M268" s="336"/>
      <c r="N268" s="336"/>
      <c r="O268" s="336"/>
      <c r="P268" s="336"/>
      <c r="Q268" s="336">
        <f t="shared" si="8"/>
        <v>0</v>
      </c>
    </row>
    <row r="269" spans="1:17" ht="23.25" customHeight="1" hidden="1">
      <c r="A269" s="48" t="s">
        <v>47</v>
      </c>
      <c r="B269" s="48"/>
      <c r="C269" s="297"/>
      <c r="D269" s="5" t="s">
        <v>48</v>
      </c>
      <c r="E269" s="340"/>
      <c r="F269" s="340"/>
      <c r="G269" s="336"/>
      <c r="H269" s="336"/>
      <c r="I269" s="284"/>
      <c r="J269" s="336"/>
      <c r="K269" s="336"/>
      <c r="L269" s="336"/>
      <c r="M269" s="336"/>
      <c r="N269" s="336"/>
      <c r="O269" s="336"/>
      <c r="P269" s="336"/>
      <c r="Q269" s="336">
        <f t="shared" si="8"/>
        <v>0</v>
      </c>
    </row>
    <row r="270" spans="1:17" ht="36" customHeight="1" hidden="1">
      <c r="A270" s="48" t="s">
        <v>49</v>
      </c>
      <c r="B270" s="48" t="s">
        <v>572</v>
      </c>
      <c r="C270" s="334"/>
      <c r="D270" s="5" t="s">
        <v>573</v>
      </c>
      <c r="E270" s="340"/>
      <c r="F270" s="340"/>
      <c r="G270" s="336"/>
      <c r="H270" s="336"/>
      <c r="I270" s="284"/>
      <c r="J270" s="336"/>
      <c r="K270" s="336"/>
      <c r="L270" s="336"/>
      <c r="M270" s="336"/>
      <c r="N270" s="336"/>
      <c r="O270" s="336"/>
      <c r="P270" s="336"/>
      <c r="Q270" s="336">
        <f t="shared" si="8"/>
        <v>0</v>
      </c>
    </row>
    <row r="271" spans="1:17" ht="36" customHeight="1" hidden="1">
      <c r="A271" s="48" t="s">
        <v>50</v>
      </c>
      <c r="B271" s="48" t="s">
        <v>604</v>
      </c>
      <c r="C271" s="334"/>
      <c r="D271" s="46" t="s">
        <v>51</v>
      </c>
      <c r="E271" s="340"/>
      <c r="F271" s="340"/>
      <c r="G271" s="336"/>
      <c r="H271" s="336"/>
      <c r="I271" s="284"/>
      <c r="J271" s="336"/>
      <c r="K271" s="336"/>
      <c r="L271" s="336"/>
      <c r="M271" s="336"/>
      <c r="N271" s="336"/>
      <c r="O271" s="336"/>
      <c r="P271" s="336"/>
      <c r="Q271" s="336">
        <f t="shared" si="8"/>
        <v>0</v>
      </c>
    </row>
    <row r="272" spans="1:17" ht="36" customHeight="1" hidden="1">
      <c r="A272" s="48"/>
      <c r="B272" s="48"/>
      <c r="C272" s="334"/>
      <c r="D272" s="46"/>
      <c r="E272" s="340"/>
      <c r="F272" s="340"/>
      <c r="G272" s="336"/>
      <c r="H272" s="336"/>
      <c r="I272" s="284"/>
      <c r="J272" s="336"/>
      <c r="K272" s="336"/>
      <c r="L272" s="336"/>
      <c r="M272" s="336"/>
      <c r="N272" s="336"/>
      <c r="O272" s="336"/>
      <c r="P272" s="336"/>
      <c r="Q272" s="336">
        <f t="shared" si="8"/>
        <v>0</v>
      </c>
    </row>
    <row r="273" spans="1:17" ht="36" customHeight="1" hidden="1">
      <c r="A273" s="48"/>
      <c r="B273" s="48"/>
      <c r="C273" s="334"/>
      <c r="D273" s="46"/>
      <c r="E273" s="340"/>
      <c r="F273" s="340"/>
      <c r="G273" s="336"/>
      <c r="H273" s="336"/>
      <c r="I273" s="284"/>
      <c r="J273" s="336"/>
      <c r="K273" s="336"/>
      <c r="L273" s="336"/>
      <c r="M273" s="336"/>
      <c r="N273" s="336"/>
      <c r="O273" s="336"/>
      <c r="P273" s="336"/>
      <c r="Q273" s="336">
        <f t="shared" si="8"/>
        <v>0</v>
      </c>
    </row>
    <row r="274" spans="1:17" ht="23.25" customHeight="1" hidden="1">
      <c r="A274" s="48" t="s">
        <v>52</v>
      </c>
      <c r="B274" s="48"/>
      <c r="C274" s="297"/>
      <c r="D274" s="5" t="s">
        <v>667</v>
      </c>
      <c r="E274" s="336"/>
      <c r="F274" s="340"/>
      <c r="G274" s="336"/>
      <c r="H274" s="336"/>
      <c r="I274" s="284"/>
      <c r="J274" s="336"/>
      <c r="K274" s="336"/>
      <c r="L274" s="336"/>
      <c r="M274" s="336"/>
      <c r="N274" s="336"/>
      <c r="O274" s="336"/>
      <c r="P274" s="336"/>
      <c r="Q274" s="336">
        <f t="shared" si="8"/>
        <v>0</v>
      </c>
    </row>
    <row r="275" spans="1:17" ht="16.5" customHeight="1" hidden="1">
      <c r="A275" s="48"/>
      <c r="B275" s="48"/>
      <c r="C275" s="297"/>
      <c r="D275" s="5" t="s">
        <v>147</v>
      </c>
      <c r="E275" s="336"/>
      <c r="F275" s="340"/>
      <c r="G275" s="336"/>
      <c r="H275" s="336"/>
      <c r="I275" s="284"/>
      <c r="J275" s="336"/>
      <c r="K275" s="336"/>
      <c r="L275" s="336"/>
      <c r="M275" s="336"/>
      <c r="N275" s="336"/>
      <c r="O275" s="336"/>
      <c r="P275" s="336"/>
      <c r="Q275" s="336">
        <f t="shared" si="8"/>
        <v>0</v>
      </c>
    </row>
    <row r="276" spans="1:17" ht="31.5" hidden="1">
      <c r="A276" s="48" t="s">
        <v>53</v>
      </c>
      <c r="B276" s="48" t="s">
        <v>637</v>
      </c>
      <c r="C276" s="297" t="s">
        <v>637</v>
      </c>
      <c r="D276" s="337" t="s">
        <v>54</v>
      </c>
      <c r="E276" s="336"/>
      <c r="F276" s="336"/>
      <c r="G276" s="336"/>
      <c r="H276" s="336"/>
      <c r="I276" s="284"/>
      <c r="J276" s="336"/>
      <c r="K276" s="336"/>
      <c r="L276" s="336"/>
      <c r="M276" s="336"/>
      <c r="N276" s="336"/>
      <c r="O276" s="336"/>
      <c r="P276" s="336"/>
      <c r="Q276" s="336">
        <f t="shared" si="8"/>
        <v>0</v>
      </c>
    </row>
    <row r="277" spans="1:17" ht="15.75" hidden="1">
      <c r="A277" s="324"/>
      <c r="B277" s="324"/>
      <c r="C277" s="297"/>
      <c r="D277" s="5"/>
      <c r="E277" s="336"/>
      <c r="F277" s="336"/>
      <c r="G277" s="336"/>
      <c r="H277" s="336"/>
      <c r="I277" s="284"/>
      <c r="J277" s="336"/>
      <c r="K277" s="336"/>
      <c r="L277" s="336"/>
      <c r="M277" s="336"/>
      <c r="N277" s="336"/>
      <c r="O277" s="336"/>
      <c r="P277" s="336"/>
      <c r="Q277" s="336">
        <f t="shared" si="8"/>
        <v>0</v>
      </c>
    </row>
    <row r="278" spans="1:17" ht="15.75" hidden="1">
      <c r="A278" s="324"/>
      <c r="B278" s="324"/>
      <c r="C278" s="297"/>
      <c r="D278" s="5"/>
      <c r="E278" s="336"/>
      <c r="F278" s="336"/>
      <c r="G278" s="336"/>
      <c r="H278" s="336"/>
      <c r="I278" s="284"/>
      <c r="J278" s="336"/>
      <c r="K278" s="336"/>
      <c r="L278" s="336"/>
      <c r="M278" s="336"/>
      <c r="N278" s="336"/>
      <c r="O278" s="336"/>
      <c r="P278" s="336"/>
      <c r="Q278" s="336">
        <f t="shared" si="8"/>
        <v>0</v>
      </c>
    </row>
    <row r="279" spans="1:17" ht="15.75" hidden="1">
      <c r="A279" s="324"/>
      <c r="B279" s="324"/>
      <c r="C279" s="297"/>
      <c r="D279" s="5"/>
      <c r="E279" s="336"/>
      <c r="F279" s="336"/>
      <c r="G279" s="336"/>
      <c r="H279" s="336"/>
      <c r="I279" s="284"/>
      <c r="J279" s="336"/>
      <c r="K279" s="336"/>
      <c r="L279" s="336"/>
      <c r="M279" s="336"/>
      <c r="N279" s="336"/>
      <c r="O279" s="336"/>
      <c r="P279" s="336"/>
      <c r="Q279" s="336">
        <f t="shared" si="8"/>
        <v>0</v>
      </c>
    </row>
    <row r="280" spans="1:17" ht="15.75" hidden="1">
      <c r="A280" s="324"/>
      <c r="B280" s="324"/>
      <c r="C280" s="297"/>
      <c r="D280" s="5"/>
      <c r="E280" s="336"/>
      <c r="F280" s="336"/>
      <c r="G280" s="336"/>
      <c r="H280" s="336"/>
      <c r="I280" s="284"/>
      <c r="J280" s="336"/>
      <c r="K280" s="336"/>
      <c r="L280" s="336"/>
      <c r="M280" s="336"/>
      <c r="N280" s="336"/>
      <c r="O280" s="336"/>
      <c r="P280" s="336"/>
      <c r="Q280" s="336">
        <f t="shared" si="8"/>
        <v>0</v>
      </c>
    </row>
    <row r="281" spans="1:17" ht="15.75" hidden="1">
      <c r="A281" s="324"/>
      <c r="B281" s="324"/>
      <c r="C281" s="297"/>
      <c r="D281" s="5"/>
      <c r="E281" s="336"/>
      <c r="F281" s="336"/>
      <c r="G281" s="336"/>
      <c r="H281" s="336"/>
      <c r="I281" s="284"/>
      <c r="J281" s="336"/>
      <c r="K281" s="336"/>
      <c r="L281" s="336"/>
      <c r="M281" s="336"/>
      <c r="N281" s="336"/>
      <c r="O281" s="336"/>
      <c r="P281" s="336"/>
      <c r="Q281" s="336">
        <f t="shared" si="8"/>
        <v>0</v>
      </c>
    </row>
    <row r="282" spans="1:17" ht="15.75" hidden="1">
      <c r="A282" s="324"/>
      <c r="B282" s="324"/>
      <c r="C282" s="297"/>
      <c r="D282" s="5"/>
      <c r="E282" s="336"/>
      <c r="F282" s="336"/>
      <c r="G282" s="336"/>
      <c r="H282" s="336"/>
      <c r="I282" s="284"/>
      <c r="J282" s="336"/>
      <c r="K282" s="336"/>
      <c r="L282" s="336"/>
      <c r="M282" s="336"/>
      <c r="N282" s="336"/>
      <c r="O282" s="336"/>
      <c r="P282" s="336"/>
      <c r="Q282" s="336">
        <f t="shared" si="8"/>
        <v>0</v>
      </c>
    </row>
    <row r="283" spans="1:17" ht="27" customHeight="1" hidden="1">
      <c r="A283" s="324"/>
      <c r="B283" s="324"/>
      <c r="C283" s="297"/>
      <c r="D283" s="5"/>
      <c r="E283" s="336"/>
      <c r="F283" s="336"/>
      <c r="G283" s="336"/>
      <c r="H283" s="336"/>
      <c r="I283" s="284"/>
      <c r="J283" s="336"/>
      <c r="K283" s="336"/>
      <c r="L283" s="336"/>
      <c r="M283" s="336"/>
      <c r="N283" s="336"/>
      <c r="O283" s="336"/>
      <c r="P283" s="336"/>
      <c r="Q283" s="336">
        <f t="shared" si="8"/>
        <v>0</v>
      </c>
    </row>
    <row r="284" spans="1:17" ht="44.25" customHeight="1" hidden="1">
      <c r="A284" s="324"/>
      <c r="B284" s="324"/>
      <c r="C284" s="297"/>
      <c r="D284" s="49"/>
      <c r="E284" s="340"/>
      <c r="F284" s="340"/>
      <c r="G284" s="336"/>
      <c r="H284" s="336"/>
      <c r="I284" s="284"/>
      <c r="J284" s="336"/>
      <c r="K284" s="336"/>
      <c r="L284" s="336"/>
      <c r="M284" s="336"/>
      <c r="N284" s="336"/>
      <c r="O284" s="336"/>
      <c r="P284" s="336"/>
      <c r="Q284" s="336">
        <f t="shared" si="8"/>
        <v>0</v>
      </c>
    </row>
    <row r="285" spans="1:17" ht="34.5" customHeight="1" hidden="1">
      <c r="A285" s="324"/>
      <c r="B285" s="324"/>
      <c r="C285" s="297"/>
      <c r="D285" s="49"/>
      <c r="E285" s="340"/>
      <c r="F285" s="340"/>
      <c r="G285" s="336"/>
      <c r="H285" s="336"/>
      <c r="I285" s="284"/>
      <c r="J285" s="336"/>
      <c r="K285" s="336"/>
      <c r="L285" s="336"/>
      <c r="M285" s="336"/>
      <c r="N285" s="336"/>
      <c r="O285" s="336"/>
      <c r="P285" s="336"/>
      <c r="Q285" s="336">
        <f t="shared" si="8"/>
        <v>0</v>
      </c>
    </row>
    <row r="286" spans="1:17" ht="26.25" customHeight="1" hidden="1">
      <c r="A286" s="324"/>
      <c r="B286" s="324"/>
      <c r="C286" s="297"/>
      <c r="D286" s="5"/>
      <c r="E286" s="340"/>
      <c r="F286" s="340"/>
      <c r="G286" s="336"/>
      <c r="H286" s="336"/>
      <c r="I286" s="284"/>
      <c r="J286" s="336"/>
      <c r="K286" s="336"/>
      <c r="L286" s="336"/>
      <c r="M286" s="336"/>
      <c r="N286" s="336"/>
      <c r="O286" s="336"/>
      <c r="P286" s="336"/>
      <c r="Q286" s="336">
        <f t="shared" si="8"/>
        <v>0</v>
      </c>
    </row>
    <row r="287" spans="1:17" ht="46.5" customHeight="1" hidden="1">
      <c r="A287" s="324"/>
      <c r="B287" s="324"/>
      <c r="C287" s="297"/>
      <c r="D287" s="5"/>
      <c r="E287" s="351"/>
      <c r="F287" s="336"/>
      <c r="G287" s="336"/>
      <c r="H287" s="336"/>
      <c r="I287" s="284"/>
      <c r="J287" s="336"/>
      <c r="K287" s="336"/>
      <c r="L287" s="336"/>
      <c r="M287" s="336"/>
      <c r="N287" s="336"/>
      <c r="O287" s="336"/>
      <c r="P287" s="336"/>
      <c r="Q287" s="336">
        <f t="shared" si="8"/>
        <v>0</v>
      </c>
    </row>
    <row r="288" spans="1:17" ht="0.75" customHeight="1" hidden="1">
      <c r="A288" s="324"/>
      <c r="B288" s="324"/>
      <c r="C288" s="297"/>
      <c r="D288" s="5"/>
      <c r="E288" s="336"/>
      <c r="F288" s="336"/>
      <c r="G288" s="336"/>
      <c r="H288" s="336"/>
      <c r="I288" s="284"/>
      <c r="J288" s="336"/>
      <c r="K288" s="336"/>
      <c r="L288" s="336"/>
      <c r="M288" s="336"/>
      <c r="N288" s="336"/>
      <c r="O288" s="336"/>
      <c r="P288" s="336"/>
      <c r="Q288" s="336">
        <f t="shared" si="8"/>
        <v>0</v>
      </c>
    </row>
    <row r="289" spans="1:17" ht="20.25" customHeight="1" hidden="1">
      <c r="A289" s="324"/>
      <c r="B289" s="324"/>
      <c r="C289" s="297"/>
      <c r="D289" s="5"/>
      <c r="E289" s="336"/>
      <c r="F289" s="336"/>
      <c r="G289" s="336"/>
      <c r="H289" s="336"/>
      <c r="I289" s="284"/>
      <c r="J289" s="336"/>
      <c r="K289" s="336"/>
      <c r="L289" s="336"/>
      <c r="M289" s="336"/>
      <c r="N289" s="336"/>
      <c r="O289" s="336"/>
      <c r="P289" s="336"/>
      <c r="Q289" s="336">
        <f aca="true" t="shared" si="10" ref="Q289:Q333">SUM(J289+E289)</f>
        <v>0</v>
      </c>
    </row>
    <row r="290" spans="1:17" ht="37.5" customHeight="1" hidden="1">
      <c r="A290" s="324"/>
      <c r="B290" s="324"/>
      <c r="C290" s="334"/>
      <c r="D290" s="5"/>
      <c r="E290" s="336"/>
      <c r="F290" s="336"/>
      <c r="G290" s="336"/>
      <c r="H290" s="336"/>
      <c r="I290" s="284"/>
      <c r="J290" s="336"/>
      <c r="K290" s="336"/>
      <c r="L290" s="336"/>
      <c r="M290" s="336"/>
      <c r="N290" s="336"/>
      <c r="O290" s="336"/>
      <c r="P290" s="336"/>
      <c r="Q290" s="336">
        <f t="shared" si="10"/>
        <v>0</v>
      </c>
    </row>
    <row r="291" spans="1:17" ht="25.5" customHeight="1" hidden="1">
      <c r="A291" s="324"/>
      <c r="B291" s="324"/>
      <c r="C291" s="334"/>
      <c r="D291" s="5"/>
      <c r="E291" s="336"/>
      <c r="F291" s="336"/>
      <c r="G291" s="336"/>
      <c r="H291" s="336"/>
      <c r="I291" s="284"/>
      <c r="J291" s="336"/>
      <c r="K291" s="336"/>
      <c r="L291" s="336"/>
      <c r="M291" s="336"/>
      <c r="N291" s="336"/>
      <c r="O291" s="336"/>
      <c r="P291" s="336"/>
      <c r="Q291" s="336">
        <f t="shared" si="10"/>
        <v>0</v>
      </c>
    </row>
    <row r="292" spans="1:19" ht="15.75" hidden="1">
      <c r="A292" s="48" t="s">
        <v>55</v>
      </c>
      <c r="B292" s="324"/>
      <c r="C292" s="252">
        <v>24</v>
      </c>
      <c r="D292" s="75" t="s">
        <v>745</v>
      </c>
      <c r="E292" s="336">
        <f>SUM(E294+E296+E298+E300+E305+E301)</f>
        <v>0</v>
      </c>
      <c r="F292" s="336"/>
      <c r="G292" s="336">
        <f aca="true" t="shared" si="11" ref="G292:P292">SUM(G294+G296+G298+G300+G305+G301)</f>
        <v>0</v>
      </c>
      <c r="H292" s="336">
        <f t="shared" si="11"/>
        <v>0</v>
      </c>
      <c r="I292" s="284">
        <f t="shared" si="11"/>
        <v>0</v>
      </c>
      <c r="J292" s="336">
        <f t="shared" si="11"/>
        <v>0</v>
      </c>
      <c r="K292" s="336">
        <f t="shared" si="11"/>
        <v>0</v>
      </c>
      <c r="L292" s="336">
        <f t="shared" si="11"/>
        <v>0</v>
      </c>
      <c r="M292" s="336">
        <f t="shared" si="11"/>
        <v>0</v>
      </c>
      <c r="N292" s="336">
        <f t="shared" si="11"/>
        <v>0</v>
      </c>
      <c r="O292" s="336">
        <f t="shared" si="11"/>
        <v>0</v>
      </c>
      <c r="P292" s="336">
        <f t="shared" si="11"/>
        <v>0</v>
      </c>
      <c r="Q292" s="336">
        <f t="shared" si="10"/>
        <v>0</v>
      </c>
      <c r="R292" s="50"/>
      <c r="S292" s="50"/>
    </row>
    <row r="293" spans="1:19" ht="15.75" hidden="1">
      <c r="A293" s="48" t="s">
        <v>56</v>
      </c>
      <c r="B293" s="324"/>
      <c r="C293" s="252"/>
      <c r="D293" s="75" t="s">
        <v>745</v>
      </c>
      <c r="E293" s="338">
        <f>SUM(E292)</f>
        <v>0</v>
      </c>
      <c r="F293" s="336"/>
      <c r="G293" s="338">
        <f aca="true" t="shared" si="12" ref="G293:P293">SUM(G292)</f>
        <v>0</v>
      </c>
      <c r="H293" s="338">
        <f t="shared" si="12"/>
        <v>0</v>
      </c>
      <c r="I293" s="318">
        <f t="shared" si="12"/>
        <v>0</v>
      </c>
      <c r="J293" s="338">
        <f t="shared" si="12"/>
        <v>0</v>
      </c>
      <c r="K293" s="338">
        <f t="shared" si="12"/>
        <v>0</v>
      </c>
      <c r="L293" s="338">
        <f t="shared" si="12"/>
        <v>0</v>
      </c>
      <c r="M293" s="338">
        <f t="shared" si="12"/>
        <v>0</v>
      </c>
      <c r="N293" s="338">
        <f t="shared" si="12"/>
        <v>0</v>
      </c>
      <c r="O293" s="338">
        <f t="shared" si="12"/>
        <v>0</v>
      </c>
      <c r="P293" s="338">
        <f t="shared" si="12"/>
        <v>0</v>
      </c>
      <c r="Q293" s="336">
        <f t="shared" si="10"/>
        <v>0</v>
      </c>
      <c r="R293" s="50"/>
      <c r="S293" s="50"/>
    </row>
    <row r="294" spans="1:19" ht="15.75" hidden="1">
      <c r="A294" s="48" t="s">
        <v>57</v>
      </c>
      <c r="B294" s="48" t="s">
        <v>605</v>
      </c>
      <c r="C294" s="297" t="s">
        <v>605</v>
      </c>
      <c r="D294" s="5" t="s">
        <v>606</v>
      </c>
      <c r="E294" s="339"/>
      <c r="F294" s="340"/>
      <c r="G294" s="340"/>
      <c r="H294" s="340"/>
      <c r="I294" s="321"/>
      <c r="J294" s="339"/>
      <c r="K294" s="340"/>
      <c r="L294" s="340"/>
      <c r="M294" s="340"/>
      <c r="N294" s="340"/>
      <c r="O294" s="340"/>
      <c r="P294" s="340"/>
      <c r="Q294" s="336">
        <f t="shared" si="10"/>
        <v>0</v>
      </c>
      <c r="R294" s="90"/>
      <c r="S294" s="50"/>
    </row>
    <row r="295" spans="1:19" ht="15.75" hidden="1">
      <c r="A295" s="48"/>
      <c r="B295" s="48"/>
      <c r="C295" s="297"/>
      <c r="D295" s="5"/>
      <c r="E295" s="339"/>
      <c r="F295" s="340"/>
      <c r="G295" s="340"/>
      <c r="H295" s="340"/>
      <c r="I295" s="321"/>
      <c r="J295" s="339"/>
      <c r="K295" s="340"/>
      <c r="L295" s="340"/>
      <c r="M295" s="340"/>
      <c r="N295" s="340"/>
      <c r="O295" s="340"/>
      <c r="P295" s="340"/>
      <c r="Q295" s="336">
        <f t="shared" si="10"/>
        <v>0</v>
      </c>
      <c r="R295" s="90"/>
      <c r="S295" s="50"/>
    </row>
    <row r="296" spans="1:19" ht="15.75" hidden="1">
      <c r="A296" s="48" t="s">
        <v>58</v>
      </c>
      <c r="B296" s="48" t="s">
        <v>607</v>
      </c>
      <c r="C296" s="297" t="s">
        <v>607</v>
      </c>
      <c r="D296" s="5" t="s">
        <v>765</v>
      </c>
      <c r="E296" s="339"/>
      <c r="F296" s="340"/>
      <c r="G296" s="340"/>
      <c r="H296" s="340"/>
      <c r="I296" s="321"/>
      <c r="J296" s="339"/>
      <c r="K296" s="340"/>
      <c r="L296" s="340"/>
      <c r="M296" s="340"/>
      <c r="N296" s="340"/>
      <c r="O296" s="340"/>
      <c r="P296" s="340"/>
      <c r="Q296" s="336">
        <f t="shared" si="10"/>
        <v>0</v>
      </c>
      <c r="R296" s="90"/>
      <c r="S296" s="50"/>
    </row>
    <row r="297" spans="1:19" ht="15.75" hidden="1">
      <c r="A297" s="48"/>
      <c r="B297" s="48"/>
      <c r="C297" s="297"/>
      <c r="D297" s="5"/>
      <c r="E297" s="339"/>
      <c r="F297" s="340"/>
      <c r="G297" s="340"/>
      <c r="H297" s="340"/>
      <c r="I297" s="321"/>
      <c r="J297" s="339"/>
      <c r="K297" s="340"/>
      <c r="L297" s="340"/>
      <c r="M297" s="340"/>
      <c r="N297" s="340"/>
      <c r="O297" s="340"/>
      <c r="P297" s="340"/>
      <c r="Q297" s="336">
        <f t="shared" si="10"/>
        <v>0</v>
      </c>
      <c r="R297" s="90"/>
      <c r="S297" s="50"/>
    </row>
    <row r="298" spans="1:19" ht="15.75" hidden="1">
      <c r="A298" s="48" t="s">
        <v>59</v>
      </c>
      <c r="B298" s="48" t="s">
        <v>608</v>
      </c>
      <c r="C298" s="297" t="s">
        <v>608</v>
      </c>
      <c r="D298" s="5" t="s">
        <v>60</v>
      </c>
      <c r="E298" s="339"/>
      <c r="F298" s="340"/>
      <c r="G298" s="340"/>
      <c r="H298" s="340"/>
      <c r="I298" s="321"/>
      <c r="J298" s="339"/>
      <c r="K298" s="340"/>
      <c r="L298" s="340"/>
      <c r="M298" s="340"/>
      <c r="N298" s="340"/>
      <c r="O298" s="340"/>
      <c r="P298" s="340"/>
      <c r="Q298" s="336">
        <f t="shared" si="10"/>
        <v>0</v>
      </c>
      <c r="R298" s="90"/>
      <c r="S298" s="50"/>
    </row>
    <row r="299" spans="1:19" ht="15.75" hidden="1">
      <c r="A299" s="48"/>
      <c r="B299" s="48"/>
      <c r="C299" s="297"/>
      <c r="D299" s="5"/>
      <c r="E299" s="339"/>
      <c r="F299" s="340"/>
      <c r="G299" s="340"/>
      <c r="H299" s="340"/>
      <c r="I299" s="321"/>
      <c r="J299" s="339"/>
      <c r="K299" s="340"/>
      <c r="L299" s="340"/>
      <c r="M299" s="340"/>
      <c r="N299" s="340"/>
      <c r="O299" s="340"/>
      <c r="P299" s="340"/>
      <c r="Q299" s="336">
        <f t="shared" si="10"/>
        <v>0</v>
      </c>
      <c r="R299" s="90"/>
      <c r="S299" s="50"/>
    </row>
    <row r="300" spans="1:19" ht="15.75" hidden="1">
      <c r="A300" s="48" t="s">
        <v>61</v>
      </c>
      <c r="B300" s="48" t="s">
        <v>609</v>
      </c>
      <c r="C300" s="297" t="s">
        <v>609</v>
      </c>
      <c r="D300" s="5" t="s">
        <v>505</v>
      </c>
      <c r="E300" s="339"/>
      <c r="F300" s="340"/>
      <c r="G300" s="340"/>
      <c r="H300" s="340"/>
      <c r="I300" s="321"/>
      <c r="J300" s="339"/>
      <c r="K300" s="340"/>
      <c r="L300" s="340"/>
      <c r="M300" s="340"/>
      <c r="N300" s="340"/>
      <c r="O300" s="340"/>
      <c r="P300" s="340"/>
      <c r="Q300" s="336">
        <f t="shared" si="10"/>
        <v>0</v>
      </c>
      <c r="R300" s="90"/>
      <c r="S300" s="50"/>
    </row>
    <row r="301" spans="1:19" ht="74.25" customHeight="1" hidden="1">
      <c r="A301" s="48"/>
      <c r="B301" s="48"/>
      <c r="C301" s="297"/>
      <c r="D301" s="5"/>
      <c r="E301" s="336"/>
      <c r="F301" s="336"/>
      <c r="G301" s="336"/>
      <c r="H301" s="336"/>
      <c r="I301" s="284"/>
      <c r="J301" s="336"/>
      <c r="K301" s="336"/>
      <c r="L301" s="336"/>
      <c r="M301" s="336"/>
      <c r="N301" s="336"/>
      <c r="O301" s="336"/>
      <c r="P301" s="336"/>
      <c r="Q301" s="336">
        <f t="shared" si="10"/>
        <v>0</v>
      </c>
      <c r="R301" s="50"/>
      <c r="S301" s="50"/>
    </row>
    <row r="302" spans="1:19" ht="20.25" customHeight="1" hidden="1">
      <c r="A302" s="48"/>
      <c r="B302" s="48"/>
      <c r="C302" s="297"/>
      <c r="D302" s="5"/>
      <c r="E302" s="336"/>
      <c r="F302" s="336"/>
      <c r="G302" s="336"/>
      <c r="H302" s="336"/>
      <c r="I302" s="284"/>
      <c r="J302" s="336"/>
      <c r="K302" s="336"/>
      <c r="L302" s="336"/>
      <c r="M302" s="336"/>
      <c r="N302" s="336"/>
      <c r="O302" s="336"/>
      <c r="P302" s="336"/>
      <c r="Q302" s="336">
        <f t="shared" si="10"/>
        <v>0</v>
      </c>
      <c r="R302" s="50"/>
      <c r="S302" s="50"/>
    </row>
    <row r="303" spans="1:19" ht="20.25" customHeight="1" hidden="1">
      <c r="A303" s="48"/>
      <c r="B303" s="48"/>
      <c r="C303" s="297"/>
      <c r="D303" s="5"/>
      <c r="E303" s="338"/>
      <c r="F303" s="336"/>
      <c r="G303" s="336"/>
      <c r="H303" s="336"/>
      <c r="I303" s="284"/>
      <c r="J303" s="336"/>
      <c r="K303" s="336"/>
      <c r="L303" s="336"/>
      <c r="M303" s="336"/>
      <c r="N303" s="336"/>
      <c r="O303" s="336"/>
      <c r="P303" s="336"/>
      <c r="Q303" s="336">
        <f t="shared" si="10"/>
        <v>0</v>
      </c>
      <c r="R303" s="50"/>
      <c r="S303" s="50"/>
    </row>
    <row r="304" spans="1:19" ht="20.25" customHeight="1" hidden="1">
      <c r="A304" s="48" t="s">
        <v>62</v>
      </c>
      <c r="B304" s="48"/>
      <c r="C304" s="297"/>
      <c r="D304" s="5" t="s">
        <v>63</v>
      </c>
      <c r="E304" s="339"/>
      <c r="F304" s="340"/>
      <c r="G304" s="340"/>
      <c r="H304" s="336"/>
      <c r="I304" s="284"/>
      <c r="J304" s="336"/>
      <c r="K304" s="336"/>
      <c r="L304" s="336"/>
      <c r="M304" s="336"/>
      <c r="N304" s="336"/>
      <c r="O304" s="336"/>
      <c r="P304" s="336"/>
      <c r="Q304" s="336">
        <f t="shared" si="10"/>
        <v>0</v>
      </c>
      <c r="R304" s="50"/>
      <c r="S304" s="50"/>
    </row>
    <row r="305" spans="1:19" ht="15.75" hidden="1">
      <c r="A305" s="48" t="s">
        <v>64</v>
      </c>
      <c r="B305" s="48" t="s">
        <v>629</v>
      </c>
      <c r="C305" s="297" t="s">
        <v>629</v>
      </c>
      <c r="D305" s="5" t="s">
        <v>65</v>
      </c>
      <c r="E305" s="339"/>
      <c r="F305" s="340"/>
      <c r="G305" s="340"/>
      <c r="H305" s="336"/>
      <c r="I305" s="284"/>
      <c r="J305" s="336"/>
      <c r="K305" s="336"/>
      <c r="L305" s="336"/>
      <c r="M305" s="336"/>
      <c r="N305" s="336"/>
      <c r="O305" s="336"/>
      <c r="P305" s="336"/>
      <c r="Q305" s="336">
        <f t="shared" si="10"/>
        <v>0</v>
      </c>
      <c r="R305" s="50"/>
      <c r="S305" s="50"/>
    </row>
    <row r="306" spans="1:19" ht="15.75" hidden="1">
      <c r="A306" s="324"/>
      <c r="B306" s="324"/>
      <c r="C306" s="252"/>
      <c r="D306" s="75"/>
      <c r="E306" s="336"/>
      <c r="F306" s="336"/>
      <c r="G306" s="336"/>
      <c r="H306" s="336"/>
      <c r="I306" s="284"/>
      <c r="J306" s="336"/>
      <c r="K306" s="336"/>
      <c r="L306" s="336"/>
      <c r="M306" s="336"/>
      <c r="N306" s="336"/>
      <c r="O306" s="336"/>
      <c r="P306" s="336"/>
      <c r="Q306" s="336">
        <f t="shared" si="10"/>
        <v>0</v>
      </c>
      <c r="R306" s="50"/>
      <c r="S306" s="50"/>
    </row>
    <row r="307" spans="1:19" ht="70.5" customHeight="1" hidden="1">
      <c r="A307" s="324"/>
      <c r="B307" s="324"/>
      <c r="C307" s="252"/>
      <c r="D307" s="5"/>
      <c r="E307" s="336"/>
      <c r="F307" s="336"/>
      <c r="G307" s="336"/>
      <c r="H307" s="336"/>
      <c r="I307" s="284"/>
      <c r="J307" s="336"/>
      <c r="K307" s="336"/>
      <c r="L307" s="336"/>
      <c r="M307" s="336"/>
      <c r="N307" s="336"/>
      <c r="O307" s="336"/>
      <c r="P307" s="336"/>
      <c r="Q307" s="336">
        <f t="shared" si="10"/>
        <v>0</v>
      </c>
      <c r="R307" s="50"/>
      <c r="S307" s="50"/>
    </row>
    <row r="308" spans="1:19" ht="15.75">
      <c r="A308" s="48" t="s">
        <v>66</v>
      </c>
      <c r="B308" s="324"/>
      <c r="C308" s="341">
        <v>76</v>
      </c>
      <c r="D308" s="75" t="s">
        <v>767</v>
      </c>
      <c r="E308" s="336">
        <f aca="true" t="shared" si="13" ref="E308:P308">E311+E312+E313+E309+E320+E326</f>
        <v>0</v>
      </c>
      <c r="F308" s="336"/>
      <c r="G308" s="336">
        <f t="shared" si="13"/>
        <v>0</v>
      </c>
      <c r="H308" s="336">
        <f t="shared" si="13"/>
        <v>0</v>
      </c>
      <c r="I308" s="284">
        <f t="shared" si="13"/>
        <v>0</v>
      </c>
      <c r="J308" s="336">
        <f>J311+J312+J313+J309+J320+J326</f>
        <v>4</v>
      </c>
      <c r="K308" s="336">
        <f t="shared" si="13"/>
        <v>4</v>
      </c>
      <c r="L308" s="336">
        <f t="shared" si="13"/>
        <v>0</v>
      </c>
      <c r="M308" s="336">
        <f t="shared" si="13"/>
        <v>0</v>
      </c>
      <c r="N308" s="336">
        <f t="shared" si="13"/>
        <v>0</v>
      </c>
      <c r="O308" s="336">
        <f t="shared" si="13"/>
        <v>0</v>
      </c>
      <c r="P308" s="336">
        <f t="shared" si="13"/>
        <v>0</v>
      </c>
      <c r="Q308" s="336">
        <f t="shared" si="10"/>
        <v>4</v>
      </c>
      <c r="R308" s="50"/>
      <c r="S308" s="50"/>
    </row>
    <row r="309" spans="1:17" ht="18.75" customHeight="1" hidden="1">
      <c r="A309" s="48"/>
      <c r="B309" s="324"/>
      <c r="C309" s="252">
        <v>250306</v>
      </c>
      <c r="D309" s="5" t="s">
        <v>768</v>
      </c>
      <c r="E309" s="336"/>
      <c r="F309" s="336"/>
      <c r="G309" s="336"/>
      <c r="H309" s="336"/>
      <c r="I309" s="284"/>
      <c r="J309" s="336"/>
      <c r="K309" s="336"/>
      <c r="L309" s="336"/>
      <c r="M309" s="336"/>
      <c r="N309" s="336"/>
      <c r="O309" s="336"/>
      <c r="P309" s="336"/>
      <c r="Q309" s="336">
        <f t="shared" si="10"/>
        <v>0</v>
      </c>
    </row>
    <row r="310" spans="1:17" ht="18.75" customHeight="1">
      <c r="A310" s="48" t="s">
        <v>67</v>
      </c>
      <c r="B310" s="324"/>
      <c r="C310" s="252"/>
      <c r="D310" s="75" t="s">
        <v>767</v>
      </c>
      <c r="E310" s="336">
        <v>0</v>
      </c>
      <c r="F310" s="336"/>
      <c r="G310" s="336">
        <v>0</v>
      </c>
      <c r="H310" s="336">
        <v>0</v>
      </c>
      <c r="I310" s="284">
        <v>0</v>
      </c>
      <c r="J310" s="336">
        <v>4</v>
      </c>
      <c r="K310" s="336">
        <v>4</v>
      </c>
      <c r="L310" s="336">
        <v>0</v>
      </c>
      <c r="M310" s="336">
        <v>0</v>
      </c>
      <c r="N310" s="336"/>
      <c r="O310" s="336"/>
      <c r="P310" s="336">
        <v>0</v>
      </c>
      <c r="Q310" s="336">
        <f t="shared" si="10"/>
        <v>4</v>
      </c>
    </row>
    <row r="311" spans="1:17" ht="15.75">
      <c r="A311" s="48" t="s">
        <v>68</v>
      </c>
      <c r="B311" s="48" t="s">
        <v>516</v>
      </c>
      <c r="C311" s="252">
        <v>250311</v>
      </c>
      <c r="D311" s="5" t="s">
        <v>666</v>
      </c>
      <c r="E311" s="336"/>
      <c r="F311" s="336"/>
      <c r="G311" s="336"/>
      <c r="H311" s="336"/>
      <c r="I311" s="284"/>
      <c r="J311" s="336">
        <v>4</v>
      </c>
      <c r="K311" s="336">
        <v>4</v>
      </c>
      <c r="L311" s="336"/>
      <c r="M311" s="336"/>
      <c r="N311" s="336"/>
      <c r="O311" s="284"/>
      <c r="P311" s="336"/>
      <c r="Q311" s="336">
        <f t="shared" si="10"/>
        <v>4</v>
      </c>
    </row>
    <row r="312" spans="1:17" ht="15.75" hidden="1">
      <c r="A312" s="48"/>
      <c r="B312" s="48"/>
      <c r="C312" s="342"/>
      <c r="D312" s="242"/>
      <c r="E312" s="344"/>
      <c r="F312" s="344"/>
      <c r="G312" s="344"/>
      <c r="H312" s="344"/>
      <c r="I312" s="343"/>
      <c r="J312" s="344"/>
      <c r="K312" s="344"/>
      <c r="L312" s="344"/>
      <c r="M312" s="344"/>
      <c r="N312" s="344"/>
      <c r="O312" s="344"/>
      <c r="P312" s="344"/>
      <c r="Q312" s="336">
        <f t="shared" si="10"/>
        <v>0</v>
      </c>
    </row>
    <row r="313" spans="1:17" ht="63" hidden="1">
      <c r="A313" s="48"/>
      <c r="B313" s="48"/>
      <c r="C313" s="342">
        <v>250343</v>
      </c>
      <c r="D313" s="345" t="s">
        <v>743</v>
      </c>
      <c r="E313" s="344"/>
      <c r="F313" s="344"/>
      <c r="G313" s="344"/>
      <c r="H313" s="344"/>
      <c r="I313" s="343"/>
      <c r="J313" s="344"/>
      <c r="K313" s="344"/>
      <c r="L313" s="344"/>
      <c r="M313" s="344"/>
      <c r="N313" s="344"/>
      <c r="O313" s="344"/>
      <c r="P313" s="344"/>
      <c r="Q313" s="336">
        <f t="shared" si="10"/>
        <v>0</v>
      </c>
    </row>
    <row r="314" spans="1:17" ht="15.75" hidden="1">
      <c r="A314" s="48"/>
      <c r="B314" s="48"/>
      <c r="C314" s="342"/>
      <c r="D314" s="345"/>
      <c r="E314" s="344"/>
      <c r="F314" s="344"/>
      <c r="G314" s="344"/>
      <c r="H314" s="344"/>
      <c r="I314" s="343"/>
      <c r="J314" s="344"/>
      <c r="K314" s="344"/>
      <c r="L314" s="344"/>
      <c r="M314" s="344"/>
      <c r="N314" s="344"/>
      <c r="O314" s="344"/>
      <c r="P314" s="344"/>
      <c r="Q314" s="336">
        <f t="shared" si="10"/>
        <v>0</v>
      </c>
    </row>
    <row r="315" spans="1:17" ht="15.75">
      <c r="A315" s="48"/>
      <c r="B315" s="48"/>
      <c r="C315" s="342"/>
      <c r="D315" s="40" t="s">
        <v>710</v>
      </c>
      <c r="E315" s="344"/>
      <c r="F315" s="344"/>
      <c r="G315" s="344"/>
      <c r="H315" s="344"/>
      <c r="I315" s="343"/>
      <c r="J315" s="344"/>
      <c r="K315" s="344"/>
      <c r="L315" s="344"/>
      <c r="M315" s="344"/>
      <c r="N315" s="344"/>
      <c r="O315" s="344"/>
      <c r="P315" s="344"/>
      <c r="Q315" s="336">
        <f t="shared" si="10"/>
        <v>0</v>
      </c>
    </row>
    <row r="316" spans="1:17" ht="31.5" hidden="1">
      <c r="A316" s="48"/>
      <c r="B316" s="48"/>
      <c r="C316" s="342"/>
      <c r="D316" s="33" t="s">
        <v>709</v>
      </c>
      <c r="E316" s="344"/>
      <c r="F316" s="344"/>
      <c r="G316" s="344"/>
      <c r="H316" s="344"/>
      <c r="I316" s="343"/>
      <c r="J316" s="343"/>
      <c r="K316" s="343"/>
      <c r="L316" s="343"/>
      <c r="M316" s="343"/>
      <c r="N316" s="343"/>
      <c r="O316" s="344"/>
      <c r="P316" s="344"/>
      <c r="Q316" s="336">
        <f t="shared" si="10"/>
        <v>0</v>
      </c>
    </row>
    <row r="317" spans="1:17" ht="15.75">
      <c r="A317" s="48"/>
      <c r="B317" s="48"/>
      <c r="C317" s="342"/>
      <c r="D317" s="33" t="s">
        <v>705</v>
      </c>
      <c r="E317" s="344"/>
      <c r="F317" s="344"/>
      <c r="G317" s="344"/>
      <c r="H317" s="344"/>
      <c r="I317" s="343"/>
      <c r="J317" s="344">
        <v>4</v>
      </c>
      <c r="K317" s="344">
        <v>4</v>
      </c>
      <c r="L317" s="344"/>
      <c r="M317" s="344"/>
      <c r="N317" s="344"/>
      <c r="O317" s="344"/>
      <c r="P317" s="344"/>
      <c r="Q317" s="336">
        <f t="shared" si="10"/>
        <v>4</v>
      </c>
    </row>
    <row r="318" spans="1:17" ht="47.25" hidden="1">
      <c r="A318" s="48"/>
      <c r="B318" s="48"/>
      <c r="C318" s="342"/>
      <c r="D318" s="97" t="s">
        <v>704</v>
      </c>
      <c r="E318" s="344"/>
      <c r="F318" s="344"/>
      <c r="G318" s="344"/>
      <c r="H318" s="344"/>
      <c r="I318" s="343"/>
      <c r="J318" s="344"/>
      <c r="K318" s="344"/>
      <c r="L318" s="344"/>
      <c r="M318" s="344"/>
      <c r="N318" s="344"/>
      <c r="O318" s="344"/>
      <c r="P318" s="344"/>
      <c r="Q318" s="336">
        <f t="shared" si="10"/>
        <v>0</v>
      </c>
    </row>
    <row r="319" spans="1:17" ht="15.75" hidden="1">
      <c r="A319" s="48"/>
      <c r="B319" s="48"/>
      <c r="C319" s="342"/>
      <c r="D319" s="345"/>
      <c r="E319" s="344"/>
      <c r="F319" s="344"/>
      <c r="G319" s="344"/>
      <c r="H319" s="344"/>
      <c r="I319" s="343"/>
      <c r="J319" s="344"/>
      <c r="K319" s="344"/>
      <c r="L319" s="344"/>
      <c r="M319" s="344"/>
      <c r="N319" s="344"/>
      <c r="O319" s="344"/>
      <c r="P319" s="344"/>
      <c r="Q319" s="336">
        <f t="shared" si="10"/>
        <v>0</v>
      </c>
    </row>
    <row r="320" spans="1:17" ht="24.75" customHeight="1" hidden="1">
      <c r="A320" s="48" t="s">
        <v>69</v>
      </c>
      <c r="B320" s="48" t="s">
        <v>83</v>
      </c>
      <c r="C320" s="1">
        <v>250354</v>
      </c>
      <c r="D320" s="8" t="s">
        <v>526</v>
      </c>
      <c r="E320" s="336"/>
      <c r="F320" s="336"/>
      <c r="G320" s="336"/>
      <c r="H320" s="336"/>
      <c r="I320" s="284"/>
      <c r="J320" s="284"/>
      <c r="K320" s="284"/>
      <c r="L320" s="284"/>
      <c r="M320" s="284"/>
      <c r="N320" s="284"/>
      <c r="O320" s="284"/>
      <c r="P320" s="284"/>
      <c r="Q320" s="336">
        <f t="shared" si="10"/>
        <v>0</v>
      </c>
    </row>
    <row r="321" spans="1:17" ht="15.75" hidden="1">
      <c r="A321" s="48"/>
      <c r="B321" s="48"/>
      <c r="C321" s="1"/>
      <c r="D321" s="295" t="s">
        <v>538</v>
      </c>
      <c r="E321" s="336"/>
      <c r="F321" s="336"/>
      <c r="G321" s="336"/>
      <c r="H321" s="336"/>
      <c r="I321" s="284"/>
      <c r="J321" s="284"/>
      <c r="K321" s="284"/>
      <c r="L321" s="284"/>
      <c r="M321" s="284"/>
      <c r="N321" s="284"/>
      <c r="O321" s="284"/>
      <c r="P321" s="284"/>
      <c r="Q321" s="336">
        <f t="shared" si="10"/>
        <v>0</v>
      </c>
    </row>
    <row r="322" spans="1:17" ht="31.5" hidden="1">
      <c r="A322" s="48"/>
      <c r="B322" s="48"/>
      <c r="C322" s="1"/>
      <c r="D322" s="5" t="s">
        <v>554</v>
      </c>
      <c r="E322" s="336"/>
      <c r="F322" s="336"/>
      <c r="G322" s="336"/>
      <c r="H322" s="336"/>
      <c r="I322" s="284"/>
      <c r="J322" s="284"/>
      <c r="K322" s="284"/>
      <c r="L322" s="284"/>
      <c r="M322" s="284"/>
      <c r="N322" s="284"/>
      <c r="O322" s="284"/>
      <c r="P322" s="284"/>
      <c r="Q322" s="336">
        <f t="shared" si="10"/>
        <v>0</v>
      </c>
    </row>
    <row r="323" spans="1:17" ht="15.75" hidden="1">
      <c r="A323" s="48"/>
      <c r="B323" s="48"/>
      <c r="C323" s="1"/>
      <c r="D323" s="323"/>
      <c r="E323" s="336"/>
      <c r="F323" s="336"/>
      <c r="G323" s="336"/>
      <c r="H323" s="336"/>
      <c r="I323" s="284"/>
      <c r="J323" s="284"/>
      <c r="K323" s="284"/>
      <c r="L323" s="284"/>
      <c r="M323" s="284"/>
      <c r="N323" s="284"/>
      <c r="O323" s="284"/>
      <c r="P323" s="284"/>
      <c r="Q323" s="336">
        <f t="shared" si="10"/>
        <v>0</v>
      </c>
    </row>
    <row r="324" spans="1:17" ht="47.25" hidden="1">
      <c r="A324" s="48"/>
      <c r="B324" s="48"/>
      <c r="C324" s="1"/>
      <c r="D324" s="1" t="s">
        <v>552</v>
      </c>
      <c r="E324" s="336"/>
      <c r="F324" s="336"/>
      <c r="G324" s="336"/>
      <c r="H324" s="336"/>
      <c r="I324" s="284"/>
      <c r="J324" s="284"/>
      <c r="K324" s="284"/>
      <c r="L324" s="284"/>
      <c r="M324" s="284"/>
      <c r="N324" s="284"/>
      <c r="O324" s="284"/>
      <c r="P324" s="284"/>
      <c r="Q324" s="336">
        <f t="shared" si="10"/>
        <v>0</v>
      </c>
    </row>
    <row r="325" spans="1:17" ht="15.75" hidden="1">
      <c r="A325" s="48"/>
      <c r="B325" s="48"/>
      <c r="C325" s="1"/>
      <c r="D325" s="5"/>
      <c r="E325" s="336"/>
      <c r="F325" s="336"/>
      <c r="G325" s="336"/>
      <c r="H325" s="336"/>
      <c r="I325" s="284"/>
      <c r="J325" s="284"/>
      <c r="K325" s="284"/>
      <c r="L325" s="284"/>
      <c r="M325" s="284"/>
      <c r="N325" s="284"/>
      <c r="O325" s="284"/>
      <c r="P325" s="284"/>
      <c r="Q325" s="336">
        <f t="shared" si="10"/>
        <v>0</v>
      </c>
    </row>
    <row r="326" spans="1:17" ht="68.25" customHeight="1" hidden="1">
      <c r="A326" s="48"/>
      <c r="B326" s="48"/>
      <c r="C326" s="1"/>
      <c r="D326" s="5" t="s">
        <v>715</v>
      </c>
      <c r="E326" s="336"/>
      <c r="F326" s="336"/>
      <c r="G326" s="336"/>
      <c r="H326" s="336"/>
      <c r="I326" s="284"/>
      <c r="J326" s="284"/>
      <c r="K326" s="284"/>
      <c r="L326" s="284"/>
      <c r="M326" s="284"/>
      <c r="N326" s="284"/>
      <c r="O326" s="284"/>
      <c r="P326" s="284"/>
      <c r="Q326" s="336">
        <f t="shared" si="10"/>
        <v>0</v>
      </c>
    </row>
    <row r="327" spans="1:17" ht="68.25" customHeight="1" hidden="1">
      <c r="A327" s="48"/>
      <c r="B327" s="48"/>
      <c r="C327" s="1"/>
      <c r="D327" s="5"/>
      <c r="E327" s="336"/>
      <c r="F327" s="336"/>
      <c r="G327" s="336"/>
      <c r="H327" s="336"/>
      <c r="I327" s="284"/>
      <c r="J327" s="284"/>
      <c r="K327" s="284"/>
      <c r="L327" s="284"/>
      <c r="M327" s="284"/>
      <c r="N327" s="284"/>
      <c r="O327" s="284"/>
      <c r="P327" s="284"/>
      <c r="Q327" s="336">
        <f t="shared" si="10"/>
        <v>0</v>
      </c>
    </row>
    <row r="328" spans="1:17" ht="68.25" customHeight="1" hidden="1">
      <c r="A328" s="48"/>
      <c r="B328" s="48"/>
      <c r="C328" s="1"/>
      <c r="D328" s="43" t="s">
        <v>703</v>
      </c>
      <c r="E328" s="336"/>
      <c r="F328" s="336"/>
      <c r="G328" s="336"/>
      <c r="H328" s="336"/>
      <c r="I328" s="284"/>
      <c r="J328" s="284"/>
      <c r="K328" s="284"/>
      <c r="L328" s="284"/>
      <c r="M328" s="284"/>
      <c r="N328" s="284"/>
      <c r="O328" s="284"/>
      <c r="P328" s="284"/>
      <c r="Q328" s="336">
        <f t="shared" si="10"/>
        <v>0</v>
      </c>
    </row>
    <row r="329" spans="1:17" ht="15.75" hidden="1">
      <c r="A329" s="48" t="s">
        <v>70</v>
      </c>
      <c r="B329" s="48"/>
      <c r="C329" s="230">
        <v>76</v>
      </c>
      <c r="D329" s="75" t="s">
        <v>536</v>
      </c>
      <c r="E329" s="336"/>
      <c r="F329" s="336"/>
      <c r="G329" s="336"/>
      <c r="H329" s="336"/>
      <c r="I329" s="284"/>
      <c r="J329" s="284"/>
      <c r="K329" s="284"/>
      <c r="L329" s="284"/>
      <c r="M329" s="284"/>
      <c r="N329" s="284"/>
      <c r="O329" s="284"/>
      <c r="P329" s="284"/>
      <c r="Q329" s="336">
        <f t="shared" si="10"/>
        <v>0</v>
      </c>
    </row>
    <row r="330" spans="1:17" ht="15.75" hidden="1">
      <c r="A330" s="48" t="s">
        <v>71</v>
      </c>
      <c r="B330" s="48"/>
      <c r="C330" s="230"/>
      <c r="D330" s="75" t="s">
        <v>536</v>
      </c>
      <c r="E330" s="336"/>
      <c r="F330" s="336"/>
      <c r="G330" s="336"/>
      <c r="H330" s="336"/>
      <c r="I330" s="284"/>
      <c r="J330" s="336"/>
      <c r="K330" s="336"/>
      <c r="L330" s="336"/>
      <c r="M330" s="336"/>
      <c r="N330" s="336"/>
      <c r="O330" s="336"/>
      <c r="P330" s="336"/>
      <c r="Q330" s="336">
        <f t="shared" si="10"/>
        <v>0</v>
      </c>
    </row>
    <row r="331" spans="1:17" ht="15.75" hidden="1">
      <c r="A331" s="48" t="s">
        <v>72</v>
      </c>
      <c r="B331" s="48" t="s">
        <v>73</v>
      </c>
      <c r="C331" s="1">
        <v>250102</v>
      </c>
      <c r="D331" s="295" t="s">
        <v>613</v>
      </c>
      <c r="E331" s="336"/>
      <c r="F331" s="336"/>
      <c r="G331" s="336"/>
      <c r="H331" s="336"/>
      <c r="I331" s="284"/>
      <c r="J331" s="336"/>
      <c r="K331" s="336"/>
      <c r="L331" s="336"/>
      <c r="M331" s="336"/>
      <c r="N331" s="336"/>
      <c r="O331" s="336"/>
      <c r="P331" s="336"/>
      <c r="Q331" s="336">
        <f t="shared" si="10"/>
        <v>0</v>
      </c>
    </row>
    <row r="332" spans="1:17" ht="15.75" hidden="1">
      <c r="A332" s="324"/>
      <c r="B332" s="324"/>
      <c r="C332" s="1"/>
      <c r="D332" s="295"/>
      <c r="E332" s="336"/>
      <c r="F332" s="336"/>
      <c r="G332" s="336"/>
      <c r="H332" s="336"/>
      <c r="I332" s="284"/>
      <c r="J332" s="336"/>
      <c r="K332" s="336"/>
      <c r="L332" s="336"/>
      <c r="M332" s="336"/>
      <c r="N332" s="336"/>
      <c r="O332" s="336"/>
      <c r="P332" s="336"/>
      <c r="Q332" s="336">
        <f t="shared" si="10"/>
        <v>0</v>
      </c>
    </row>
    <row r="333" spans="1:17" ht="15.75">
      <c r="A333" s="324"/>
      <c r="B333" s="324"/>
      <c r="C333" s="1"/>
      <c r="D333" s="75" t="s">
        <v>584</v>
      </c>
      <c r="E333" s="336">
        <f>SUM(E308+E292+E172+E122+E31+E21)+E329+E248</f>
        <v>869.8568699999998</v>
      </c>
      <c r="F333" s="336"/>
      <c r="G333" s="336">
        <f aca="true" t="shared" si="14" ref="G333:P333">SUM(G308+G292+G172+G122+G31+G21)+G329+G248</f>
        <v>176.40000000000003</v>
      </c>
      <c r="H333" s="336">
        <f t="shared" si="14"/>
        <v>884.4199999999998</v>
      </c>
      <c r="I333" s="336">
        <f t="shared" si="14"/>
        <v>0</v>
      </c>
      <c r="J333" s="336">
        <f t="shared" si="14"/>
        <v>39</v>
      </c>
      <c r="K333" s="336">
        <f t="shared" si="14"/>
        <v>4</v>
      </c>
      <c r="L333" s="336">
        <f t="shared" si="14"/>
        <v>0</v>
      </c>
      <c r="M333" s="336">
        <f t="shared" si="14"/>
        <v>0</v>
      </c>
      <c r="N333" s="336">
        <f t="shared" si="14"/>
        <v>35</v>
      </c>
      <c r="O333" s="336">
        <f t="shared" si="14"/>
        <v>35</v>
      </c>
      <c r="P333" s="336">
        <f t="shared" si="14"/>
        <v>0</v>
      </c>
      <c r="Q333" s="336">
        <f t="shared" si="10"/>
        <v>908.8568699999998</v>
      </c>
    </row>
    <row r="334" spans="1:17" ht="15.75">
      <c r="A334" s="150"/>
      <c r="B334" s="150"/>
      <c r="C334" s="215"/>
      <c r="D334" s="215"/>
      <c r="E334" s="348"/>
      <c r="F334" s="347"/>
      <c r="G334" s="347"/>
      <c r="H334" s="347"/>
      <c r="I334" s="346"/>
      <c r="J334" s="347"/>
      <c r="K334" s="347"/>
      <c r="L334" s="347"/>
      <c r="M334" s="347"/>
      <c r="N334" s="347"/>
      <c r="O334" s="347"/>
      <c r="P334" s="347"/>
      <c r="Q334" s="348"/>
    </row>
    <row r="335" spans="1:17" ht="15.75">
      <c r="A335" s="150"/>
      <c r="B335" s="150"/>
      <c r="C335" s="215"/>
      <c r="D335" s="150"/>
      <c r="E335" s="150"/>
      <c r="F335" s="150"/>
      <c r="G335" s="150"/>
      <c r="H335" s="150"/>
      <c r="I335" s="150"/>
      <c r="J335" s="278"/>
      <c r="K335" s="278"/>
      <c r="L335" s="278"/>
      <c r="M335" s="278"/>
      <c r="N335" s="278"/>
      <c r="O335" s="278"/>
      <c r="P335" s="278"/>
      <c r="Q335" s="278"/>
    </row>
    <row r="336" spans="1:17" ht="15.75">
      <c r="A336" s="150"/>
      <c r="B336" s="150"/>
      <c r="C336" s="222"/>
      <c r="D336" s="222"/>
      <c r="E336" s="150"/>
      <c r="F336" s="150"/>
      <c r="G336" s="150"/>
      <c r="H336" s="150"/>
      <c r="I336" s="150"/>
      <c r="J336" s="150"/>
      <c r="K336" s="150"/>
      <c r="L336" s="150"/>
      <c r="M336" s="150"/>
      <c r="N336" s="150"/>
      <c r="O336" s="150"/>
      <c r="P336" s="150"/>
      <c r="Q336" s="150"/>
    </row>
    <row r="337" spans="3:4" ht="15.75">
      <c r="C337" s="58"/>
      <c r="D337" s="58"/>
    </row>
    <row r="338" spans="3:4" ht="15.75">
      <c r="C338" s="58"/>
      <c r="D338" s="58"/>
    </row>
    <row r="339" spans="3:4" ht="15.75">
      <c r="C339" s="58"/>
      <c r="D339" s="58"/>
    </row>
    <row r="340" spans="3:4" ht="15.75">
      <c r="C340" s="58"/>
      <c r="D340" s="58"/>
    </row>
    <row r="341" spans="3:4" ht="15.75">
      <c r="C341" s="58"/>
      <c r="D341" s="58"/>
    </row>
    <row r="342" spans="3:4" ht="15.75">
      <c r="C342" s="58"/>
      <c r="D342" s="58"/>
    </row>
    <row r="343" ht="15.75">
      <c r="C343" s="58"/>
    </row>
    <row r="344" ht="15.75">
      <c r="C344" s="58"/>
    </row>
  </sheetData>
  <mergeCells count="25">
    <mergeCell ref="N14:N17"/>
    <mergeCell ref="O14:P14"/>
    <mergeCell ref="G15:G17"/>
    <mergeCell ref="H15:H17"/>
    <mergeCell ref="L15:L17"/>
    <mergeCell ref="M15:M17"/>
    <mergeCell ref="O15:O16"/>
    <mergeCell ref="J13:P13"/>
    <mergeCell ref="Q13:Q17"/>
    <mergeCell ref="C14:C17"/>
    <mergeCell ref="E14:E17"/>
    <mergeCell ref="F14:F17"/>
    <mergeCell ref="G14:H14"/>
    <mergeCell ref="I14:I17"/>
    <mergeCell ref="J14:J17"/>
    <mergeCell ref="K14:K17"/>
    <mergeCell ref="L14:M14"/>
    <mergeCell ref="A13:A16"/>
    <mergeCell ref="B13:B16"/>
    <mergeCell ref="D13:D16"/>
    <mergeCell ref="E13:I13"/>
    <mergeCell ref="L3:P3"/>
    <mergeCell ref="L5:P5"/>
    <mergeCell ref="A10:Q10"/>
    <mergeCell ref="D11:Q11"/>
  </mergeCells>
  <printOptions/>
  <pageMargins left="0.31" right="0.16" top="0.16" bottom="0.17" header="0.5" footer="0.5"/>
  <pageSetup fitToHeight="3"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3:Q315"/>
  <sheetViews>
    <sheetView zoomScale="75" zoomScaleNormal="75" workbookViewId="0" topLeftCell="A3">
      <pane xSplit="1" ySplit="19" topLeftCell="B104" activePane="bottomRight" state="frozen"/>
      <selection pane="topLeft" activeCell="A3" sqref="A3"/>
      <selection pane="topRight" activeCell="B3" sqref="B3"/>
      <selection pane="bottomLeft" activeCell="A18" sqref="A18"/>
      <selection pane="bottomRight" activeCell="C123" sqref="C123"/>
    </sheetView>
  </sheetViews>
  <sheetFormatPr defaultColWidth="9.00390625" defaultRowHeight="12.75"/>
  <cols>
    <col min="1" max="1" width="13.00390625" style="9" customWidth="1"/>
    <col min="2" max="2" width="114.125" style="9" customWidth="1"/>
    <col min="3" max="3" width="14.75390625" style="9" customWidth="1"/>
    <col min="4" max="4" width="13.875" style="9" hidden="1" customWidth="1"/>
    <col min="5" max="5" width="14.00390625" style="9" customWidth="1"/>
    <col min="6" max="6" width="12.625" style="9" customWidth="1"/>
    <col min="7" max="7" width="9.375" style="9" hidden="1" customWidth="1"/>
    <col min="8" max="8" width="10.625" style="9" customWidth="1"/>
    <col min="9" max="9" width="12.875" style="9" customWidth="1"/>
    <col min="10" max="10" width="10.125" style="9" customWidth="1"/>
    <col min="11" max="11" width="13.25390625" style="9" customWidth="1"/>
    <col min="12" max="12" width="10.875" style="9" customWidth="1"/>
    <col min="13" max="13" width="12.125" style="9" customWidth="1"/>
    <col min="14" max="14" width="14.125" style="9" customWidth="1"/>
    <col min="15" max="15" width="14.00390625" style="9" customWidth="1"/>
    <col min="16" max="16384" width="9.125" style="9" customWidth="1"/>
  </cols>
  <sheetData>
    <row r="1" ht="15.75" hidden="1"/>
    <row r="2" ht="15.75" hidden="1"/>
    <row r="3" spans="8:15" ht="18.75">
      <c r="H3" s="379" t="s">
        <v>586</v>
      </c>
      <c r="I3" s="379"/>
      <c r="J3" s="379"/>
      <c r="K3" s="379"/>
      <c r="L3" s="379"/>
      <c r="M3" s="379"/>
      <c r="N3" s="379"/>
      <c r="O3" s="379"/>
    </row>
    <row r="4" spans="8:15" ht="18.75">
      <c r="H4" s="379" t="s">
        <v>587</v>
      </c>
      <c r="I4" s="379"/>
      <c r="J4" s="379"/>
      <c r="K4" s="379"/>
      <c r="L4" s="379"/>
      <c r="M4" s="379"/>
      <c r="N4" s="379"/>
      <c r="O4" s="379"/>
    </row>
    <row r="5" spans="8:15" ht="18" customHeight="1">
      <c r="H5" s="379" t="s">
        <v>264</v>
      </c>
      <c r="I5" s="379"/>
      <c r="J5" s="379"/>
      <c r="K5" s="379"/>
      <c r="L5" s="379"/>
      <c r="M5" s="379"/>
      <c r="N5" s="379"/>
      <c r="O5" s="379"/>
    </row>
    <row r="6" spans="9:11" ht="15.75" hidden="1">
      <c r="I6" s="10"/>
      <c r="J6" s="10"/>
      <c r="K6" s="10"/>
    </row>
    <row r="7" ht="15.75">
      <c r="B7" s="11"/>
    </row>
    <row r="8" spans="1:15" ht="81" customHeight="1">
      <c r="A8" s="403" t="s">
        <v>76</v>
      </c>
      <c r="B8" s="403"/>
      <c r="C8" s="403"/>
      <c r="D8" s="403"/>
      <c r="E8" s="403"/>
      <c r="F8" s="403"/>
      <c r="G8" s="403"/>
      <c r="H8" s="403"/>
      <c r="I8" s="403"/>
      <c r="J8" s="403"/>
      <c r="K8" s="403"/>
      <c r="L8" s="403"/>
      <c r="M8" s="403"/>
      <c r="N8" s="403"/>
      <c r="O8" s="403"/>
    </row>
    <row r="9" spans="1:14" ht="15.75" hidden="1">
      <c r="A9" s="12"/>
      <c r="B9" s="13"/>
      <c r="C9" s="14"/>
      <c r="D9" s="14"/>
      <c r="E9" s="14"/>
      <c r="F9" s="14"/>
      <c r="G9" s="14"/>
      <c r="H9" s="14"/>
      <c r="I9" s="14"/>
      <c r="J9" s="14"/>
      <c r="K9" s="14"/>
      <c r="L9" s="14"/>
      <c r="M9" s="14"/>
      <c r="N9" s="14"/>
    </row>
    <row r="10" spans="1:14" ht="15.75" hidden="1">
      <c r="A10" s="12"/>
      <c r="B10" s="13"/>
      <c r="C10" s="14"/>
      <c r="D10" s="14"/>
      <c r="E10" s="14"/>
      <c r="F10" s="14"/>
      <c r="G10" s="14"/>
      <c r="H10" s="14"/>
      <c r="I10" s="14"/>
      <c r="J10" s="14"/>
      <c r="K10" s="14"/>
      <c r="L10" s="14"/>
      <c r="M10" s="14"/>
      <c r="N10" s="14"/>
    </row>
    <row r="11" ht="12.75" customHeight="1">
      <c r="O11" s="9" t="s">
        <v>713</v>
      </c>
    </row>
    <row r="12" ht="12.75" customHeight="1"/>
    <row r="13" spans="1:15" ht="59.25" customHeight="1">
      <c r="A13" s="2" t="s">
        <v>531</v>
      </c>
      <c r="B13" s="114" t="s">
        <v>585</v>
      </c>
      <c r="C13" s="406" t="s">
        <v>590</v>
      </c>
      <c r="D13" s="406"/>
      <c r="E13" s="406"/>
      <c r="F13" s="406"/>
      <c r="G13" s="406"/>
      <c r="H13" s="402" t="s">
        <v>591</v>
      </c>
      <c r="I13" s="402"/>
      <c r="J13" s="402"/>
      <c r="K13" s="402"/>
      <c r="L13" s="402"/>
      <c r="M13" s="402"/>
      <c r="N13" s="402"/>
      <c r="O13" s="447" t="s">
        <v>593</v>
      </c>
    </row>
    <row r="14" spans="1:15" ht="24" customHeight="1">
      <c r="A14" s="401" t="s">
        <v>556</v>
      </c>
      <c r="B14" s="448" t="s">
        <v>557</v>
      </c>
      <c r="C14" s="401" t="s">
        <v>578</v>
      </c>
      <c r="D14" s="401" t="s">
        <v>579</v>
      </c>
      <c r="E14" s="397" t="s">
        <v>592</v>
      </c>
      <c r="F14" s="397"/>
      <c r="G14" s="401"/>
      <c r="H14" s="401" t="s">
        <v>578</v>
      </c>
      <c r="I14" s="401" t="s">
        <v>732</v>
      </c>
      <c r="J14" s="401" t="s">
        <v>592</v>
      </c>
      <c r="K14" s="401"/>
      <c r="L14" s="401" t="s">
        <v>733</v>
      </c>
      <c r="M14" s="455" t="s">
        <v>561</v>
      </c>
      <c r="N14" s="456"/>
      <c r="O14" s="447"/>
    </row>
    <row r="15" spans="1:15" ht="24" customHeight="1">
      <c r="A15" s="401"/>
      <c r="B15" s="448"/>
      <c r="C15" s="401"/>
      <c r="D15" s="401"/>
      <c r="E15" s="401" t="s">
        <v>734</v>
      </c>
      <c r="F15" s="401" t="s">
        <v>735</v>
      </c>
      <c r="G15" s="401"/>
      <c r="H15" s="401"/>
      <c r="I15" s="401"/>
      <c r="J15" s="401" t="s">
        <v>734</v>
      </c>
      <c r="K15" s="401" t="s">
        <v>735</v>
      </c>
      <c r="L15" s="401"/>
      <c r="M15" s="450" t="s">
        <v>562</v>
      </c>
      <c r="N15" s="2" t="s">
        <v>561</v>
      </c>
      <c r="O15" s="447"/>
    </row>
    <row r="16" spans="1:15" ht="126" customHeight="1">
      <c r="A16" s="401"/>
      <c r="B16" s="448"/>
      <c r="C16" s="401"/>
      <c r="D16" s="401"/>
      <c r="E16" s="401"/>
      <c r="F16" s="401"/>
      <c r="G16" s="401"/>
      <c r="H16" s="401"/>
      <c r="I16" s="401"/>
      <c r="J16" s="401"/>
      <c r="K16" s="401"/>
      <c r="L16" s="401"/>
      <c r="M16" s="452"/>
      <c r="N16" s="453" t="s">
        <v>563</v>
      </c>
      <c r="O16" s="447"/>
    </row>
    <row r="17" spans="1:15" ht="15.75" customHeight="1" hidden="1" thickBot="1">
      <c r="A17" s="401"/>
      <c r="B17" s="449"/>
      <c r="C17" s="401"/>
      <c r="D17" s="401"/>
      <c r="E17" s="401"/>
      <c r="F17" s="401"/>
      <c r="G17" s="401"/>
      <c r="H17" s="401"/>
      <c r="I17" s="401"/>
      <c r="J17" s="401"/>
      <c r="K17" s="401"/>
      <c r="L17" s="401"/>
      <c r="M17" s="451"/>
      <c r="N17" s="454"/>
      <c r="O17" s="447"/>
    </row>
    <row r="18" spans="1:15" ht="13.5" customHeight="1" hidden="1">
      <c r="A18" s="18"/>
      <c r="B18" s="4"/>
      <c r="C18" s="19"/>
      <c r="D18" s="19"/>
      <c r="E18" s="19"/>
      <c r="F18" s="19"/>
      <c r="G18" s="19"/>
      <c r="H18" s="19"/>
      <c r="I18" s="19"/>
      <c r="J18" s="19"/>
      <c r="K18" s="19"/>
      <c r="L18" s="19"/>
      <c r="M18" s="19"/>
      <c r="N18" s="20"/>
      <c r="O18" s="21"/>
    </row>
    <row r="19" spans="1:15" ht="14.25" customHeight="1" hidden="1">
      <c r="A19" s="22"/>
      <c r="B19" s="19"/>
      <c r="C19" s="19"/>
      <c r="D19" s="19"/>
      <c r="E19" s="19"/>
      <c r="F19" s="19"/>
      <c r="G19" s="19"/>
      <c r="H19" s="19"/>
      <c r="I19" s="19"/>
      <c r="J19" s="19"/>
      <c r="K19" s="19"/>
      <c r="L19" s="19"/>
      <c r="M19" s="19"/>
      <c r="N19" s="23"/>
      <c r="O19" s="24"/>
    </row>
    <row r="20" spans="1:15" s="27" customFormat="1" ht="14.25" customHeight="1" hidden="1">
      <c r="A20" s="2">
        <v>1</v>
      </c>
      <c r="B20" s="2">
        <v>2</v>
      </c>
      <c r="C20" s="2">
        <v>3</v>
      </c>
      <c r="D20" s="25"/>
      <c r="E20" s="26">
        <v>5</v>
      </c>
      <c r="F20" s="26">
        <v>6</v>
      </c>
      <c r="G20" s="25">
        <v>7</v>
      </c>
      <c r="H20" s="2">
        <v>8</v>
      </c>
      <c r="I20" s="25">
        <v>9</v>
      </c>
      <c r="J20" s="26">
        <v>10</v>
      </c>
      <c r="K20" s="26">
        <v>11</v>
      </c>
      <c r="L20" s="25">
        <v>12</v>
      </c>
      <c r="M20" s="25"/>
      <c r="N20" s="2">
        <v>13</v>
      </c>
      <c r="O20" s="2" t="s">
        <v>581</v>
      </c>
    </row>
    <row r="21" spans="1:16" ht="24" customHeight="1" hidden="1">
      <c r="A21" s="67" t="s">
        <v>530</v>
      </c>
      <c r="B21" s="69" t="s">
        <v>595</v>
      </c>
      <c r="C21" s="109">
        <f>SUM(C22+C28)</f>
        <v>0</v>
      </c>
      <c r="D21" s="109"/>
      <c r="E21" s="100">
        <f aca="true" t="shared" si="0" ref="E21:N21">E22+E23+E28</f>
        <v>0</v>
      </c>
      <c r="F21" s="100">
        <f t="shared" si="0"/>
        <v>0</v>
      </c>
      <c r="G21" s="109">
        <f t="shared" si="0"/>
        <v>0</v>
      </c>
      <c r="H21" s="100">
        <f t="shared" si="0"/>
        <v>0</v>
      </c>
      <c r="I21" s="100">
        <f t="shared" si="0"/>
        <v>0</v>
      </c>
      <c r="J21" s="100">
        <f t="shared" si="0"/>
        <v>0</v>
      </c>
      <c r="K21" s="100">
        <f t="shared" si="0"/>
        <v>0</v>
      </c>
      <c r="L21" s="100">
        <f t="shared" si="0"/>
        <v>0</v>
      </c>
      <c r="M21" s="100">
        <f t="shared" si="0"/>
        <v>0</v>
      </c>
      <c r="N21" s="100">
        <f t="shared" si="0"/>
        <v>0</v>
      </c>
      <c r="O21" s="125">
        <f aca="true" t="shared" si="1" ref="O21:O85">SUM(H21+C21)</f>
        <v>0</v>
      </c>
      <c r="P21" s="77"/>
    </row>
    <row r="22" spans="1:16" ht="21" customHeight="1" hidden="1">
      <c r="A22" s="30" t="s">
        <v>596</v>
      </c>
      <c r="B22" s="8" t="s">
        <v>597</v>
      </c>
      <c r="C22" s="126"/>
      <c r="D22" s="126"/>
      <c r="E22" s="99"/>
      <c r="F22" s="99"/>
      <c r="G22" s="126"/>
      <c r="H22" s="122"/>
      <c r="I22" s="122"/>
      <c r="J22" s="93"/>
      <c r="K22" s="93"/>
      <c r="L22" s="122"/>
      <c r="M22" s="122"/>
      <c r="N22" s="122"/>
      <c r="O22" s="125">
        <f t="shared" si="1"/>
        <v>0</v>
      </c>
      <c r="P22" s="77"/>
    </row>
    <row r="23" spans="1:16" ht="16.5" customHeight="1" hidden="1">
      <c r="A23" s="30" t="s">
        <v>626</v>
      </c>
      <c r="B23" s="31" t="s">
        <v>627</v>
      </c>
      <c r="C23" s="126"/>
      <c r="D23" s="157"/>
      <c r="E23" s="93"/>
      <c r="F23" s="93"/>
      <c r="G23" s="157"/>
      <c r="H23" s="122"/>
      <c r="I23" s="122"/>
      <c r="J23" s="93"/>
      <c r="K23" s="93"/>
      <c r="L23" s="122"/>
      <c r="M23" s="122"/>
      <c r="N23" s="122"/>
      <c r="O23" s="125">
        <f t="shared" si="1"/>
        <v>0</v>
      </c>
      <c r="P23" s="77"/>
    </row>
    <row r="24" spans="1:16" ht="15.75" hidden="1">
      <c r="A24" s="32"/>
      <c r="B24" s="8"/>
      <c r="C24" s="126"/>
      <c r="D24" s="110"/>
      <c r="E24" s="106"/>
      <c r="F24" s="99"/>
      <c r="G24" s="126"/>
      <c r="H24" s="99"/>
      <c r="I24" s="99"/>
      <c r="J24" s="99"/>
      <c r="K24" s="99"/>
      <c r="L24" s="99"/>
      <c r="M24" s="99"/>
      <c r="N24" s="99"/>
      <c r="O24" s="125">
        <f t="shared" si="1"/>
        <v>0</v>
      </c>
      <c r="P24" s="77"/>
    </row>
    <row r="25" spans="1:16" ht="15.75" hidden="1">
      <c r="A25" s="32"/>
      <c r="B25" s="33"/>
      <c r="C25" s="126"/>
      <c r="D25" s="110"/>
      <c r="E25" s="106"/>
      <c r="F25" s="104"/>
      <c r="G25" s="126"/>
      <c r="H25" s="99"/>
      <c r="I25" s="99"/>
      <c r="J25" s="99"/>
      <c r="K25" s="99"/>
      <c r="L25" s="99"/>
      <c r="M25" s="99"/>
      <c r="N25" s="99"/>
      <c r="O25" s="125">
        <f t="shared" si="1"/>
        <v>0</v>
      </c>
      <c r="P25" s="77"/>
    </row>
    <row r="26" spans="1:16" ht="39.75" customHeight="1" hidden="1">
      <c r="A26" s="32"/>
      <c r="B26" s="8" t="s">
        <v>509</v>
      </c>
      <c r="C26" s="126"/>
      <c r="D26" s="110"/>
      <c r="E26" s="106"/>
      <c r="F26" s="104"/>
      <c r="G26" s="126"/>
      <c r="H26" s="99"/>
      <c r="I26" s="99"/>
      <c r="J26" s="99"/>
      <c r="K26" s="99"/>
      <c r="L26" s="99"/>
      <c r="M26" s="99"/>
      <c r="N26" s="99"/>
      <c r="O26" s="125">
        <f t="shared" si="1"/>
        <v>0</v>
      </c>
      <c r="P26" s="77"/>
    </row>
    <row r="27" spans="1:16" ht="19.5" customHeight="1" hidden="1">
      <c r="A27" s="32"/>
      <c r="B27" s="75" t="s">
        <v>736</v>
      </c>
      <c r="C27" s="129"/>
      <c r="D27" s="129"/>
      <c r="E27" s="101"/>
      <c r="F27" s="101"/>
      <c r="G27" s="129"/>
      <c r="H27" s="120"/>
      <c r="I27" s="120"/>
      <c r="J27" s="108"/>
      <c r="K27" s="108"/>
      <c r="L27" s="120"/>
      <c r="M27" s="120"/>
      <c r="N27" s="120"/>
      <c r="O27" s="125">
        <f t="shared" si="1"/>
        <v>0</v>
      </c>
      <c r="P27" s="77"/>
    </row>
    <row r="28" spans="1:16" ht="15.75" hidden="1">
      <c r="A28" s="32" t="s">
        <v>623</v>
      </c>
      <c r="B28" s="8" t="s">
        <v>614</v>
      </c>
      <c r="C28" s="126"/>
      <c r="D28" s="126"/>
      <c r="E28" s="99"/>
      <c r="F28" s="99"/>
      <c r="G28" s="126"/>
      <c r="H28" s="99"/>
      <c r="I28" s="99"/>
      <c r="J28" s="99"/>
      <c r="K28" s="99"/>
      <c r="L28" s="99"/>
      <c r="M28" s="99"/>
      <c r="N28" s="99"/>
      <c r="O28" s="125">
        <f t="shared" si="1"/>
        <v>0</v>
      </c>
      <c r="P28" s="77"/>
    </row>
    <row r="29" spans="1:16" ht="15.75" hidden="1">
      <c r="A29" s="32"/>
      <c r="B29" s="75" t="s">
        <v>736</v>
      </c>
      <c r="C29" s="129"/>
      <c r="D29" s="126"/>
      <c r="E29" s="99"/>
      <c r="F29" s="99"/>
      <c r="G29" s="126"/>
      <c r="H29" s="99"/>
      <c r="I29" s="99"/>
      <c r="J29" s="99"/>
      <c r="K29" s="99"/>
      <c r="L29" s="99"/>
      <c r="M29" s="99"/>
      <c r="N29" s="99"/>
      <c r="O29" s="125">
        <f t="shared" si="1"/>
        <v>0</v>
      </c>
      <c r="P29" s="77"/>
    </row>
    <row r="30" spans="1:16" ht="18.75" customHeight="1">
      <c r="A30" s="67" t="s">
        <v>529</v>
      </c>
      <c r="B30" s="69" t="s">
        <v>669</v>
      </c>
      <c r="C30" s="156">
        <f>SUM(C38+C40+C42+C43+C45+C46+C68+C80+C82)</f>
        <v>422.6860499999999</v>
      </c>
      <c r="D30" s="158"/>
      <c r="E30" s="156">
        <f>SUM(E38+E40+E42+E43+E45+E46+E68+E80+E82)</f>
        <v>263.40000000000003</v>
      </c>
      <c r="F30" s="156">
        <f>SUM(F38+F40+F42+F43+F45+F46+F68+F80+F82)</f>
        <v>250</v>
      </c>
      <c r="G30" s="156">
        <f aca="true" t="shared" si="2" ref="G30:M30">SUM(G38+G40+G45+G59+G68+G80)</f>
        <v>0</v>
      </c>
      <c r="H30" s="111">
        <f t="shared" si="2"/>
        <v>0</v>
      </c>
      <c r="I30" s="111">
        <f t="shared" si="2"/>
        <v>0</v>
      </c>
      <c r="J30" s="111">
        <f t="shared" si="2"/>
        <v>0</v>
      </c>
      <c r="K30" s="111">
        <f t="shared" si="2"/>
        <v>0</v>
      </c>
      <c r="L30" s="111">
        <f t="shared" si="2"/>
        <v>0</v>
      </c>
      <c r="M30" s="111">
        <f t="shared" si="2"/>
        <v>0</v>
      </c>
      <c r="N30" s="100">
        <f>SUM(N32+N38+N40+N49+N52+N55+N56+N59+N60+N73+N74+N75+N76+N77+N80)</f>
        <v>0</v>
      </c>
      <c r="O30" s="125">
        <f t="shared" si="1"/>
        <v>422.6860499999999</v>
      </c>
      <c r="P30" s="87"/>
    </row>
    <row r="31" spans="1:16" ht="18.75" customHeight="1" hidden="1">
      <c r="A31" s="28"/>
      <c r="B31" s="29"/>
      <c r="C31" s="109"/>
      <c r="D31" s="109"/>
      <c r="E31" s="100"/>
      <c r="F31" s="100"/>
      <c r="G31" s="109"/>
      <c r="H31" s="100"/>
      <c r="I31" s="100"/>
      <c r="J31" s="100"/>
      <c r="K31" s="100"/>
      <c r="L31" s="100"/>
      <c r="M31" s="100"/>
      <c r="N31" s="100"/>
      <c r="O31" s="125">
        <f t="shared" si="1"/>
        <v>0</v>
      </c>
      <c r="P31" s="87"/>
    </row>
    <row r="32" spans="1:16" ht="22.5" customHeight="1" hidden="1">
      <c r="A32" s="32" t="s">
        <v>622</v>
      </c>
      <c r="B32" s="8" t="s">
        <v>644</v>
      </c>
      <c r="C32" s="126"/>
      <c r="D32" s="126"/>
      <c r="E32" s="99"/>
      <c r="F32" s="99"/>
      <c r="G32" s="126"/>
      <c r="H32" s="99"/>
      <c r="I32" s="99"/>
      <c r="J32" s="99"/>
      <c r="K32" s="99"/>
      <c r="L32" s="99"/>
      <c r="M32" s="99"/>
      <c r="N32" s="99"/>
      <c r="O32" s="125">
        <f t="shared" si="1"/>
        <v>0</v>
      </c>
      <c r="P32" s="87"/>
    </row>
    <row r="33" spans="1:16" ht="22.5" customHeight="1" hidden="1">
      <c r="A33" s="32"/>
      <c r="B33" s="62" t="s">
        <v>508</v>
      </c>
      <c r="C33" s="126"/>
      <c r="D33" s="159"/>
      <c r="E33" s="104"/>
      <c r="F33" s="99"/>
      <c r="G33" s="126"/>
      <c r="H33" s="99"/>
      <c r="I33" s="99"/>
      <c r="J33" s="99"/>
      <c r="K33" s="99"/>
      <c r="L33" s="99"/>
      <c r="M33" s="99"/>
      <c r="N33" s="99"/>
      <c r="O33" s="125">
        <f t="shared" si="1"/>
        <v>0</v>
      </c>
      <c r="P33" s="87"/>
    </row>
    <row r="34" spans="1:16" ht="22.5" customHeight="1" hidden="1">
      <c r="A34" s="32" t="s">
        <v>622</v>
      </c>
      <c r="B34" s="5" t="s">
        <v>643</v>
      </c>
      <c r="C34" s="126"/>
      <c r="D34" s="159"/>
      <c r="E34" s="104"/>
      <c r="F34" s="99"/>
      <c r="G34" s="126"/>
      <c r="H34" s="99"/>
      <c r="I34" s="99"/>
      <c r="J34" s="99"/>
      <c r="K34" s="99"/>
      <c r="L34" s="99"/>
      <c r="M34" s="99"/>
      <c r="N34" s="99"/>
      <c r="O34" s="125">
        <f t="shared" si="1"/>
        <v>0</v>
      </c>
      <c r="P34" s="87"/>
    </row>
    <row r="35" spans="1:16" ht="22.5" customHeight="1" hidden="1">
      <c r="A35" s="32"/>
      <c r="B35" s="62" t="s">
        <v>737</v>
      </c>
      <c r="C35" s="129"/>
      <c r="D35" s="159"/>
      <c r="E35" s="104"/>
      <c r="F35" s="99"/>
      <c r="G35" s="126"/>
      <c r="H35" s="99"/>
      <c r="I35" s="99"/>
      <c r="J35" s="99"/>
      <c r="K35" s="99"/>
      <c r="L35" s="99"/>
      <c r="M35" s="99"/>
      <c r="N35" s="99"/>
      <c r="O35" s="125">
        <f t="shared" si="1"/>
        <v>0</v>
      </c>
      <c r="P35" s="87"/>
    </row>
    <row r="36" spans="1:16" ht="22.5" customHeight="1" hidden="1">
      <c r="A36" s="32"/>
      <c r="B36" s="62" t="s">
        <v>738</v>
      </c>
      <c r="C36" s="129"/>
      <c r="D36" s="159"/>
      <c r="E36" s="104"/>
      <c r="F36" s="99"/>
      <c r="G36" s="126"/>
      <c r="H36" s="99"/>
      <c r="I36" s="99"/>
      <c r="J36" s="99"/>
      <c r="K36" s="99"/>
      <c r="L36" s="99"/>
      <c r="M36" s="99"/>
      <c r="N36" s="99"/>
      <c r="O36" s="125">
        <f t="shared" si="1"/>
        <v>0</v>
      </c>
      <c r="P36" s="87"/>
    </row>
    <row r="37" spans="1:16" ht="37.5" customHeight="1" hidden="1">
      <c r="A37" s="32"/>
      <c r="B37" s="75" t="s">
        <v>739</v>
      </c>
      <c r="C37" s="129"/>
      <c r="D37" s="159"/>
      <c r="E37" s="104"/>
      <c r="F37" s="99"/>
      <c r="G37" s="126"/>
      <c r="H37" s="99"/>
      <c r="I37" s="99"/>
      <c r="J37" s="99"/>
      <c r="K37" s="99"/>
      <c r="L37" s="99"/>
      <c r="M37" s="99"/>
      <c r="N37" s="99"/>
      <c r="O37" s="125">
        <f t="shared" si="1"/>
        <v>0</v>
      </c>
      <c r="P37" s="87"/>
    </row>
    <row r="38" spans="1:16" ht="15.75">
      <c r="A38" s="32" t="s">
        <v>601</v>
      </c>
      <c r="B38" s="8" t="s">
        <v>663</v>
      </c>
      <c r="C38" s="127">
        <v>624.48605</v>
      </c>
      <c r="D38" s="157"/>
      <c r="E38" s="91">
        <v>268.1</v>
      </c>
      <c r="F38" s="99">
        <v>250</v>
      </c>
      <c r="G38" s="126"/>
      <c r="H38" s="99"/>
      <c r="I38" s="99"/>
      <c r="J38" s="99"/>
      <c r="K38" s="99"/>
      <c r="L38" s="99"/>
      <c r="M38" s="99"/>
      <c r="N38" s="106"/>
      <c r="O38" s="125">
        <f t="shared" si="1"/>
        <v>624.48605</v>
      </c>
      <c r="P38" s="87"/>
    </row>
    <row r="39" spans="1:16" ht="15.75">
      <c r="A39" s="32"/>
      <c r="B39" s="43" t="s">
        <v>77</v>
      </c>
      <c r="C39" s="129">
        <v>250</v>
      </c>
      <c r="D39" s="160"/>
      <c r="E39" s="108"/>
      <c r="F39" s="101">
        <v>250</v>
      </c>
      <c r="G39" s="126"/>
      <c r="H39" s="99"/>
      <c r="I39" s="99"/>
      <c r="J39" s="99"/>
      <c r="K39" s="99"/>
      <c r="L39" s="99"/>
      <c r="M39" s="99"/>
      <c r="N39" s="106"/>
      <c r="O39" s="125">
        <f t="shared" si="1"/>
        <v>250</v>
      </c>
      <c r="P39" s="87"/>
    </row>
    <row r="40" spans="1:16" ht="16.5">
      <c r="A40" s="32" t="s">
        <v>716</v>
      </c>
      <c r="B40" s="34" t="s">
        <v>543</v>
      </c>
      <c r="C40" s="127">
        <v>62.5</v>
      </c>
      <c r="D40" s="126"/>
      <c r="E40" s="92"/>
      <c r="F40" s="99"/>
      <c r="G40" s="126"/>
      <c r="H40" s="93"/>
      <c r="I40" s="122"/>
      <c r="J40" s="93"/>
      <c r="K40" s="93"/>
      <c r="L40" s="122"/>
      <c r="M40" s="122"/>
      <c r="N40" s="99"/>
      <c r="O40" s="125">
        <f t="shared" si="1"/>
        <v>62.5</v>
      </c>
      <c r="P40" s="87"/>
    </row>
    <row r="41" spans="1:16" ht="15.75">
      <c r="A41" s="32"/>
      <c r="B41" s="43" t="s">
        <v>77</v>
      </c>
      <c r="C41" s="129">
        <v>71.5</v>
      </c>
      <c r="D41" s="126"/>
      <c r="E41" s="92"/>
      <c r="F41" s="99"/>
      <c r="G41" s="126"/>
      <c r="H41" s="93"/>
      <c r="I41" s="122"/>
      <c r="J41" s="93"/>
      <c r="K41" s="93"/>
      <c r="L41" s="122"/>
      <c r="M41" s="122"/>
      <c r="N41" s="99"/>
      <c r="O41" s="125">
        <f t="shared" si="1"/>
        <v>71.5</v>
      </c>
      <c r="P41" s="87"/>
    </row>
    <row r="42" spans="1:16" ht="15.75">
      <c r="A42" s="32" t="s">
        <v>638</v>
      </c>
      <c r="B42" s="8" t="s">
        <v>674</v>
      </c>
      <c r="C42" s="127">
        <v>24.3</v>
      </c>
      <c r="D42" s="156"/>
      <c r="E42" s="92">
        <v>17.8</v>
      </c>
      <c r="F42" s="111"/>
      <c r="G42" s="126"/>
      <c r="H42" s="85"/>
      <c r="I42" s="101"/>
      <c r="J42" s="85"/>
      <c r="K42" s="85"/>
      <c r="L42" s="101"/>
      <c r="M42" s="101"/>
      <c r="N42" s="101"/>
      <c r="O42" s="125">
        <f t="shared" si="1"/>
        <v>24.3</v>
      </c>
      <c r="P42" s="87"/>
    </row>
    <row r="43" spans="1:16" ht="15.75">
      <c r="A43" s="30" t="s">
        <v>655</v>
      </c>
      <c r="B43" s="5" t="s">
        <v>544</v>
      </c>
      <c r="C43" s="168">
        <v>-3</v>
      </c>
      <c r="D43" s="157"/>
      <c r="E43" s="166"/>
      <c r="F43" s="122"/>
      <c r="G43" s="157"/>
      <c r="H43" s="108"/>
      <c r="I43" s="120"/>
      <c r="J43" s="108"/>
      <c r="K43" s="108"/>
      <c r="L43" s="120"/>
      <c r="M43" s="120"/>
      <c r="N43" s="120"/>
      <c r="O43" s="125">
        <f t="shared" si="1"/>
        <v>-3</v>
      </c>
      <c r="P43" s="87"/>
    </row>
    <row r="44" spans="1:16" ht="15.75" hidden="1">
      <c r="A44" s="32"/>
      <c r="B44" s="62"/>
      <c r="C44" s="129"/>
      <c r="D44" s="126"/>
      <c r="E44" s="99"/>
      <c r="F44" s="99"/>
      <c r="G44" s="126"/>
      <c r="H44" s="93"/>
      <c r="I44" s="122"/>
      <c r="J44" s="93"/>
      <c r="K44" s="93"/>
      <c r="L44" s="122"/>
      <c r="M44" s="122"/>
      <c r="N44" s="99"/>
      <c r="O44" s="125">
        <f t="shared" si="1"/>
        <v>0</v>
      </c>
      <c r="P44" s="87"/>
    </row>
    <row r="45" spans="1:16" ht="15.75">
      <c r="A45" s="32" t="s">
        <v>603</v>
      </c>
      <c r="B45" s="8" t="s">
        <v>511</v>
      </c>
      <c r="C45" s="127">
        <v>-300.6</v>
      </c>
      <c r="D45" s="126"/>
      <c r="E45" s="99">
        <v>-22.5</v>
      </c>
      <c r="F45" s="99"/>
      <c r="G45" s="126"/>
      <c r="H45" s="99"/>
      <c r="I45" s="99"/>
      <c r="J45" s="99"/>
      <c r="K45" s="99"/>
      <c r="L45" s="99"/>
      <c r="M45" s="99"/>
      <c r="N45" s="99"/>
      <c r="O45" s="125">
        <f t="shared" si="1"/>
        <v>-300.6</v>
      </c>
      <c r="P45" s="87"/>
    </row>
    <row r="46" spans="1:16" ht="15.75">
      <c r="A46" s="32" t="s">
        <v>610</v>
      </c>
      <c r="B46" s="8" t="s">
        <v>504</v>
      </c>
      <c r="C46" s="155">
        <v>20</v>
      </c>
      <c r="D46" s="126"/>
      <c r="E46" s="99"/>
      <c r="F46" s="99"/>
      <c r="G46" s="126"/>
      <c r="H46" s="99"/>
      <c r="I46" s="99"/>
      <c r="J46" s="99"/>
      <c r="K46" s="99"/>
      <c r="L46" s="99"/>
      <c r="M46" s="99"/>
      <c r="N46" s="99"/>
      <c r="O46" s="125">
        <f t="shared" si="1"/>
        <v>20</v>
      </c>
      <c r="P46" s="87"/>
    </row>
    <row r="47" spans="1:16" ht="15.75" hidden="1">
      <c r="A47" s="32" t="s">
        <v>637</v>
      </c>
      <c r="B47" s="5" t="s">
        <v>667</v>
      </c>
      <c r="C47" s="129"/>
      <c r="D47" s="126"/>
      <c r="E47" s="99"/>
      <c r="F47" s="99"/>
      <c r="G47" s="126"/>
      <c r="H47" s="99"/>
      <c r="I47" s="99"/>
      <c r="J47" s="99"/>
      <c r="K47" s="99"/>
      <c r="L47" s="99"/>
      <c r="M47" s="99"/>
      <c r="N47" s="99"/>
      <c r="O47" s="125">
        <f t="shared" si="1"/>
        <v>0</v>
      </c>
      <c r="P47" s="87"/>
    </row>
    <row r="48" spans="1:16" ht="15.75" hidden="1">
      <c r="A48" s="32"/>
      <c r="B48" s="62" t="s">
        <v>738</v>
      </c>
      <c r="C48" s="129"/>
      <c r="D48" s="126"/>
      <c r="E48" s="99"/>
      <c r="F48" s="99"/>
      <c r="G48" s="126"/>
      <c r="H48" s="99"/>
      <c r="I48" s="99"/>
      <c r="J48" s="99"/>
      <c r="K48" s="99"/>
      <c r="L48" s="99"/>
      <c r="M48" s="99"/>
      <c r="N48" s="99"/>
      <c r="O48" s="125">
        <f t="shared" si="1"/>
        <v>0</v>
      </c>
      <c r="P48" s="87"/>
    </row>
    <row r="49" spans="1:16" ht="43.5" customHeight="1" hidden="1">
      <c r="A49" s="32" t="s">
        <v>638</v>
      </c>
      <c r="B49" s="8" t="s">
        <v>674</v>
      </c>
      <c r="C49" s="154"/>
      <c r="D49" s="127"/>
      <c r="E49" s="84"/>
      <c r="F49" s="106"/>
      <c r="G49" s="126"/>
      <c r="H49" s="99"/>
      <c r="I49" s="99"/>
      <c r="J49" s="99"/>
      <c r="K49" s="99"/>
      <c r="L49" s="99"/>
      <c r="M49" s="99"/>
      <c r="N49" s="99"/>
      <c r="O49" s="125">
        <f t="shared" si="1"/>
        <v>0</v>
      </c>
      <c r="P49" s="87"/>
    </row>
    <row r="50" spans="1:16" ht="31.5" customHeight="1" hidden="1">
      <c r="A50" s="35"/>
      <c r="B50" s="36" t="s">
        <v>521</v>
      </c>
      <c r="C50" s="161"/>
      <c r="D50" s="162"/>
      <c r="E50" s="107"/>
      <c r="F50" s="107"/>
      <c r="G50" s="126"/>
      <c r="H50" s="99"/>
      <c r="I50" s="99"/>
      <c r="J50" s="99"/>
      <c r="K50" s="99"/>
      <c r="L50" s="99"/>
      <c r="M50" s="99"/>
      <c r="N50" s="99"/>
      <c r="O50" s="125">
        <f t="shared" si="1"/>
        <v>0</v>
      </c>
      <c r="P50" s="87"/>
    </row>
    <row r="51" spans="1:16" ht="23.25" customHeight="1" hidden="1">
      <c r="A51" s="35"/>
      <c r="B51" s="62" t="s">
        <v>738</v>
      </c>
      <c r="C51" s="131"/>
      <c r="D51" s="162"/>
      <c r="E51" s="107"/>
      <c r="F51" s="107"/>
      <c r="G51" s="126"/>
      <c r="H51" s="99"/>
      <c r="I51" s="99"/>
      <c r="J51" s="99"/>
      <c r="K51" s="99"/>
      <c r="L51" s="99"/>
      <c r="M51" s="99"/>
      <c r="N51" s="99"/>
      <c r="O51" s="125">
        <f t="shared" si="1"/>
        <v>0</v>
      </c>
      <c r="P51" s="87"/>
    </row>
    <row r="52" spans="1:16" ht="23.25" customHeight="1" hidden="1">
      <c r="A52" s="32" t="s">
        <v>655</v>
      </c>
      <c r="B52" s="5" t="s">
        <v>544</v>
      </c>
      <c r="C52" s="127"/>
      <c r="D52" s="126"/>
      <c r="E52" s="99"/>
      <c r="F52" s="99"/>
      <c r="G52" s="126"/>
      <c r="H52" s="99"/>
      <c r="I52" s="99"/>
      <c r="J52" s="99"/>
      <c r="K52" s="99"/>
      <c r="L52" s="99"/>
      <c r="M52" s="99"/>
      <c r="N52" s="99"/>
      <c r="O52" s="125">
        <f t="shared" si="1"/>
        <v>0</v>
      </c>
      <c r="P52" s="87"/>
    </row>
    <row r="53" spans="1:16" ht="38.25" customHeight="1" hidden="1">
      <c r="A53" s="32" t="s">
        <v>603</v>
      </c>
      <c r="B53" s="8" t="s">
        <v>764</v>
      </c>
      <c r="C53" s="127"/>
      <c r="D53" s="126"/>
      <c r="E53" s="99"/>
      <c r="F53" s="99"/>
      <c r="G53" s="126"/>
      <c r="H53" s="99"/>
      <c r="I53" s="99"/>
      <c r="J53" s="99"/>
      <c r="K53" s="99"/>
      <c r="L53" s="99"/>
      <c r="M53" s="99"/>
      <c r="N53" s="99"/>
      <c r="O53" s="125">
        <f t="shared" si="1"/>
        <v>0</v>
      </c>
      <c r="P53" s="87"/>
    </row>
    <row r="54" spans="1:16" ht="38.25" customHeight="1" hidden="1">
      <c r="A54" s="32"/>
      <c r="B54" s="62" t="s">
        <v>738</v>
      </c>
      <c r="C54" s="129"/>
      <c r="D54" s="126"/>
      <c r="E54" s="99"/>
      <c r="F54" s="99"/>
      <c r="G54" s="126"/>
      <c r="H54" s="99"/>
      <c r="I54" s="99"/>
      <c r="J54" s="99"/>
      <c r="K54" s="99"/>
      <c r="L54" s="99"/>
      <c r="M54" s="99"/>
      <c r="N54" s="99"/>
      <c r="O54" s="125">
        <f t="shared" si="1"/>
        <v>0</v>
      </c>
      <c r="P54" s="87"/>
    </row>
    <row r="55" spans="1:16" ht="33.75" customHeight="1" hidden="1">
      <c r="A55" s="32" t="s">
        <v>658</v>
      </c>
      <c r="B55" s="8" t="s">
        <v>659</v>
      </c>
      <c r="C55" s="127"/>
      <c r="D55" s="126"/>
      <c r="E55" s="99"/>
      <c r="F55" s="99"/>
      <c r="G55" s="126"/>
      <c r="H55" s="99"/>
      <c r="I55" s="99"/>
      <c r="J55" s="99"/>
      <c r="K55" s="99"/>
      <c r="L55" s="99"/>
      <c r="M55" s="99"/>
      <c r="N55" s="99"/>
      <c r="O55" s="125">
        <f t="shared" si="1"/>
        <v>0</v>
      </c>
      <c r="P55" s="87"/>
    </row>
    <row r="56" spans="1:16" ht="50.25" customHeight="1" hidden="1">
      <c r="A56" s="32" t="s">
        <v>698</v>
      </c>
      <c r="B56" s="8" t="s">
        <v>712</v>
      </c>
      <c r="C56" s="127"/>
      <c r="D56" s="126"/>
      <c r="E56" s="99"/>
      <c r="F56" s="99"/>
      <c r="G56" s="126"/>
      <c r="H56" s="99"/>
      <c r="I56" s="99"/>
      <c r="J56" s="99"/>
      <c r="K56" s="99"/>
      <c r="L56" s="99"/>
      <c r="M56" s="99"/>
      <c r="N56" s="99"/>
      <c r="O56" s="125">
        <f t="shared" si="1"/>
        <v>0</v>
      </c>
      <c r="P56" s="87"/>
    </row>
    <row r="57" spans="1:16" ht="25.5" customHeight="1" hidden="1">
      <c r="A57" s="32" t="s">
        <v>637</v>
      </c>
      <c r="B57" s="8" t="s">
        <v>667</v>
      </c>
      <c r="C57" s="127"/>
      <c r="D57" s="126"/>
      <c r="E57" s="99"/>
      <c r="F57" s="99"/>
      <c r="G57" s="126"/>
      <c r="H57" s="99"/>
      <c r="I57" s="99"/>
      <c r="J57" s="99"/>
      <c r="K57" s="99"/>
      <c r="L57" s="99"/>
      <c r="M57" s="99"/>
      <c r="N57" s="99"/>
      <c r="O57" s="125">
        <f t="shared" si="1"/>
        <v>0</v>
      </c>
      <c r="P57" s="87"/>
    </row>
    <row r="58" spans="1:16" ht="25.5" customHeight="1" hidden="1">
      <c r="A58" s="32"/>
      <c r="B58" s="62" t="s">
        <v>738</v>
      </c>
      <c r="C58" s="129"/>
      <c r="D58" s="126"/>
      <c r="E58" s="99"/>
      <c r="F58" s="99"/>
      <c r="G58" s="126"/>
      <c r="H58" s="99"/>
      <c r="I58" s="99"/>
      <c r="J58" s="99"/>
      <c r="K58" s="99"/>
      <c r="L58" s="99"/>
      <c r="M58" s="99"/>
      <c r="N58" s="99"/>
      <c r="O58" s="125">
        <f t="shared" si="1"/>
        <v>0</v>
      </c>
      <c r="P58" s="87"/>
    </row>
    <row r="59" spans="1:16" ht="18.75" customHeight="1">
      <c r="A59" s="32"/>
      <c r="B59" s="75" t="s">
        <v>77</v>
      </c>
      <c r="C59" s="129">
        <v>20</v>
      </c>
      <c r="D59" s="126"/>
      <c r="E59" s="99"/>
      <c r="F59" s="99"/>
      <c r="G59" s="126"/>
      <c r="H59" s="99"/>
      <c r="I59" s="99"/>
      <c r="J59" s="99"/>
      <c r="K59" s="99"/>
      <c r="L59" s="99"/>
      <c r="M59" s="99"/>
      <c r="N59" s="99"/>
      <c r="O59" s="125">
        <f t="shared" si="1"/>
        <v>20</v>
      </c>
      <c r="P59" s="87"/>
    </row>
    <row r="60" spans="1:16" ht="25.5" customHeight="1" hidden="1">
      <c r="A60" s="30" t="s">
        <v>626</v>
      </c>
      <c r="B60" s="31" t="s">
        <v>744</v>
      </c>
      <c r="C60" s="127"/>
      <c r="D60" s="126"/>
      <c r="E60" s="99"/>
      <c r="F60" s="99"/>
      <c r="G60" s="126"/>
      <c r="H60" s="99"/>
      <c r="I60" s="99"/>
      <c r="J60" s="99"/>
      <c r="K60" s="99"/>
      <c r="L60" s="99"/>
      <c r="M60" s="99"/>
      <c r="N60" s="99"/>
      <c r="O60" s="125">
        <f t="shared" si="1"/>
        <v>0</v>
      </c>
      <c r="P60" s="87"/>
    </row>
    <row r="61" spans="1:16" ht="36.75" customHeight="1" hidden="1">
      <c r="A61" s="32" t="s">
        <v>610</v>
      </c>
      <c r="B61" s="8" t="s">
        <v>504</v>
      </c>
      <c r="C61" s="127"/>
      <c r="D61" s="163"/>
      <c r="E61" s="123"/>
      <c r="F61" s="99"/>
      <c r="G61" s="126"/>
      <c r="H61" s="99"/>
      <c r="I61" s="99"/>
      <c r="J61" s="99"/>
      <c r="K61" s="99"/>
      <c r="L61" s="99"/>
      <c r="M61" s="99"/>
      <c r="N61" s="99"/>
      <c r="O61" s="125">
        <f t="shared" si="1"/>
        <v>0</v>
      </c>
      <c r="P61" s="87"/>
    </row>
    <row r="62" spans="1:16" ht="15.75" hidden="1">
      <c r="A62" s="32" t="s">
        <v>527</v>
      </c>
      <c r="B62" s="8" t="s">
        <v>528</v>
      </c>
      <c r="C62" s="127"/>
      <c r="D62" s="126"/>
      <c r="E62" s="99"/>
      <c r="F62" s="99"/>
      <c r="G62" s="126"/>
      <c r="H62" s="99"/>
      <c r="I62" s="99"/>
      <c r="J62" s="99"/>
      <c r="K62" s="99"/>
      <c r="L62" s="99"/>
      <c r="M62" s="99"/>
      <c r="N62" s="99"/>
      <c r="O62" s="125">
        <f t="shared" si="1"/>
        <v>0</v>
      </c>
      <c r="P62" s="87"/>
    </row>
    <row r="63" spans="1:16" ht="31.5" hidden="1">
      <c r="A63" s="32" t="s">
        <v>672</v>
      </c>
      <c r="B63" s="8" t="s">
        <v>747</v>
      </c>
      <c r="C63" s="127"/>
      <c r="D63" s="126"/>
      <c r="E63" s="99"/>
      <c r="F63" s="99"/>
      <c r="G63" s="126"/>
      <c r="H63" s="99"/>
      <c r="I63" s="99"/>
      <c r="J63" s="99"/>
      <c r="K63" s="99"/>
      <c r="L63" s="99"/>
      <c r="M63" s="99"/>
      <c r="N63" s="99"/>
      <c r="O63" s="125">
        <f t="shared" si="1"/>
        <v>0</v>
      </c>
      <c r="P63" s="87"/>
    </row>
    <row r="64" spans="1:16" ht="48.75" customHeight="1" hidden="1">
      <c r="A64" s="32" t="s">
        <v>611</v>
      </c>
      <c r="B64" s="8" t="s">
        <v>670</v>
      </c>
      <c r="C64" s="127"/>
      <c r="D64" s="126"/>
      <c r="E64" s="99"/>
      <c r="F64" s="99"/>
      <c r="G64" s="126"/>
      <c r="H64" s="99"/>
      <c r="I64" s="99"/>
      <c r="J64" s="99"/>
      <c r="K64" s="99"/>
      <c r="L64" s="99"/>
      <c r="M64" s="99"/>
      <c r="N64" s="99"/>
      <c r="O64" s="125">
        <f t="shared" si="1"/>
        <v>0</v>
      </c>
      <c r="P64" s="87"/>
    </row>
    <row r="65" spans="1:16" ht="58.5" customHeight="1" hidden="1">
      <c r="A65" s="32" t="s">
        <v>660</v>
      </c>
      <c r="B65" s="8" t="s">
        <v>748</v>
      </c>
      <c r="C65" s="127"/>
      <c r="D65" s="126"/>
      <c r="E65" s="99"/>
      <c r="F65" s="99"/>
      <c r="G65" s="126"/>
      <c r="H65" s="99"/>
      <c r="I65" s="99"/>
      <c r="J65" s="99"/>
      <c r="K65" s="99"/>
      <c r="L65" s="99"/>
      <c r="M65" s="99"/>
      <c r="N65" s="99"/>
      <c r="O65" s="125">
        <f t="shared" si="1"/>
        <v>0</v>
      </c>
      <c r="P65" s="87"/>
    </row>
    <row r="66" spans="1:16" ht="27.75" customHeight="1" hidden="1">
      <c r="A66" s="32" t="s">
        <v>575</v>
      </c>
      <c r="B66" s="8" t="s">
        <v>576</v>
      </c>
      <c r="C66" s="127"/>
      <c r="D66" s="126"/>
      <c r="E66" s="99"/>
      <c r="F66" s="99"/>
      <c r="G66" s="126"/>
      <c r="H66" s="99"/>
      <c r="I66" s="99"/>
      <c r="J66" s="99"/>
      <c r="K66" s="99"/>
      <c r="L66" s="99"/>
      <c r="M66" s="99"/>
      <c r="N66" s="99"/>
      <c r="O66" s="125">
        <f t="shared" si="1"/>
        <v>0</v>
      </c>
      <c r="P66" s="87"/>
    </row>
    <row r="67" spans="1:16" ht="15.75" hidden="1">
      <c r="A67" s="32" t="s">
        <v>684</v>
      </c>
      <c r="B67" s="8" t="s">
        <v>691</v>
      </c>
      <c r="C67" s="127"/>
      <c r="D67" s="126"/>
      <c r="E67" s="99"/>
      <c r="F67" s="99"/>
      <c r="G67" s="126"/>
      <c r="H67" s="99"/>
      <c r="I67" s="99"/>
      <c r="J67" s="99"/>
      <c r="K67" s="99"/>
      <c r="L67" s="99"/>
      <c r="M67" s="99"/>
      <c r="N67" s="99"/>
      <c r="O67" s="125">
        <f t="shared" si="1"/>
        <v>0</v>
      </c>
      <c r="P67" s="87"/>
    </row>
    <row r="68" spans="1:16" ht="46.5" customHeight="1">
      <c r="A68" s="32" t="s">
        <v>672</v>
      </c>
      <c r="B68" s="8" t="s">
        <v>747</v>
      </c>
      <c r="C68" s="127">
        <v>-1.24</v>
      </c>
      <c r="D68" s="126"/>
      <c r="E68" s="99"/>
      <c r="F68" s="99"/>
      <c r="G68" s="126"/>
      <c r="H68" s="99"/>
      <c r="I68" s="99"/>
      <c r="J68" s="99"/>
      <c r="K68" s="99"/>
      <c r="L68" s="99"/>
      <c r="M68" s="99"/>
      <c r="N68" s="99"/>
      <c r="O68" s="125">
        <f t="shared" si="1"/>
        <v>-1.24</v>
      </c>
      <c r="P68" s="87"/>
    </row>
    <row r="69" spans="1:16" ht="15.75" hidden="1">
      <c r="A69" s="2">
        <v>240601</v>
      </c>
      <c r="B69" s="8" t="s">
        <v>749</v>
      </c>
      <c r="C69" s="127"/>
      <c r="D69" s="157"/>
      <c r="E69" s="93"/>
      <c r="F69" s="93"/>
      <c r="G69" s="157"/>
      <c r="H69" s="93"/>
      <c r="I69" s="122"/>
      <c r="J69" s="93"/>
      <c r="K69" s="93"/>
      <c r="L69" s="122"/>
      <c r="M69" s="122"/>
      <c r="N69" s="93"/>
      <c r="O69" s="125">
        <f t="shared" si="1"/>
        <v>0</v>
      </c>
      <c r="P69" s="87"/>
    </row>
    <row r="70" spans="1:16" ht="15.75" hidden="1">
      <c r="A70" s="2"/>
      <c r="B70" s="62" t="s">
        <v>738</v>
      </c>
      <c r="C70" s="129"/>
      <c r="D70" s="157"/>
      <c r="E70" s="93"/>
      <c r="F70" s="93"/>
      <c r="G70" s="157"/>
      <c r="H70" s="93"/>
      <c r="I70" s="122"/>
      <c r="J70" s="93"/>
      <c r="K70" s="93"/>
      <c r="L70" s="122"/>
      <c r="M70" s="122"/>
      <c r="N70" s="93"/>
      <c r="O70" s="125">
        <f t="shared" si="1"/>
        <v>0</v>
      </c>
      <c r="P70" s="87"/>
    </row>
    <row r="71" spans="1:16" ht="15.75" hidden="1">
      <c r="A71" s="2">
        <v>120201</v>
      </c>
      <c r="B71" s="5" t="s">
        <v>744</v>
      </c>
      <c r="C71" s="127"/>
      <c r="D71" s="157"/>
      <c r="E71" s="93"/>
      <c r="F71" s="93"/>
      <c r="G71" s="157"/>
      <c r="H71" s="93"/>
      <c r="I71" s="122"/>
      <c r="J71" s="93"/>
      <c r="K71" s="93"/>
      <c r="L71" s="122"/>
      <c r="M71" s="122"/>
      <c r="N71" s="93"/>
      <c r="O71" s="125">
        <f t="shared" si="1"/>
        <v>0</v>
      </c>
      <c r="P71" s="87"/>
    </row>
    <row r="72" spans="1:16" ht="15.75" hidden="1">
      <c r="A72" s="32" t="s">
        <v>601</v>
      </c>
      <c r="B72" s="5" t="s">
        <v>728</v>
      </c>
      <c r="C72" s="127"/>
      <c r="D72" s="157"/>
      <c r="E72" s="93"/>
      <c r="F72" s="93"/>
      <c r="G72" s="157"/>
      <c r="H72" s="93"/>
      <c r="I72" s="122"/>
      <c r="J72" s="93"/>
      <c r="K72" s="93"/>
      <c r="L72" s="122"/>
      <c r="M72" s="122"/>
      <c r="N72" s="93"/>
      <c r="O72" s="125">
        <f t="shared" si="1"/>
        <v>0</v>
      </c>
      <c r="P72" s="87"/>
    </row>
    <row r="73" spans="1:16" ht="15.75" hidden="1">
      <c r="A73" s="35" t="s">
        <v>716</v>
      </c>
      <c r="B73" s="5" t="s">
        <v>543</v>
      </c>
      <c r="C73" s="127"/>
      <c r="D73" s="157"/>
      <c r="E73" s="93"/>
      <c r="F73" s="93"/>
      <c r="G73" s="157"/>
      <c r="H73" s="93"/>
      <c r="I73" s="122"/>
      <c r="J73" s="93"/>
      <c r="K73" s="93"/>
      <c r="L73" s="122"/>
      <c r="M73" s="122"/>
      <c r="N73" s="93"/>
      <c r="O73" s="125">
        <f t="shared" si="1"/>
        <v>0</v>
      </c>
      <c r="P73" s="87"/>
    </row>
    <row r="74" spans="1:16" ht="15.75" hidden="1">
      <c r="A74" s="2">
        <v>130115</v>
      </c>
      <c r="B74" s="8" t="s">
        <v>528</v>
      </c>
      <c r="C74" s="127"/>
      <c r="D74" s="157"/>
      <c r="E74" s="93"/>
      <c r="F74" s="93"/>
      <c r="G74" s="157"/>
      <c r="H74" s="93"/>
      <c r="I74" s="122"/>
      <c r="J74" s="93"/>
      <c r="K74" s="93"/>
      <c r="L74" s="122"/>
      <c r="M74" s="122"/>
      <c r="N74" s="93"/>
      <c r="O74" s="125">
        <f t="shared" si="1"/>
        <v>0</v>
      </c>
      <c r="P74" s="87"/>
    </row>
    <row r="75" spans="1:16" ht="31.5" hidden="1">
      <c r="A75" s="2">
        <v>130203</v>
      </c>
      <c r="B75" s="8" t="s">
        <v>747</v>
      </c>
      <c r="C75" s="127"/>
      <c r="D75" s="157"/>
      <c r="E75" s="93"/>
      <c r="F75" s="93"/>
      <c r="G75" s="157"/>
      <c r="H75" s="93"/>
      <c r="I75" s="122"/>
      <c r="J75" s="93"/>
      <c r="K75" s="93"/>
      <c r="L75" s="122"/>
      <c r="M75" s="122"/>
      <c r="N75" s="93"/>
      <c r="O75" s="125">
        <f t="shared" si="1"/>
        <v>0</v>
      </c>
      <c r="P75" s="87"/>
    </row>
    <row r="76" spans="1:16" ht="15.75" hidden="1">
      <c r="A76" s="2">
        <v>130204</v>
      </c>
      <c r="B76" s="8" t="s">
        <v>545</v>
      </c>
      <c r="C76" s="127"/>
      <c r="D76" s="157"/>
      <c r="E76" s="93"/>
      <c r="F76" s="93"/>
      <c r="G76" s="157"/>
      <c r="H76" s="93"/>
      <c r="I76" s="122"/>
      <c r="J76" s="93"/>
      <c r="K76" s="93"/>
      <c r="L76" s="122"/>
      <c r="M76" s="122"/>
      <c r="N76" s="93"/>
      <c r="O76" s="125">
        <f t="shared" si="1"/>
        <v>0</v>
      </c>
      <c r="P76" s="87"/>
    </row>
    <row r="77" spans="1:16" ht="31.5" hidden="1">
      <c r="A77" s="35" t="s">
        <v>660</v>
      </c>
      <c r="B77" s="8" t="s">
        <v>748</v>
      </c>
      <c r="C77" s="127"/>
      <c r="D77" s="157"/>
      <c r="E77" s="93"/>
      <c r="F77" s="93"/>
      <c r="G77" s="157"/>
      <c r="H77" s="93"/>
      <c r="I77" s="122"/>
      <c r="J77" s="93"/>
      <c r="K77" s="93"/>
      <c r="L77" s="122"/>
      <c r="M77" s="122"/>
      <c r="N77" s="93"/>
      <c r="O77" s="125">
        <f t="shared" si="1"/>
        <v>0</v>
      </c>
      <c r="P77" s="87"/>
    </row>
    <row r="78" spans="1:16" ht="15.75" hidden="1">
      <c r="A78" s="35"/>
      <c r="B78" s="36"/>
      <c r="C78" s="162"/>
      <c r="D78" s="157"/>
      <c r="E78" s="93"/>
      <c r="F78" s="93"/>
      <c r="G78" s="157"/>
      <c r="H78" s="93"/>
      <c r="I78" s="122"/>
      <c r="J78" s="93"/>
      <c r="K78" s="93"/>
      <c r="L78" s="122"/>
      <c r="M78" s="122"/>
      <c r="N78" s="93"/>
      <c r="O78" s="125">
        <f t="shared" si="1"/>
        <v>0</v>
      </c>
      <c r="P78" s="87"/>
    </row>
    <row r="79" spans="1:16" ht="15.75" hidden="1">
      <c r="A79" s="35" t="s">
        <v>641</v>
      </c>
      <c r="B79" s="5" t="s">
        <v>546</v>
      </c>
      <c r="C79" s="164"/>
      <c r="D79" s="157"/>
      <c r="E79" s="93"/>
      <c r="F79" s="93"/>
      <c r="G79" s="157"/>
      <c r="H79" s="93"/>
      <c r="I79" s="122"/>
      <c r="J79" s="93"/>
      <c r="K79" s="93"/>
      <c r="L79" s="122"/>
      <c r="M79" s="122"/>
      <c r="N79" s="93"/>
      <c r="O79" s="125">
        <f t="shared" si="1"/>
        <v>0</v>
      </c>
      <c r="P79" s="87"/>
    </row>
    <row r="80" spans="1:16" ht="15.75">
      <c r="A80" s="2">
        <v>130204</v>
      </c>
      <c r="B80" s="8" t="s">
        <v>545</v>
      </c>
      <c r="C80" s="127">
        <v>-5</v>
      </c>
      <c r="D80" s="126"/>
      <c r="E80" s="99"/>
      <c r="F80" s="99"/>
      <c r="G80" s="126"/>
      <c r="H80" s="99"/>
      <c r="I80" s="99"/>
      <c r="J80" s="99"/>
      <c r="K80" s="99"/>
      <c r="L80" s="99"/>
      <c r="M80" s="99"/>
      <c r="N80" s="99"/>
      <c r="O80" s="125">
        <f t="shared" si="1"/>
        <v>-5</v>
      </c>
      <c r="P80" s="87"/>
    </row>
    <row r="81" spans="1:16" ht="15.75">
      <c r="A81" s="2"/>
      <c r="B81" s="75" t="s">
        <v>77</v>
      </c>
      <c r="C81" s="129">
        <v>-5</v>
      </c>
      <c r="D81" s="126"/>
      <c r="E81" s="99"/>
      <c r="F81" s="99"/>
      <c r="G81" s="126"/>
      <c r="H81" s="99"/>
      <c r="I81" s="99"/>
      <c r="J81" s="99"/>
      <c r="K81" s="99"/>
      <c r="L81" s="99"/>
      <c r="M81" s="99"/>
      <c r="N81" s="99"/>
      <c r="O81" s="125">
        <f t="shared" si="1"/>
        <v>-5</v>
      </c>
      <c r="P81" s="87"/>
    </row>
    <row r="82" spans="1:16" ht="31.5">
      <c r="A82" s="47">
        <v>130205</v>
      </c>
      <c r="B82" s="8" t="s">
        <v>748</v>
      </c>
      <c r="C82" s="127">
        <v>1.24</v>
      </c>
      <c r="D82" s="126"/>
      <c r="E82" s="99"/>
      <c r="F82" s="99"/>
      <c r="G82" s="126"/>
      <c r="H82" s="99"/>
      <c r="I82" s="99"/>
      <c r="J82" s="99"/>
      <c r="K82" s="99"/>
      <c r="L82" s="99"/>
      <c r="M82" s="99"/>
      <c r="N82" s="99"/>
      <c r="O82" s="125">
        <f t="shared" si="1"/>
        <v>1.24</v>
      </c>
      <c r="P82" s="87"/>
    </row>
    <row r="83" spans="1:16" ht="24" customHeight="1" hidden="1">
      <c r="A83" s="2"/>
      <c r="B83" s="8"/>
      <c r="C83" s="126"/>
      <c r="D83" s="126"/>
      <c r="E83" s="99"/>
      <c r="F83" s="99"/>
      <c r="G83" s="126"/>
      <c r="H83" s="99"/>
      <c r="I83" s="99"/>
      <c r="J83" s="99"/>
      <c r="K83" s="99"/>
      <c r="L83" s="99"/>
      <c r="M83" s="99"/>
      <c r="N83" s="99"/>
      <c r="O83" s="125">
        <f t="shared" si="1"/>
        <v>0</v>
      </c>
      <c r="P83" s="87"/>
    </row>
    <row r="84" spans="1:16" ht="15.75" hidden="1">
      <c r="A84" s="32"/>
      <c r="B84" s="8"/>
      <c r="C84" s="126"/>
      <c r="D84" s="126"/>
      <c r="E84" s="99"/>
      <c r="F84" s="99"/>
      <c r="G84" s="126"/>
      <c r="H84" s="99"/>
      <c r="I84" s="99"/>
      <c r="J84" s="99"/>
      <c r="K84" s="99"/>
      <c r="L84" s="99"/>
      <c r="M84" s="99"/>
      <c r="N84" s="99"/>
      <c r="O84" s="125">
        <f t="shared" si="1"/>
        <v>0</v>
      </c>
      <c r="P84" s="87"/>
    </row>
    <row r="85" spans="1:16" ht="33" customHeight="1" hidden="1">
      <c r="A85" s="32" t="s">
        <v>680</v>
      </c>
      <c r="B85" s="38" t="s">
        <v>750</v>
      </c>
      <c r="C85" s="126"/>
      <c r="D85" s="126"/>
      <c r="E85" s="99"/>
      <c r="F85" s="99"/>
      <c r="G85" s="126"/>
      <c r="H85" s="99"/>
      <c r="I85" s="99"/>
      <c r="J85" s="99"/>
      <c r="K85" s="99"/>
      <c r="L85" s="99"/>
      <c r="M85" s="99"/>
      <c r="N85" s="99"/>
      <c r="O85" s="125">
        <f t="shared" si="1"/>
        <v>0</v>
      </c>
      <c r="P85" s="87"/>
    </row>
    <row r="86" spans="1:16" ht="15.75" hidden="1">
      <c r="A86" s="32"/>
      <c r="B86" s="38" t="s">
        <v>682</v>
      </c>
      <c r="C86" s="126"/>
      <c r="D86" s="126"/>
      <c r="E86" s="99"/>
      <c r="F86" s="99"/>
      <c r="G86" s="126"/>
      <c r="H86" s="99"/>
      <c r="I86" s="99"/>
      <c r="J86" s="99"/>
      <c r="K86" s="99"/>
      <c r="L86" s="99"/>
      <c r="M86" s="99"/>
      <c r="N86" s="99"/>
      <c r="O86" s="125">
        <f aca="true" t="shared" si="3" ref="O86:O149">SUM(H86+C86)</f>
        <v>0</v>
      </c>
      <c r="P86" s="87"/>
    </row>
    <row r="87" spans="1:16" ht="45.75" customHeight="1" hidden="1">
      <c r="A87" s="32"/>
      <c r="B87" s="2" t="s">
        <v>683</v>
      </c>
      <c r="C87" s="126"/>
      <c r="D87" s="126"/>
      <c r="E87" s="99"/>
      <c r="F87" s="99"/>
      <c r="G87" s="126"/>
      <c r="H87" s="99"/>
      <c r="I87" s="99"/>
      <c r="J87" s="99"/>
      <c r="K87" s="99"/>
      <c r="L87" s="99"/>
      <c r="M87" s="99"/>
      <c r="N87" s="99"/>
      <c r="O87" s="125">
        <f t="shared" si="3"/>
        <v>0</v>
      </c>
      <c r="P87" s="87"/>
    </row>
    <row r="88" spans="1:16" ht="39" customHeight="1" hidden="1">
      <c r="A88" s="39"/>
      <c r="B88" s="39" t="s">
        <v>501</v>
      </c>
      <c r="C88" s="126"/>
      <c r="D88" s="126"/>
      <c r="E88" s="99"/>
      <c r="F88" s="99"/>
      <c r="G88" s="126"/>
      <c r="H88" s="99"/>
      <c r="I88" s="99"/>
      <c r="J88" s="99"/>
      <c r="K88" s="99"/>
      <c r="L88" s="99"/>
      <c r="M88" s="99"/>
      <c r="N88" s="99"/>
      <c r="O88" s="125">
        <f t="shared" si="3"/>
        <v>0</v>
      </c>
      <c r="P88" s="87"/>
    </row>
    <row r="89" spans="1:16" ht="22.5" customHeight="1" hidden="1">
      <c r="A89" s="32"/>
      <c r="B89" s="62" t="s">
        <v>517</v>
      </c>
      <c r="C89" s="129"/>
      <c r="D89" s="126"/>
      <c r="E89" s="99"/>
      <c r="F89" s="99"/>
      <c r="G89" s="126"/>
      <c r="H89" s="93"/>
      <c r="I89" s="122"/>
      <c r="J89" s="93"/>
      <c r="K89" s="93"/>
      <c r="L89" s="122"/>
      <c r="M89" s="122"/>
      <c r="N89" s="99"/>
      <c r="O89" s="125">
        <f t="shared" si="3"/>
        <v>0</v>
      </c>
      <c r="P89" s="87"/>
    </row>
    <row r="90" spans="1:16" ht="22.5" customHeight="1" hidden="1">
      <c r="A90" s="39">
        <v>130112</v>
      </c>
      <c r="B90" s="5" t="s">
        <v>537</v>
      </c>
      <c r="C90" s="127"/>
      <c r="D90" s="126"/>
      <c r="E90" s="99"/>
      <c r="F90" s="99"/>
      <c r="G90" s="126"/>
      <c r="H90" s="99"/>
      <c r="I90" s="99"/>
      <c r="J90" s="99"/>
      <c r="K90" s="99"/>
      <c r="L90" s="99"/>
      <c r="M90" s="99"/>
      <c r="N90" s="99"/>
      <c r="O90" s="125">
        <f t="shared" si="3"/>
        <v>0</v>
      </c>
      <c r="P90" s="87"/>
    </row>
    <row r="91" spans="1:16" ht="22.5" customHeight="1" hidden="1">
      <c r="A91" s="39">
        <v>180410</v>
      </c>
      <c r="B91" s="5" t="s">
        <v>685</v>
      </c>
      <c r="C91" s="127"/>
      <c r="D91" s="126"/>
      <c r="E91" s="99"/>
      <c r="F91" s="99"/>
      <c r="G91" s="126"/>
      <c r="H91" s="99"/>
      <c r="I91" s="99"/>
      <c r="J91" s="99"/>
      <c r="K91" s="99"/>
      <c r="L91" s="99"/>
      <c r="M91" s="99"/>
      <c r="N91" s="99"/>
      <c r="O91" s="125">
        <f t="shared" si="3"/>
        <v>0</v>
      </c>
      <c r="P91" s="87"/>
    </row>
    <row r="92" spans="1:16" ht="27.75" customHeight="1" hidden="1">
      <c r="A92" s="39"/>
      <c r="B92" s="75" t="s">
        <v>740</v>
      </c>
      <c r="C92" s="129"/>
      <c r="D92" s="126"/>
      <c r="E92" s="99"/>
      <c r="F92" s="99"/>
      <c r="G92" s="126"/>
      <c r="H92" s="99"/>
      <c r="I92" s="99"/>
      <c r="J92" s="99"/>
      <c r="K92" s="99"/>
      <c r="L92" s="99"/>
      <c r="M92" s="99"/>
      <c r="N92" s="99"/>
      <c r="O92" s="125">
        <f t="shared" si="3"/>
        <v>0</v>
      </c>
      <c r="P92" s="87"/>
    </row>
    <row r="93" spans="1:16" ht="27.75" customHeight="1" hidden="1">
      <c r="A93" s="39">
        <v>250404</v>
      </c>
      <c r="B93" s="75" t="s">
        <v>537</v>
      </c>
      <c r="C93" s="129"/>
      <c r="D93" s="126"/>
      <c r="E93" s="99"/>
      <c r="F93" s="99"/>
      <c r="G93" s="126"/>
      <c r="H93" s="99"/>
      <c r="I93" s="99"/>
      <c r="J93" s="99"/>
      <c r="K93" s="99"/>
      <c r="L93" s="99"/>
      <c r="M93" s="99"/>
      <c r="N93" s="99"/>
      <c r="O93" s="125">
        <f t="shared" si="3"/>
        <v>0</v>
      </c>
      <c r="P93" s="87"/>
    </row>
    <row r="94" spans="1:16" ht="27.75" customHeight="1" hidden="1">
      <c r="A94" s="39"/>
      <c r="B94" s="75" t="s">
        <v>758</v>
      </c>
      <c r="C94" s="129"/>
      <c r="D94" s="126"/>
      <c r="E94" s="99"/>
      <c r="F94" s="99"/>
      <c r="G94" s="126"/>
      <c r="H94" s="99"/>
      <c r="I94" s="99"/>
      <c r="J94" s="99"/>
      <c r="K94" s="99"/>
      <c r="L94" s="99"/>
      <c r="M94" s="99"/>
      <c r="N94" s="99"/>
      <c r="O94" s="125">
        <f t="shared" si="3"/>
        <v>0</v>
      </c>
      <c r="P94" s="87"/>
    </row>
    <row r="95" spans="1:16" ht="27.75" customHeight="1">
      <c r="A95" s="67" t="s">
        <v>532</v>
      </c>
      <c r="B95" s="69" t="s">
        <v>668</v>
      </c>
      <c r="C95" s="156">
        <f>SUM(C96+C101+C102+C103+C104+C106)</f>
        <v>680.0708199999999</v>
      </c>
      <c r="D95" s="156"/>
      <c r="E95" s="156">
        <f>SUM(E96+E101+E102+E103+E104+E106)</f>
        <v>0</v>
      </c>
      <c r="F95" s="156">
        <f>SUM(F96+F101+F102+F103+F104+F106)</f>
        <v>684.4199999999998</v>
      </c>
      <c r="G95" s="156">
        <f aca="true" t="shared" si="4" ref="G95:N95">SUM(G96+G101+G102+G104+G106)</f>
        <v>0</v>
      </c>
      <c r="H95" s="111">
        <f t="shared" si="4"/>
        <v>35</v>
      </c>
      <c r="I95" s="111">
        <f t="shared" si="4"/>
        <v>0</v>
      </c>
      <c r="J95" s="111">
        <f t="shared" si="4"/>
        <v>0</v>
      </c>
      <c r="K95" s="111">
        <f t="shared" si="4"/>
        <v>0</v>
      </c>
      <c r="L95" s="111">
        <f t="shared" si="4"/>
        <v>35</v>
      </c>
      <c r="M95" s="111">
        <f t="shared" si="4"/>
        <v>35</v>
      </c>
      <c r="N95" s="111">
        <f t="shared" si="4"/>
        <v>0</v>
      </c>
      <c r="O95" s="125">
        <f t="shared" si="3"/>
        <v>715.0708199999999</v>
      </c>
      <c r="P95" s="87"/>
    </row>
    <row r="96" spans="1:16" ht="31.5">
      <c r="A96" s="32" t="s">
        <v>598</v>
      </c>
      <c r="B96" s="5" t="s">
        <v>82</v>
      </c>
      <c r="C96" s="127">
        <v>599.98582</v>
      </c>
      <c r="D96" s="127"/>
      <c r="E96" s="92"/>
      <c r="F96" s="92">
        <v>600.435</v>
      </c>
      <c r="G96" s="127"/>
      <c r="H96" s="92">
        <v>35</v>
      </c>
      <c r="I96" s="92"/>
      <c r="J96" s="92"/>
      <c r="K96" s="92"/>
      <c r="L96" s="92">
        <v>35</v>
      </c>
      <c r="M96" s="92">
        <v>35</v>
      </c>
      <c r="N96" s="99"/>
      <c r="O96" s="125">
        <f t="shared" si="3"/>
        <v>634.98582</v>
      </c>
      <c r="P96" s="87"/>
    </row>
    <row r="97" spans="1:16" ht="15.75">
      <c r="A97" s="30"/>
      <c r="B97" s="148" t="s">
        <v>147</v>
      </c>
      <c r="C97" s="127"/>
      <c r="D97" s="127"/>
      <c r="E97" s="92"/>
      <c r="F97" s="92"/>
      <c r="G97" s="127"/>
      <c r="H97" s="92"/>
      <c r="I97" s="92"/>
      <c r="J97" s="92"/>
      <c r="K97" s="92"/>
      <c r="L97" s="92"/>
      <c r="M97" s="92"/>
      <c r="N97" s="99"/>
      <c r="O97" s="125">
        <f t="shared" si="3"/>
        <v>0</v>
      </c>
      <c r="P97" s="87"/>
    </row>
    <row r="98" spans="1:16" ht="31.5">
      <c r="A98" s="30"/>
      <c r="B98" s="43" t="s">
        <v>262</v>
      </c>
      <c r="C98" s="129">
        <v>-41.98605</v>
      </c>
      <c r="D98" s="129"/>
      <c r="E98" s="101"/>
      <c r="F98" s="92"/>
      <c r="G98" s="127"/>
      <c r="H98" s="92"/>
      <c r="I98" s="92"/>
      <c r="J98" s="92"/>
      <c r="K98" s="92"/>
      <c r="L98" s="92"/>
      <c r="M98" s="92"/>
      <c r="N98" s="99"/>
      <c r="O98" s="125">
        <f t="shared" si="3"/>
        <v>-41.98605</v>
      </c>
      <c r="P98" s="87"/>
    </row>
    <row r="99" spans="1:16" ht="24.75" customHeight="1">
      <c r="A99" s="30"/>
      <c r="B99" s="33" t="s">
        <v>508</v>
      </c>
      <c r="C99" s="129">
        <v>604.55687</v>
      </c>
      <c r="D99" s="129"/>
      <c r="E99" s="101"/>
      <c r="F99" s="101">
        <v>620</v>
      </c>
      <c r="G99" s="127"/>
      <c r="H99" s="101">
        <v>35</v>
      </c>
      <c r="I99" s="101"/>
      <c r="J99" s="101"/>
      <c r="K99" s="101"/>
      <c r="L99" s="101">
        <v>35</v>
      </c>
      <c r="M99" s="101">
        <v>35</v>
      </c>
      <c r="N99" s="99"/>
      <c r="O99" s="125">
        <f t="shared" si="3"/>
        <v>639.55687</v>
      </c>
      <c r="P99" s="87"/>
    </row>
    <row r="100" spans="1:16" ht="24.75" customHeight="1">
      <c r="A100" s="30"/>
      <c r="B100" s="33" t="s">
        <v>78</v>
      </c>
      <c r="C100" s="129">
        <v>-23.44313</v>
      </c>
      <c r="D100" s="129"/>
      <c r="E100" s="101"/>
      <c r="F100" s="101"/>
      <c r="G100" s="127"/>
      <c r="H100" s="92"/>
      <c r="I100" s="92"/>
      <c r="J100" s="92"/>
      <c r="K100" s="92"/>
      <c r="L100" s="92"/>
      <c r="M100" s="92"/>
      <c r="N100" s="99"/>
      <c r="O100" s="125">
        <f t="shared" si="3"/>
        <v>-23.44313</v>
      </c>
      <c r="P100" s="87"/>
    </row>
    <row r="101" spans="1:16" ht="22.5" customHeight="1">
      <c r="A101" s="32" t="s">
        <v>665</v>
      </c>
      <c r="B101" s="8" t="s">
        <v>541</v>
      </c>
      <c r="C101" s="127">
        <v>38.765</v>
      </c>
      <c r="D101" s="127"/>
      <c r="E101" s="92"/>
      <c r="F101" s="92">
        <v>38.765</v>
      </c>
      <c r="G101" s="127"/>
      <c r="H101" s="92"/>
      <c r="I101" s="92"/>
      <c r="J101" s="92"/>
      <c r="K101" s="92"/>
      <c r="L101" s="92"/>
      <c r="M101" s="92"/>
      <c r="N101" s="99"/>
      <c r="O101" s="125">
        <f t="shared" si="3"/>
        <v>38.765</v>
      </c>
      <c r="P101" s="87"/>
    </row>
    <row r="102" spans="1:16" ht="19.5" customHeight="1">
      <c r="A102" s="32" t="s">
        <v>599</v>
      </c>
      <c r="B102" s="8" t="s">
        <v>751</v>
      </c>
      <c r="C102" s="127">
        <v>5.25</v>
      </c>
      <c r="D102" s="127"/>
      <c r="E102" s="92"/>
      <c r="F102" s="92">
        <v>6.65</v>
      </c>
      <c r="G102" s="127"/>
      <c r="H102" s="92"/>
      <c r="I102" s="92"/>
      <c r="J102" s="92"/>
      <c r="K102" s="92"/>
      <c r="L102" s="92"/>
      <c r="M102" s="92"/>
      <c r="N102" s="99"/>
      <c r="O102" s="125">
        <f t="shared" si="3"/>
        <v>5.25</v>
      </c>
      <c r="P102" s="87"/>
    </row>
    <row r="103" spans="1:16" ht="24.75" customHeight="1">
      <c r="A103" s="32" t="s">
        <v>600</v>
      </c>
      <c r="B103" s="8" t="s">
        <v>542</v>
      </c>
      <c r="C103" s="127">
        <v>11.785</v>
      </c>
      <c r="D103" s="127"/>
      <c r="E103" s="92"/>
      <c r="F103" s="92">
        <v>11.785</v>
      </c>
      <c r="G103" s="127"/>
      <c r="H103" s="92"/>
      <c r="I103" s="92"/>
      <c r="J103" s="92"/>
      <c r="K103" s="92"/>
      <c r="L103" s="92"/>
      <c r="M103" s="92"/>
      <c r="N103" s="99"/>
      <c r="O103" s="125">
        <f t="shared" si="3"/>
        <v>11.785</v>
      </c>
      <c r="P103" s="87"/>
    </row>
    <row r="104" spans="1:16" ht="21.75" customHeight="1">
      <c r="A104" s="32" t="s">
        <v>628</v>
      </c>
      <c r="B104" s="8" t="s">
        <v>752</v>
      </c>
      <c r="C104" s="127">
        <v>-1.515</v>
      </c>
      <c r="D104" s="127"/>
      <c r="E104" s="92"/>
      <c r="F104" s="92">
        <v>0.985</v>
      </c>
      <c r="G104" s="127"/>
      <c r="H104" s="92"/>
      <c r="I104" s="92"/>
      <c r="J104" s="92"/>
      <c r="K104" s="92"/>
      <c r="L104" s="92"/>
      <c r="M104" s="92"/>
      <c r="N104" s="99"/>
      <c r="O104" s="125">
        <f t="shared" si="3"/>
        <v>-1.515</v>
      </c>
      <c r="P104" s="87"/>
    </row>
    <row r="105" spans="1:16" ht="31.5">
      <c r="A105" s="32"/>
      <c r="B105" s="43" t="s">
        <v>263</v>
      </c>
      <c r="C105" s="127">
        <v>-2.5</v>
      </c>
      <c r="D105" s="127"/>
      <c r="E105" s="92"/>
      <c r="F105" s="92"/>
      <c r="G105" s="127"/>
      <c r="H105" s="92"/>
      <c r="I105" s="92"/>
      <c r="J105" s="92"/>
      <c r="K105" s="92"/>
      <c r="L105" s="92"/>
      <c r="M105" s="92"/>
      <c r="N105" s="99"/>
      <c r="O105" s="125">
        <f t="shared" si="3"/>
        <v>-2.5</v>
      </c>
      <c r="P105" s="87"/>
    </row>
    <row r="106" spans="1:16" ht="24.75" customHeight="1">
      <c r="A106" s="32" t="s">
        <v>656</v>
      </c>
      <c r="B106" s="8" t="s">
        <v>763</v>
      </c>
      <c r="C106" s="127">
        <v>25.8</v>
      </c>
      <c r="D106" s="127"/>
      <c r="E106" s="92"/>
      <c r="F106" s="92">
        <v>25.8</v>
      </c>
      <c r="G106" s="127"/>
      <c r="H106" s="92"/>
      <c r="I106" s="92"/>
      <c r="J106" s="92"/>
      <c r="K106" s="92"/>
      <c r="L106" s="92"/>
      <c r="M106" s="92"/>
      <c r="N106" s="99"/>
      <c r="O106" s="125">
        <f t="shared" si="3"/>
        <v>25.8</v>
      </c>
      <c r="P106" s="87"/>
    </row>
    <row r="107" spans="1:16" ht="27" customHeight="1">
      <c r="A107" s="67" t="s">
        <v>535</v>
      </c>
      <c r="B107" s="69" t="s">
        <v>746</v>
      </c>
      <c r="C107" s="156">
        <f>SUM(C108+C110+C112+C117+C119+C123+C125+C127+C129+C130)+C131</f>
        <v>-71.20000000000005</v>
      </c>
      <c r="D107" s="126"/>
      <c r="E107" s="111">
        <v>0</v>
      </c>
      <c r="F107" s="111">
        <v>0</v>
      </c>
      <c r="G107" s="156">
        <v>0</v>
      </c>
      <c r="H107" s="111">
        <v>0</v>
      </c>
      <c r="I107" s="111">
        <v>0</v>
      </c>
      <c r="J107" s="111">
        <v>0</v>
      </c>
      <c r="K107" s="111">
        <v>0</v>
      </c>
      <c r="L107" s="111">
        <v>0</v>
      </c>
      <c r="M107" s="111">
        <v>0</v>
      </c>
      <c r="N107" s="111">
        <v>0</v>
      </c>
      <c r="O107" s="125">
        <f t="shared" si="3"/>
        <v>-71.20000000000005</v>
      </c>
      <c r="P107" s="87"/>
    </row>
    <row r="108" spans="1:16" ht="106.5" customHeight="1">
      <c r="A108" s="35" t="s">
        <v>648</v>
      </c>
      <c r="B108" s="46" t="s">
        <v>524</v>
      </c>
      <c r="C108" s="127">
        <v>-40</v>
      </c>
      <c r="D108" s="126"/>
      <c r="E108" s="111"/>
      <c r="F108" s="111"/>
      <c r="G108" s="156"/>
      <c r="H108" s="111"/>
      <c r="I108" s="111"/>
      <c r="J108" s="111"/>
      <c r="K108" s="111"/>
      <c r="L108" s="111"/>
      <c r="M108" s="111"/>
      <c r="N108" s="111"/>
      <c r="O108" s="125">
        <f t="shared" si="3"/>
        <v>-40</v>
      </c>
      <c r="P108" s="87"/>
    </row>
    <row r="109" spans="1:16" ht="15.75">
      <c r="A109" s="35"/>
      <c r="B109" s="75" t="s">
        <v>714</v>
      </c>
      <c r="C109" s="129">
        <v>-40</v>
      </c>
      <c r="D109" s="126"/>
      <c r="E109" s="111"/>
      <c r="F109" s="111"/>
      <c r="G109" s="156"/>
      <c r="H109" s="111"/>
      <c r="I109" s="111"/>
      <c r="J109" s="111"/>
      <c r="K109" s="111"/>
      <c r="L109" s="111"/>
      <c r="M109" s="111"/>
      <c r="N109" s="111"/>
      <c r="O109" s="125">
        <f t="shared" si="3"/>
        <v>-40</v>
      </c>
      <c r="P109" s="87"/>
    </row>
    <row r="110" spans="1:16" ht="82.5" customHeight="1">
      <c r="A110" s="35" t="s">
        <v>678</v>
      </c>
      <c r="B110" s="6" t="s">
        <v>722</v>
      </c>
      <c r="C110" s="127">
        <v>-5</v>
      </c>
      <c r="D110" s="126"/>
      <c r="E110" s="111"/>
      <c r="F110" s="111"/>
      <c r="G110" s="156"/>
      <c r="H110" s="111"/>
      <c r="I110" s="111"/>
      <c r="J110" s="111"/>
      <c r="K110" s="111"/>
      <c r="L110" s="111"/>
      <c r="M110" s="111"/>
      <c r="N110" s="111"/>
      <c r="O110" s="125">
        <f t="shared" si="3"/>
        <v>-5</v>
      </c>
      <c r="P110" s="87"/>
    </row>
    <row r="111" spans="1:16" ht="37.5" customHeight="1">
      <c r="A111" s="67"/>
      <c r="B111" s="75" t="s">
        <v>714</v>
      </c>
      <c r="C111" s="129">
        <v>-5</v>
      </c>
      <c r="D111" s="126"/>
      <c r="E111" s="111"/>
      <c r="F111" s="111"/>
      <c r="G111" s="156"/>
      <c r="H111" s="111"/>
      <c r="I111" s="111"/>
      <c r="J111" s="111"/>
      <c r="K111" s="111"/>
      <c r="L111" s="111"/>
      <c r="M111" s="111"/>
      <c r="N111" s="111"/>
      <c r="O111" s="125">
        <f t="shared" si="3"/>
        <v>-5</v>
      </c>
      <c r="P111" s="87"/>
    </row>
    <row r="112" spans="1:16" ht="78.75" customHeight="1">
      <c r="A112" s="35" t="s">
        <v>550</v>
      </c>
      <c r="B112" s="5" t="s">
        <v>725</v>
      </c>
      <c r="C112" s="127">
        <v>-26.2</v>
      </c>
      <c r="D112" s="126"/>
      <c r="E112" s="111"/>
      <c r="F112" s="111"/>
      <c r="G112" s="156"/>
      <c r="H112" s="111"/>
      <c r="I112" s="111"/>
      <c r="J112" s="111"/>
      <c r="K112" s="111"/>
      <c r="L112" s="111"/>
      <c r="M112" s="111"/>
      <c r="N112" s="111"/>
      <c r="O112" s="125">
        <f t="shared" si="3"/>
        <v>-26.2</v>
      </c>
      <c r="P112" s="87"/>
    </row>
    <row r="113" spans="1:16" ht="20.25" customHeight="1">
      <c r="A113" s="67"/>
      <c r="B113" s="75" t="s">
        <v>714</v>
      </c>
      <c r="C113" s="129">
        <v>-26.2</v>
      </c>
      <c r="D113" s="126"/>
      <c r="E113" s="111"/>
      <c r="F113" s="111"/>
      <c r="G113" s="156"/>
      <c r="H113" s="111"/>
      <c r="I113" s="111"/>
      <c r="J113" s="111"/>
      <c r="K113" s="111"/>
      <c r="L113" s="111"/>
      <c r="M113" s="111"/>
      <c r="N113" s="111"/>
      <c r="O113" s="125">
        <f t="shared" si="3"/>
        <v>-26.2</v>
      </c>
      <c r="P113" s="87"/>
    </row>
    <row r="114" spans="1:16" ht="37.5" customHeight="1" hidden="1">
      <c r="A114" s="67"/>
      <c r="B114" s="69"/>
      <c r="C114" s="127"/>
      <c r="D114" s="126"/>
      <c r="E114" s="111"/>
      <c r="F114" s="111"/>
      <c r="G114" s="156"/>
      <c r="H114" s="111"/>
      <c r="I114" s="111"/>
      <c r="J114" s="111"/>
      <c r="K114" s="111"/>
      <c r="L114" s="111"/>
      <c r="M114" s="111"/>
      <c r="N114" s="111"/>
      <c r="O114" s="125">
        <f t="shared" si="3"/>
        <v>0</v>
      </c>
      <c r="P114" s="87"/>
    </row>
    <row r="115" spans="1:16" ht="37.5" customHeight="1" hidden="1">
      <c r="A115" s="67"/>
      <c r="B115" s="69"/>
      <c r="C115" s="127"/>
      <c r="D115" s="126"/>
      <c r="E115" s="111"/>
      <c r="F115" s="111"/>
      <c r="G115" s="156"/>
      <c r="H115" s="111"/>
      <c r="I115" s="111"/>
      <c r="J115" s="111"/>
      <c r="K115" s="111"/>
      <c r="L115" s="111"/>
      <c r="M115" s="111"/>
      <c r="N115" s="111"/>
      <c r="O115" s="125">
        <f t="shared" si="3"/>
        <v>0</v>
      </c>
      <c r="P115" s="87"/>
    </row>
    <row r="116" spans="1:16" ht="37.5" customHeight="1" hidden="1">
      <c r="A116" s="67"/>
      <c r="B116" s="69"/>
      <c r="C116" s="127"/>
      <c r="D116" s="126"/>
      <c r="E116" s="111"/>
      <c r="F116" s="111"/>
      <c r="G116" s="156"/>
      <c r="H116" s="111"/>
      <c r="I116" s="111"/>
      <c r="J116" s="111"/>
      <c r="K116" s="111"/>
      <c r="L116" s="111"/>
      <c r="M116" s="111"/>
      <c r="N116" s="111"/>
      <c r="O116" s="125">
        <f t="shared" si="3"/>
        <v>0</v>
      </c>
      <c r="P116" s="87"/>
    </row>
    <row r="117" spans="1:16" ht="15.75">
      <c r="A117" s="1">
        <v>90302</v>
      </c>
      <c r="B117" s="5" t="s">
        <v>565</v>
      </c>
      <c r="C117" s="127">
        <v>100</v>
      </c>
      <c r="D117" s="126"/>
      <c r="E117" s="111"/>
      <c r="F117" s="111"/>
      <c r="G117" s="156"/>
      <c r="H117" s="111"/>
      <c r="I117" s="111"/>
      <c r="J117" s="111"/>
      <c r="K117" s="111"/>
      <c r="L117" s="111"/>
      <c r="M117" s="111"/>
      <c r="N117" s="111"/>
      <c r="O117" s="125">
        <f t="shared" si="3"/>
        <v>100</v>
      </c>
      <c r="P117" s="87"/>
    </row>
    <row r="118" spans="1:16" ht="15.75">
      <c r="A118" s="67"/>
      <c r="B118" s="75" t="s">
        <v>714</v>
      </c>
      <c r="C118" s="127">
        <v>100</v>
      </c>
      <c r="D118" s="126"/>
      <c r="E118" s="111"/>
      <c r="F118" s="111"/>
      <c r="G118" s="156"/>
      <c r="H118" s="111"/>
      <c r="I118" s="111"/>
      <c r="J118" s="111"/>
      <c r="K118" s="111"/>
      <c r="L118" s="111"/>
      <c r="M118" s="111"/>
      <c r="N118" s="111"/>
      <c r="O118" s="125">
        <f t="shared" si="3"/>
        <v>100</v>
      </c>
      <c r="P118" s="87"/>
    </row>
    <row r="119" spans="1:16" ht="15.75">
      <c r="A119" s="48" t="s">
        <v>633</v>
      </c>
      <c r="B119" s="5" t="s">
        <v>566</v>
      </c>
      <c r="C119" s="127">
        <v>-1800</v>
      </c>
      <c r="D119" s="126"/>
      <c r="E119" s="99"/>
      <c r="F119" s="99"/>
      <c r="G119" s="126"/>
      <c r="H119" s="99"/>
      <c r="I119" s="99"/>
      <c r="J119" s="99"/>
      <c r="K119" s="99"/>
      <c r="L119" s="99"/>
      <c r="M119" s="99"/>
      <c r="N119" s="99"/>
      <c r="O119" s="125">
        <f t="shared" si="3"/>
        <v>-1800</v>
      </c>
      <c r="P119" s="87"/>
    </row>
    <row r="120" spans="1:16" ht="15.75">
      <c r="A120" s="35"/>
      <c r="B120" s="75" t="s">
        <v>714</v>
      </c>
      <c r="C120" s="129">
        <v>-1800</v>
      </c>
      <c r="D120" s="126"/>
      <c r="E120" s="99"/>
      <c r="F120" s="99"/>
      <c r="G120" s="126"/>
      <c r="H120" s="99"/>
      <c r="I120" s="99"/>
      <c r="J120" s="99"/>
      <c r="K120" s="99"/>
      <c r="L120" s="99"/>
      <c r="M120" s="99"/>
      <c r="N120" s="99"/>
      <c r="O120" s="125">
        <f t="shared" si="3"/>
        <v>-1800</v>
      </c>
      <c r="P120" s="87"/>
    </row>
    <row r="121" spans="1:16" ht="21.75" customHeight="1" hidden="1">
      <c r="A121" s="48" t="s">
        <v>634</v>
      </c>
      <c r="B121" s="46" t="s">
        <v>540</v>
      </c>
      <c r="C121" s="127"/>
      <c r="D121" s="126"/>
      <c r="E121" s="99"/>
      <c r="F121" s="99"/>
      <c r="G121" s="126"/>
      <c r="H121" s="99"/>
      <c r="I121" s="99"/>
      <c r="J121" s="99"/>
      <c r="K121" s="99"/>
      <c r="L121" s="99"/>
      <c r="M121" s="99"/>
      <c r="N121" s="99"/>
      <c r="O121" s="125">
        <f t="shared" si="3"/>
        <v>0</v>
      </c>
      <c r="P121" s="87"/>
    </row>
    <row r="122" spans="1:16" ht="30" customHeight="1" hidden="1">
      <c r="A122" s="35"/>
      <c r="B122" s="75" t="s">
        <v>714</v>
      </c>
      <c r="C122" s="129"/>
      <c r="D122" s="126"/>
      <c r="E122" s="99"/>
      <c r="F122" s="99"/>
      <c r="G122" s="126"/>
      <c r="H122" s="99"/>
      <c r="I122" s="99"/>
      <c r="J122" s="99"/>
      <c r="K122" s="99"/>
      <c r="L122" s="99"/>
      <c r="M122" s="99"/>
      <c r="N122" s="99"/>
      <c r="O122" s="125">
        <f t="shared" si="3"/>
        <v>0</v>
      </c>
      <c r="P122" s="87"/>
    </row>
    <row r="123" spans="1:16" ht="15.75">
      <c r="A123" s="48" t="s">
        <v>657</v>
      </c>
      <c r="B123" s="46" t="s">
        <v>662</v>
      </c>
      <c r="C123" s="127">
        <v>1200</v>
      </c>
      <c r="D123" s="126"/>
      <c r="E123" s="99"/>
      <c r="F123" s="99"/>
      <c r="G123" s="126"/>
      <c r="H123" s="99"/>
      <c r="I123" s="99"/>
      <c r="J123" s="99"/>
      <c r="K123" s="99"/>
      <c r="L123" s="99"/>
      <c r="M123" s="99"/>
      <c r="N123" s="99"/>
      <c r="O123" s="125">
        <f t="shared" si="3"/>
        <v>1200</v>
      </c>
      <c r="P123" s="87"/>
    </row>
    <row r="124" spans="1:16" ht="15.75">
      <c r="A124" s="35"/>
      <c r="B124" s="75" t="s">
        <v>714</v>
      </c>
      <c r="C124" s="129">
        <v>1200</v>
      </c>
      <c r="D124" s="126"/>
      <c r="E124" s="99"/>
      <c r="F124" s="99"/>
      <c r="G124" s="126"/>
      <c r="H124" s="99"/>
      <c r="I124" s="99"/>
      <c r="J124" s="99"/>
      <c r="K124" s="99"/>
      <c r="L124" s="99"/>
      <c r="M124" s="99"/>
      <c r="N124" s="99"/>
      <c r="O124" s="125">
        <f t="shared" si="3"/>
        <v>1200</v>
      </c>
      <c r="P124" s="87"/>
    </row>
    <row r="125" spans="1:16" ht="15.75">
      <c r="A125" s="35" t="s">
        <v>602</v>
      </c>
      <c r="B125" s="5" t="s">
        <v>726</v>
      </c>
      <c r="C125" s="127">
        <v>-700</v>
      </c>
      <c r="D125" s="126"/>
      <c r="E125" s="99"/>
      <c r="F125" s="99"/>
      <c r="G125" s="126"/>
      <c r="H125" s="99"/>
      <c r="I125" s="99"/>
      <c r="J125" s="99"/>
      <c r="K125" s="99"/>
      <c r="L125" s="99"/>
      <c r="M125" s="99"/>
      <c r="N125" s="99"/>
      <c r="O125" s="125">
        <f t="shared" si="3"/>
        <v>-700</v>
      </c>
      <c r="P125" s="87"/>
    </row>
    <row r="126" spans="1:16" ht="15.75">
      <c r="A126" s="35"/>
      <c r="B126" s="75" t="s">
        <v>714</v>
      </c>
      <c r="C126" s="129">
        <v>-700</v>
      </c>
      <c r="D126" s="126"/>
      <c r="E126" s="99"/>
      <c r="F126" s="99"/>
      <c r="G126" s="126"/>
      <c r="H126" s="99"/>
      <c r="I126" s="99"/>
      <c r="J126" s="99"/>
      <c r="K126" s="99"/>
      <c r="L126" s="99"/>
      <c r="M126" s="99"/>
      <c r="N126" s="99"/>
      <c r="O126" s="125">
        <f t="shared" si="3"/>
        <v>-700</v>
      </c>
      <c r="P126" s="87"/>
    </row>
    <row r="127" spans="1:16" ht="31.5">
      <c r="A127" s="35" t="s">
        <v>90</v>
      </c>
      <c r="B127" s="46" t="s">
        <v>91</v>
      </c>
      <c r="C127" s="127">
        <v>700</v>
      </c>
      <c r="D127" s="126"/>
      <c r="E127" s="99"/>
      <c r="F127" s="99"/>
      <c r="G127" s="126"/>
      <c r="H127" s="99"/>
      <c r="I127" s="99"/>
      <c r="J127" s="99"/>
      <c r="K127" s="99"/>
      <c r="L127" s="99"/>
      <c r="M127" s="99"/>
      <c r="N127" s="99"/>
      <c r="O127" s="125">
        <f t="shared" si="3"/>
        <v>700</v>
      </c>
      <c r="P127" s="87"/>
    </row>
    <row r="128" spans="1:16" ht="15.75">
      <c r="A128" s="35"/>
      <c r="B128" s="75" t="s">
        <v>714</v>
      </c>
      <c r="C128" s="129">
        <v>700</v>
      </c>
      <c r="D128" s="126"/>
      <c r="E128" s="99"/>
      <c r="F128" s="99"/>
      <c r="G128" s="126"/>
      <c r="H128" s="99"/>
      <c r="I128" s="99"/>
      <c r="J128" s="99"/>
      <c r="K128" s="99"/>
      <c r="L128" s="99"/>
      <c r="M128" s="99"/>
      <c r="N128" s="99"/>
      <c r="O128" s="125">
        <f t="shared" si="3"/>
        <v>700</v>
      </c>
      <c r="P128" s="87"/>
    </row>
    <row r="129" spans="1:16" ht="15.75">
      <c r="A129" s="35" t="s">
        <v>637</v>
      </c>
      <c r="B129" s="5" t="s">
        <v>667</v>
      </c>
      <c r="C129" s="127">
        <v>-29</v>
      </c>
      <c r="D129" s="126"/>
      <c r="E129" s="99"/>
      <c r="F129" s="99"/>
      <c r="G129" s="126"/>
      <c r="H129" s="99"/>
      <c r="I129" s="99"/>
      <c r="J129" s="99"/>
      <c r="K129" s="99"/>
      <c r="L129" s="99"/>
      <c r="M129" s="99"/>
      <c r="N129" s="99"/>
      <c r="O129" s="125">
        <f t="shared" si="3"/>
        <v>-29</v>
      </c>
      <c r="P129" s="87"/>
    </row>
    <row r="130" spans="1:16" ht="31.5">
      <c r="A130" s="35" t="s">
        <v>533</v>
      </c>
      <c r="B130" s="5" t="s">
        <v>730</v>
      </c>
      <c r="C130" s="127">
        <v>29</v>
      </c>
      <c r="D130" s="126"/>
      <c r="E130" s="99"/>
      <c r="F130" s="99"/>
      <c r="G130" s="126"/>
      <c r="H130" s="99"/>
      <c r="I130" s="99"/>
      <c r="J130" s="99"/>
      <c r="K130" s="99"/>
      <c r="L130" s="99"/>
      <c r="M130" s="99"/>
      <c r="N130" s="99"/>
      <c r="O130" s="125">
        <f t="shared" si="3"/>
        <v>29</v>
      </c>
      <c r="P130" s="87"/>
    </row>
    <row r="131" spans="1:16" ht="15.75">
      <c r="A131" s="35" t="s">
        <v>625</v>
      </c>
      <c r="B131" s="49" t="s">
        <v>571</v>
      </c>
      <c r="C131" s="127">
        <v>500</v>
      </c>
      <c r="D131" s="126"/>
      <c r="E131" s="99"/>
      <c r="F131" s="99"/>
      <c r="G131" s="126"/>
      <c r="H131" s="99"/>
      <c r="I131" s="99"/>
      <c r="J131" s="99"/>
      <c r="K131" s="99"/>
      <c r="L131" s="99"/>
      <c r="M131" s="99"/>
      <c r="N131" s="99"/>
      <c r="O131" s="125">
        <f t="shared" si="3"/>
        <v>500</v>
      </c>
      <c r="P131" s="87"/>
    </row>
    <row r="132" spans="1:16" ht="15.75">
      <c r="A132" s="35"/>
      <c r="B132" s="75" t="s">
        <v>714</v>
      </c>
      <c r="C132" s="129">
        <v>500</v>
      </c>
      <c r="D132" s="126"/>
      <c r="E132" s="99"/>
      <c r="F132" s="99"/>
      <c r="G132" s="126"/>
      <c r="H132" s="99"/>
      <c r="I132" s="99"/>
      <c r="J132" s="99"/>
      <c r="K132" s="99"/>
      <c r="L132" s="99"/>
      <c r="M132" s="99"/>
      <c r="N132" s="99"/>
      <c r="O132" s="125">
        <f t="shared" si="3"/>
        <v>500</v>
      </c>
      <c r="P132" s="87"/>
    </row>
    <row r="133" spans="1:16" ht="15.75">
      <c r="A133" s="70">
        <v>24</v>
      </c>
      <c r="B133" s="69" t="s">
        <v>745</v>
      </c>
      <c r="C133" s="156">
        <f>SUM(C134:C137)</f>
        <v>-161.7</v>
      </c>
      <c r="D133" s="156"/>
      <c r="E133" s="156">
        <f>SUM(E134:E137)</f>
        <v>-87</v>
      </c>
      <c r="F133" s="156">
        <f>SUM(F134:F137)</f>
        <v>-50</v>
      </c>
      <c r="G133" s="126"/>
      <c r="H133" s="111">
        <v>0</v>
      </c>
      <c r="I133" s="111">
        <v>0</v>
      </c>
      <c r="J133" s="111">
        <v>0</v>
      </c>
      <c r="K133" s="111">
        <v>0</v>
      </c>
      <c r="L133" s="111">
        <v>0</v>
      </c>
      <c r="M133" s="111">
        <v>0</v>
      </c>
      <c r="N133" s="111">
        <v>0</v>
      </c>
      <c r="O133" s="125">
        <f t="shared" si="3"/>
        <v>-161.7</v>
      </c>
      <c r="P133" s="87"/>
    </row>
    <row r="134" spans="1:16" ht="24" customHeight="1">
      <c r="A134" s="32" t="s">
        <v>605</v>
      </c>
      <c r="B134" s="8" t="s">
        <v>606</v>
      </c>
      <c r="C134" s="127">
        <v>-34.9</v>
      </c>
      <c r="D134" s="127"/>
      <c r="E134" s="92">
        <v>-25.8</v>
      </c>
      <c r="F134" s="92"/>
      <c r="G134" s="126"/>
      <c r="H134" s="99"/>
      <c r="I134" s="99"/>
      <c r="J134" s="99"/>
      <c r="K134" s="99"/>
      <c r="L134" s="99"/>
      <c r="M134" s="99"/>
      <c r="N134" s="99"/>
      <c r="O134" s="125">
        <f t="shared" si="3"/>
        <v>-34.9</v>
      </c>
      <c r="P134" s="87"/>
    </row>
    <row r="135" spans="1:16" ht="27.75" customHeight="1">
      <c r="A135" s="32" t="s">
        <v>607</v>
      </c>
      <c r="B135" s="8" t="s">
        <v>765</v>
      </c>
      <c r="C135" s="127">
        <v>-3</v>
      </c>
      <c r="D135" s="127"/>
      <c r="E135" s="92">
        <v>-3</v>
      </c>
      <c r="F135" s="92"/>
      <c r="G135" s="126"/>
      <c r="H135" s="99"/>
      <c r="I135" s="99"/>
      <c r="J135" s="99"/>
      <c r="K135" s="99"/>
      <c r="L135" s="99"/>
      <c r="M135" s="99"/>
      <c r="N135" s="99"/>
      <c r="O135" s="125">
        <f t="shared" si="3"/>
        <v>-3</v>
      </c>
      <c r="P135" s="87"/>
    </row>
    <row r="136" spans="1:16" ht="28.5" customHeight="1">
      <c r="A136" s="32" t="s">
        <v>608</v>
      </c>
      <c r="B136" s="8" t="s">
        <v>766</v>
      </c>
      <c r="C136" s="127">
        <v>-108.2</v>
      </c>
      <c r="D136" s="127"/>
      <c r="E136" s="92">
        <v>-47</v>
      </c>
      <c r="F136" s="92">
        <v>-50</v>
      </c>
      <c r="G136" s="126"/>
      <c r="H136" s="99"/>
      <c r="I136" s="99"/>
      <c r="J136" s="99"/>
      <c r="K136" s="99"/>
      <c r="L136" s="99"/>
      <c r="M136" s="99"/>
      <c r="N136" s="99"/>
      <c r="O136" s="125">
        <f t="shared" si="3"/>
        <v>-108.2</v>
      </c>
      <c r="P136" s="87"/>
    </row>
    <row r="137" spans="1:16" ht="22.5" customHeight="1">
      <c r="A137" s="32" t="s">
        <v>609</v>
      </c>
      <c r="B137" s="8" t="s">
        <v>505</v>
      </c>
      <c r="C137" s="127">
        <v>-15.6</v>
      </c>
      <c r="D137" s="127"/>
      <c r="E137" s="92">
        <v>-11.2</v>
      </c>
      <c r="F137" s="92"/>
      <c r="G137" s="126"/>
      <c r="H137" s="99"/>
      <c r="I137" s="99"/>
      <c r="J137" s="99"/>
      <c r="K137" s="99"/>
      <c r="L137" s="99"/>
      <c r="M137" s="99"/>
      <c r="N137" s="99"/>
      <c r="O137" s="125">
        <f t="shared" si="3"/>
        <v>-15.6</v>
      </c>
      <c r="P137" s="87"/>
    </row>
    <row r="138" spans="1:16" ht="30" customHeight="1">
      <c r="A138" s="67" t="s">
        <v>518</v>
      </c>
      <c r="B138" s="82" t="s">
        <v>767</v>
      </c>
      <c r="C138" s="109">
        <f>SUM(C141+C151+C164)</f>
        <v>0</v>
      </c>
      <c r="D138" s="109"/>
      <c r="E138" s="100">
        <f>E141+E151+E152+E154+E156+E164+E157+E159+E158+E155+E139+E162+E166+E167+E168+E169+E170+E171</f>
        <v>0</v>
      </c>
      <c r="F138" s="100">
        <f>F141+F151+F152+F154+F156+F164+F157+F159+F158+F155+F139+F162+F166+F167+F168+F169+F170+F171</f>
        <v>0</v>
      </c>
      <c r="G138" s="109">
        <f aca="true" t="shared" si="5" ref="G138:N138">G141+G151+G152+G154+G156+G164+G157+G159+G158+G155+G139+G162+G166+G167+G168+G169+G170+G171</f>
        <v>0</v>
      </c>
      <c r="H138" s="100">
        <f t="shared" si="5"/>
        <v>4</v>
      </c>
      <c r="I138" s="100">
        <f t="shared" si="5"/>
        <v>4</v>
      </c>
      <c r="J138" s="100">
        <f t="shared" si="5"/>
        <v>0</v>
      </c>
      <c r="K138" s="100">
        <f t="shared" si="5"/>
        <v>0</v>
      </c>
      <c r="L138" s="100">
        <f t="shared" si="5"/>
        <v>0</v>
      </c>
      <c r="M138" s="100">
        <f t="shared" si="5"/>
        <v>0</v>
      </c>
      <c r="N138" s="100">
        <f t="shared" si="5"/>
        <v>0</v>
      </c>
      <c r="O138" s="125">
        <f t="shared" si="3"/>
        <v>4</v>
      </c>
      <c r="P138" s="87"/>
    </row>
    <row r="139" spans="1:16" ht="31.5" customHeight="1" hidden="1">
      <c r="A139" s="66" t="s">
        <v>83</v>
      </c>
      <c r="B139" s="8" t="s">
        <v>526</v>
      </c>
      <c r="C139" s="126"/>
      <c r="D139" s="126"/>
      <c r="E139" s="99"/>
      <c r="F139" s="99"/>
      <c r="G139" s="126"/>
      <c r="H139" s="99"/>
      <c r="I139" s="99"/>
      <c r="J139" s="99"/>
      <c r="K139" s="99"/>
      <c r="L139" s="99"/>
      <c r="M139" s="99"/>
      <c r="N139" s="99"/>
      <c r="O139" s="125">
        <f t="shared" si="3"/>
        <v>0</v>
      </c>
      <c r="P139" s="87"/>
    </row>
    <row r="140" spans="1:16" ht="79.5" customHeight="1" hidden="1">
      <c r="A140" s="66"/>
      <c r="B140" s="43" t="s">
        <v>703</v>
      </c>
      <c r="C140" s="129"/>
      <c r="D140" s="129"/>
      <c r="E140" s="101"/>
      <c r="F140" s="101"/>
      <c r="G140" s="129"/>
      <c r="H140" s="101"/>
      <c r="I140" s="101"/>
      <c r="J140" s="101"/>
      <c r="K140" s="101"/>
      <c r="L140" s="101"/>
      <c r="M140" s="101"/>
      <c r="N140" s="99"/>
      <c r="O140" s="125">
        <f t="shared" si="3"/>
        <v>0</v>
      </c>
      <c r="P140" s="87"/>
    </row>
    <row r="141" spans="1:16" ht="15.75">
      <c r="A141" s="32" t="s">
        <v>516</v>
      </c>
      <c r="B141" s="8" t="s">
        <v>666</v>
      </c>
      <c r="C141" s="154"/>
      <c r="D141" s="126"/>
      <c r="E141" s="92"/>
      <c r="F141" s="99"/>
      <c r="G141" s="126"/>
      <c r="H141" s="111">
        <v>4</v>
      </c>
      <c r="I141" s="111">
        <v>4</v>
      </c>
      <c r="J141" s="92"/>
      <c r="K141" s="92"/>
      <c r="L141" s="99"/>
      <c r="M141" s="99"/>
      <c r="N141" s="99"/>
      <c r="O141" s="125">
        <f t="shared" si="3"/>
        <v>4</v>
      </c>
      <c r="P141" s="87"/>
    </row>
    <row r="142" spans="1:16" ht="15.75">
      <c r="A142" s="32"/>
      <c r="B142" s="43" t="s">
        <v>79</v>
      </c>
      <c r="C142" s="127"/>
      <c r="D142" s="127"/>
      <c r="E142" s="92"/>
      <c r="F142" s="92"/>
      <c r="G142" s="127"/>
      <c r="H142" s="101">
        <v>4</v>
      </c>
      <c r="I142" s="101">
        <v>4</v>
      </c>
      <c r="J142" s="92"/>
      <c r="K142" s="92"/>
      <c r="L142" s="99"/>
      <c r="M142" s="99"/>
      <c r="N142" s="99"/>
      <c r="O142" s="125">
        <f t="shared" si="3"/>
        <v>4</v>
      </c>
      <c r="P142" s="87"/>
    </row>
    <row r="143" spans="1:16" ht="31.5" hidden="1">
      <c r="A143" s="32"/>
      <c r="B143" s="33" t="s">
        <v>564</v>
      </c>
      <c r="C143" s="129"/>
      <c r="D143" s="129"/>
      <c r="E143" s="101"/>
      <c r="F143" s="101"/>
      <c r="G143" s="127"/>
      <c r="H143" s="92"/>
      <c r="I143" s="92"/>
      <c r="J143" s="92"/>
      <c r="K143" s="92"/>
      <c r="L143" s="99"/>
      <c r="M143" s="99"/>
      <c r="N143" s="99"/>
      <c r="O143" s="125">
        <f t="shared" si="3"/>
        <v>0</v>
      </c>
      <c r="P143" s="87"/>
    </row>
    <row r="144" spans="1:16" ht="19.5" customHeight="1" hidden="1">
      <c r="A144" s="41"/>
      <c r="B144" s="62" t="s">
        <v>508</v>
      </c>
      <c r="C144" s="164"/>
      <c r="D144" s="164"/>
      <c r="E144" s="124"/>
      <c r="F144" s="101"/>
      <c r="G144" s="129"/>
      <c r="H144" s="101"/>
      <c r="I144" s="101"/>
      <c r="J144" s="101"/>
      <c r="K144" s="101"/>
      <c r="L144" s="104"/>
      <c r="M144" s="104"/>
      <c r="N144" s="104"/>
      <c r="O144" s="125">
        <f t="shared" si="3"/>
        <v>0</v>
      </c>
      <c r="P144" s="87"/>
    </row>
    <row r="145" spans="1:16" ht="69.75" customHeight="1" hidden="1">
      <c r="A145" s="32"/>
      <c r="B145" s="33"/>
      <c r="C145" s="129"/>
      <c r="D145" s="129"/>
      <c r="E145" s="101"/>
      <c r="F145" s="92"/>
      <c r="G145" s="127"/>
      <c r="H145" s="101"/>
      <c r="I145" s="101"/>
      <c r="J145" s="101"/>
      <c r="K145" s="101"/>
      <c r="L145" s="101"/>
      <c r="M145" s="99"/>
      <c r="N145" s="99"/>
      <c r="O145" s="125">
        <f t="shared" si="3"/>
        <v>0</v>
      </c>
      <c r="P145" s="87"/>
    </row>
    <row r="146" spans="1:16" ht="31.5" hidden="1">
      <c r="A146" s="32"/>
      <c r="B146" s="42" t="s">
        <v>555</v>
      </c>
      <c r="C146" s="129"/>
      <c r="D146" s="129"/>
      <c r="E146" s="101"/>
      <c r="F146" s="92"/>
      <c r="G146" s="127"/>
      <c r="H146" s="101"/>
      <c r="I146" s="101"/>
      <c r="J146" s="101"/>
      <c r="K146" s="101"/>
      <c r="L146" s="101"/>
      <c r="M146" s="99"/>
      <c r="N146" s="99"/>
      <c r="O146" s="125">
        <f t="shared" si="3"/>
        <v>0</v>
      </c>
      <c r="P146" s="87"/>
    </row>
    <row r="147" spans="1:16" ht="15.75" hidden="1">
      <c r="A147" s="32"/>
      <c r="B147" s="43" t="s">
        <v>717</v>
      </c>
      <c r="C147" s="129"/>
      <c r="D147" s="129"/>
      <c r="E147" s="101"/>
      <c r="F147" s="92"/>
      <c r="G147" s="127"/>
      <c r="H147" s="101"/>
      <c r="I147" s="101"/>
      <c r="J147" s="101"/>
      <c r="K147" s="101"/>
      <c r="L147" s="101"/>
      <c r="M147" s="99"/>
      <c r="N147" s="99"/>
      <c r="O147" s="125">
        <f t="shared" si="3"/>
        <v>0</v>
      </c>
      <c r="P147" s="87"/>
    </row>
    <row r="148" spans="1:16" ht="30" customHeight="1" hidden="1">
      <c r="A148" s="32"/>
      <c r="B148" s="33" t="s">
        <v>705</v>
      </c>
      <c r="C148" s="154"/>
      <c r="D148" s="129"/>
      <c r="E148" s="101"/>
      <c r="F148" s="92"/>
      <c r="G148" s="127"/>
      <c r="H148" s="101"/>
      <c r="I148" s="101"/>
      <c r="J148" s="101"/>
      <c r="K148" s="101"/>
      <c r="L148" s="101"/>
      <c r="M148" s="99"/>
      <c r="N148" s="99"/>
      <c r="O148" s="125">
        <f t="shared" si="3"/>
        <v>0</v>
      </c>
      <c r="P148" s="87"/>
    </row>
    <row r="149" spans="1:16" ht="15.75" hidden="1">
      <c r="A149" s="32"/>
      <c r="B149" s="62" t="s">
        <v>738</v>
      </c>
      <c r="C149" s="154"/>
      <c r="D149" s="129"/>
      <c r="E149" s="101"/>
      <c r="F149" s="92"/>
      <c r="G149" s="127"/>
      <c r="H149" s="101"/>
      <c r="I149" s="101"/>
      <c r="J149" s="101"/>
      <c r="K149" s="101"/>
      <c r="L149" s="101"/>
      <c r="M149" s="99"/>
      <c r="N149" s="99"/>
      <c r="O149" s="125">
        <f t="shared" si="3"/>
        <v>0</v>
      </c>
      <c r="P149" s="87"/>
    </row>
    <row r="150" spans="1:16" ht="31.5" hidden="1">
      <c r="A150" s="32"/>
      <c r="B150" s="75" t="s">
        <v>739</v>
      </c>
      <c r="C150" s="154"/>
      <c r="D150" s="129"/>
      <c r="E150" s="101"/>
      <c r="F150" s="92"/>
      <c r="G150" s="127"/>
      <c r="H150" s="101"/>
      <c r="I150" s="101"/>
      <c r="J150" s="101"/>
      <c r="K150" s="101"/>
      <c r="L150" s="101"/>
      <c r="M150" s="99"/>
      <c r="N150" s="99"/>
      <c r="O150" s="125">
        <f aca="true" t="shared" si="6" ref="O150:O213">SUM(H150+C150)</f>
        <v>0</v>
      </c>
      <c r="P150" s="87"/>
    </row>
    <row r="151" spans="1:16" ht="15.75" hidden="1">
      <c r="A151" s="32" t="s">
        <v>665</v>
      </c>
      <c r="B151" s="8" t="s">
        <v>541</v>
      </c>
      <c r="C151" s="126"/>
      <c r="D151" s="126"/>
      <c r="E151" s="99"/>
      <c r="F151" s="92"/>
      <c r="G151" s="127"/>
      <c r="H151" s="101"/>
      <c r="I151" s="101"/>
      <c r="J151" s="101"/>
      <c r="K151" s="101"/>
      <c r="L151" s="101"/>
      <c r="M151" s="99"/>
      <c r="N151" s="99"/>
      <c r="O151" s="125">
        <f t="shared" si="6"/>
        <v>0</v>
      </c>
      <c r="P151" s="87"/>
    </row>
    <row r="152" spans="1:16" ht="15.75" hidden="1">
      <c r="A152" s="32" t="s">
        <v>599</v>
      </c>
      <c r="B152" s="8" t="s">
        <v>751</v>
      </c>
      <c r="C152" s="126"/>
      <c r="D152" s="126"/>
      <c r="E152" s="99"/>
      <c r="F152" s="92"/>
      <c r="G152" s="127"/>
      <c r="H152" s="101"/>
      <c r="I152" s="101"/>
      <c r="J152" s="101"/>
      <c r="K152" s="101"/>
      <c r="L152" s="101"/>
      <c r="M152" s="99"/>
      <c r="N152" s="99"/>
      <c r="O152" s="125">
        <f t="shared" si="6"/>
        <v>0</v>
      </c>
      <c r="P152" s="87"/>
    </row>
    <row r="153" spans="1:16" s="27" customFormat="1" ht="15.75" hidden="1">
      <c r="A153" s="44"/>
      <c r="B153" s="3"/>
      <c r="C153" s="127"/>
      <c r="D153" s="127"/>
      <c r="E153" s="92"/>
      <c r="F153" s="92"/>
      <c r="G153" s="127"/>
      <c r="H153" s="101"/>
      <c r="I153" s="101"/>
      <c r="J153" s="101"/>
      <c r="K153" s="101"/>
      <c r="L153" s="101"/>
      <c r="M153" s="99"/>
      <c r="N153" s="99"/>
      <c r="O153" s="125">
        <f t="shared" si="6"/>
        <v>0</v>
      </c>
      <c r="P153" s="88"/>
    </row>
    <row r="154" spans="1:16" ht="15.75" hidden="1">
      <c r="A154" s="32" t="s">
        <v>600</v>
      </c>
      <c r="B154" s="8" t="s">
        <v>542</v>
      </c>
      <c r="C154" s="126"/>
      <c r="D154" s="126"/>
      <c r="E154" s="99"/>
      <c r="F154" s="92"/>
      <c r="G154" s="154"/>
      <c r="H154" s="101"/>
      <c r="I154" s="101"/>
      <c r="J154" s="101"/>
      <c r="K154" s="101"/>
      <c r="L154" s="101"/>
      <c r="M154" s="99"/>
      <c r="N154" s="99"/>
      <c r="O154" s="125">
        <f t="shared" si="6"/>
        <v>0</v>
      </c>
      <c r="P154" s="87"/>
    </row>
    <row r="155" spans="1:16" ht="15.75" hidden="1">
      <c r="A155" s="32" t="s">
        <v>628</v>
      </c>
      <c r="B155" s="8" t="s">
        <v>752</v>
      </c>
      <c r="C155" s="126"/>
      <c r="D155" s="126"/>
      <c r="E155" s="106"/>
      <c r="F155" s="106"/>
      <c r="G155" s="154"/>
      <c r="H155" s="101"/>
      <c r="I155" s="101"/>
      <c r="J155" s="101"/>
      <c r="K155" s="101"/>
      <c r="L155" s="101"/>
      <c r="M155" s="99"/>
      <c r="N155" s="99"/>
      <c r="O155" s="125">
        <f t="shared" si="6"/>
        <v>0</v>
      </c>
      <c r="P155" s="87"/>
    </row>
    <row r="156" spans="1:16" ht="15.75" hidden="1">
      <c r="A156" s="32" t="s">
        <v>686</v>
      </c>
      <c r="B156" s="8" t="s">
        <v>687</v>
      </c>
      <c r="C156" s="127"/>
      <c r="D156" s="127"/>
      <c r="E156" s="84"/>
      <c r="F156" s="84"/>
      <c r="G156" s="154"/>
      <c r="H156" s="101"/>
      <c r="I156" s="101"/>
      <c r="J156" s="101"/>
      <c r="K156" s="101"/>
      <c r="L156" s="101"/>
      <c r="M156" s="99"/>
      <c r="N156" s="99"/>
      <c r="O156" s="125">
        <f t="shared" si="6"/>
        <v>0</v>
      </c>
      <c r="P156" s="87"/>
    </row>
    <row r="157" spans="1:16" ht="15.75" hidden="1">
      <c r="A157" s="32" t="s">
        <v>675</v>
      </c>
      <c r="B157" s="8" t="s">
        <v>676</v>
      </c>
      <c r="C157" s="127"/>
      <c r="D157" s="127"/>
      <c r="E157" s="106"/>
      <c r="F157" s="84"/>
      <c r="G157" s="127"/>
      <c r="H157" s="101"/>
      <c r="I157" s="101"/>
      <c r="J157" s="101"/>
      <c r="K157" s="101"/>
      <c r="L157" s="101"/>
      <c r="M157" s="99"/>
      <c r="N157" s="99"/>
      <c r="O157" s="125">
        <f t="shared" si="6"/>
        <v>0</v>
      </c>
      <c r="P157" s="87"/>
    </row>
    <row r="158" spans="1:16" ht="116.25" customHeight="1" hidden="1">
      <c r="A158" s="32"/>
      <c r="B158" s="8"/>
      <c r="C158" s="127"/>
      <c r="D158" s="127"/>
      <c r="E158" s="92"/>
      <c r="F158" s="92"/>
      <c r="G158" s="127"/>
      <c r="H158" s="101"/>
      <c r="I158" s="101"/>
      <c r="J158" s="101"/>
      <c r="K158" s="101"/>
      <c r="L158" s="101"/>
      <c r="M158" s="99"/>
      <c r="N158" s="99"/>
      <c r="O158" s="125">
        <f t="shared" si="6"/>
        <v>0</v>
      </c>
      <c r="P158" s="87"/>
    </row>
    <row r="159" spans="1:16" ht="15.75" hidden="1">
      <c r="A159" s="32"/>
      <c r="B159" s="8"/>
      <c r="C159" s="127"/>
      <c r="D159" s="127"/>
      <c r="E159" s="92"/>
      <c r="F159" s="92"/>
      <c r="G159" s="127"/>
      <c r="H159" s="101"/>
      <c r="I159" s="101"/>
      <c r="J159" s="101"/>
      <c r="K159" s="101"/>
      <c r="L159" s="101"/>
      <c r="M159" s="99"/>
      <c r="N159" s="99"/>
      <c r="O159" s="125">
        <f t="shared" si="6"/>
        <v>0</v>
      </c>
      <c r="P159" s="87"/>
    </row>
    <row r="160" spans="1:16" ht="15.75" hidden="1">
      <c r="A160" s="32"/>
      <c r="B160" s="8"/>
      <c r="C160" s="127"/>
      <c r="D160" s="127"/>
      <c r="E160" s="92"/>
      <c r="F160" s="92"/>
      <c r="G160" s="127"/>
      <c r="H160" s="101"/>
      <c r="I160" s="101"/>
      <c r="J160" s="101"/>
      <c r="K160" s="101"/>
      <c r="L160" s="101"/>
      <c r="M160" s="99"/>
      <c r="N160" s="99"/>
      <c r="O160" s="125">
        <f t="shared" si="6"/>
        <v>0</v>
      </c>
      <c r="P160" s="87"/>
    </row>
    <row r="161" spans="1:16" ht="15.75" hidden="1">
      <c r="A161" s="32"/>
      <c r="B161" s="8"/>
      <c r="C161" s="127"/>
      <c r="D161" s="127"/>
      <c r="E161" s="92"/>
      <c r="F161" s="92"/>
      <c r="G161" s="127"/>
      <c r="H161" s="101"/>
      <c r="I161" s="101"/>
      <c r="J161" s="101"/>
      <c r="K161" s="101"/>
      <c r="L161" s="101"/>
      <c r="M161" s="99"/>
      <c r="N161" s="99"/>
      <c r="O161" s="125">
        <f t="shared" si="6"/>
        <v>0</v>
      </c>
      <c r="P161" s="87"/>
    </row>
    <row r="162" spans="1:16" ht="15.75" hidden="1">
      <c r="A162" s="32" t="s">
        <v>610</v>
      </c>
      <c r="B162" s="8" t="s">
        <v>504</v>
      </c>
      <c r="C162" s="127"/>
      <c r="D162" s="127"/>
      <c r="E162" s="92"/>
      <c r="F162" s="92"/>
      <c r="G162" s="127"/>
      <c r="H162" s="101"/>
      <c r="I162" s="101"/>
      <c r="J162" s="101"/>
      <c r="K162" s="101"/>
      <c r="L162" s="101"/>
      <c r="M162" s="99"/>
      <c r="N162" s="99"/>
      <c r="O162" s="125">
        <f t="shared" si="6"/>
        <v>0</v>
      </c>
      <c r="P162" s="87"/>
    </row>
    <row r="163" spans="1:16" ht="15.75" hidden="1">
      <c r="A163" s="32"/>
      <c r="B163" s="62" t="s">
        <v>738</v>
      </c>
      <c r="C163" s="129"/>
      <c r="D163" s="127"/>
      <c r="E163" s="92"/>
      <c r="F163" s="92"/>
      <c r="G163" s="127"/>
      <c r="H163" s="101"/>
      <c r="I163" s="101"/>
      <c r="J163" s="101"/>
      <c r="K163" s="101"/>
      <c r="L163" s="101"/>
      <c r="M163" s="99"/>
      <c r="N163" s="99"/>
      <c r="O163" s="125">
        <f t="shared" si="6"/>
        <v>0</v>
      </c>
      <c r="P163" s="87"/>
    </row>
    <row r="164" spans="1:16" ht="15.75" hidden="1">
      <c r="A164" s="32" t="s">
        <v>656</v>
      </c>
      <c r="B164" s="8" t="s">
        <v>763</v>
      </c>
      <c r="C164" s="126"/>
      <c r="D164" s="126"/>
      <c r="E164" s="99"/>
      <c r="F164" s="99"/>
      <c r="G164" s="110"/>
      <c r="H164" s="85"/>
      <c r="I164" s="85"/>
      <c r="J164" s="101"/>
      <c r="K164" s="101"/>
      <c r="L164" s="101"/>
      <c r="M164" s="99"/>
      <c r="N164" s="99"/>
      <c r="O164" s="125">
        <f t="shared" si="6"/>
        <v>0</v>
      </c>
      <c r="P164" s="87"/>
    </row>
    <row r="165" spans="1:16" ht="15.75" hidden="1">
      <c r="A165" s="32" t="s">
        <v>575</v>
      </c>
      <c r="B165" s="8" t="s">
        <v>577</v>
      </c>
      <c r="C165" s="126"/>
      <c r="D165" s="126"/>
      <c r="E165" s="99"/>
      <c r="F165" s="99"/>
      <c r="G165" s="126"/>
      <c r="H165" s="101"/>
      <c r="I165" s="101"/>
      <c r="J165" s="101"/>
      <c r="K165" s="101"/>
      <c r="L165" s="101"/>
      <c r="M165" s="99"/>
      <c r="N165" s="99"/>
      <c r="O165" s="125">
        <f t="shared" si="6"/>
        <v>0</v>
      </c>
      <c r="P165" s="87"/>
    </row>
    <row r="166" spans="1:16" ht="15.75" hidden="1">
      <c r="A166" s="32" t="s">
        <v>519</v>
      </c>
      <c r="B166" s="45" t="s">
        <v>614</v>
      </c>
      <c r="C166" s="126"/>
      <c r="D166" s="126"/>
      <c r="E166" s="99"/>
      <c r="F166" s="99"/>
      <c r="G166" s="126"/>
      <c r="H166" s="101"/>
      <c r="I166" s="101"/>
      <c r="J166" s="101"/>
      <c r="K166" s="101"/>
      <c r="L166" s="101"/>
      <c r="M166" s="99"/>
      <c r="N166" s="99"/>
      <c r="O166" s="125">
        <f t="shared" si="6"/>
        <v>0</v>
      </c>
      <c r="P166" s="87"/>
    </row>
    <row r="167" spans="1:16" ht="15.75" hidden="1">
      <c r="A167" s="32" t="s">
        <v>527</v>
      </c>
      <c r="B167" s="8" t="s">
        <v>528</v>
      </c>
      <c r="C167" s="126"/>
      <c r="D167" s="126"/>
      <c r="E167" s="99"/>
      <c r="F167" s="99"/>
      <c r="G167" s="126"/>
      <c r="H167" s="101"/>
      <c r="I167" s="101"/>
      <c r="J167" s="101"/>
      <c r="K167" s="101"/>
      <c r="L167" s="101"/>
      <c r="M167" s="99"/>
      <c r="N167" s="99"/>
      <c r="O167" s="125">
        <f t="shared" si="6"/>
        <v>0</v>
      </c>
      <c r="P167" s="87"/>
    </row>
    <row r="168" spans="1:16" ht="46.5" customHeight="1" hidden="1">
      <c r="A168" s="32" t="s">
        <v>672</v>
      </c>
      <c r="B168" s="8" t="s">
        <v>747</v>
      </c>
      <c r="C168" s="126"/>
      <c r="D168" s="126"/>
      <c r="E168" s="99"/>
      <c r="F168" s="99"/>
      <c r="G168" s="126"/>
      <c r="H168" s="101"/>
      <c r="I168" s="101"/>
      <c r="J168" s="101"/>
      <c r="K168" s="101"/>
      <c r="L168" s="101"/>
      <c r="M168" s="99"/>
      <c r="N168" s="99"/>
      <c r="O168" s="125">
        <f t="shared" si="6"/>
        <v>0</v>
      </c>
      <c r="P168" s="87"/>
    </row>
    <row r="169" spans="1:16" ht="44.25" customHeight="1" hidden="1">
      <c r="A169" s="32" t="s">
        <v>611</v>
      </c>
      <c r="B169" s="8" t="s">
        <v>670</v>
      </c>
      <c r="C169" s="126"/>
      <c r="D169" s="126"/>
      <c r="E169" s="99"/>
      <c r="F169" s="99"/>
      <c r="G169" s="126"/>
      <c r="H169" s="101"/>
      <c r="I169" s="101"/>
      <c r="J169" s="101"/>
      <c r="K169" s="101"/>
      <c r="L169" s="101"/>
      <c r="M169" s="99"/>
      <c r="N169" s="99"/>
      <c r="O169" s="125">
        <f t="shared" si="6"/>
        <v>0</v>
      </c>
      <c r="P169" s="87"/>
    </row>
    <row r="170" spans="1:16" ht="41.25" customHeight="1" hidden="1">
      <c r="A170" s="32" t="s">
        <v>660</v>
      </c>
      <c r="B170" s="8" t="s">
        <v>748</v>
      </c>
      <c r="C170" s="126"/>
      <c r="D170" s="126"/>
      <c r="E170" s="99"/>
      <c r="F170" s="99"/>
      <c r="G170" s="126"/>
      <c r="H170" s="101"/>
      <c r="I170" s="101"/>
      <c r="J170" s="101"/>
      <c r="K170" s="101"/>
      <c r="L170" s="101"/>
      <c r="M170" s="99"/>
      <c r="N170" s="99"/>
      <c r="O170" s="125">
        <f t="shared" si="6"/>
        <v>0</v>
      </c>
      <c r="P170" s="87"/>
    </row>
    <row r="171" spans="1:16" ht="31.5" customHeight="1" hidden="1">
      <c r="A171" s="32" t="s">
        <v>658</v>
      </c>
      <c r="B171" s="8" t="s">
        <v>659</v>
      </c>
      <c r="C171" s="126"/>
      <c r="D171" s="126"/>
      <c r="E171" s="99"/>
      <c r="F171" s="99"/>
      <c r="G171" s="126"/>
      <c r="H171" s="101"/>
      <c r="I171" s="101"/>
      <c r="J171" s="101"/>
      <c r="K171" s="101"/>
      <c r="L171" s="101"/>
      <c r="M171" s="99"/>
      <c r="N171" s="99"/>
      <c r="O171" s="125">
        <f t="shared" si="6"/>
        <v>0</v>
      </c>
      <c r="P171" s="87"/>
    </row>
    <row r="172" spans="1:16" ht="20.25" customHeight="1" hidden="1">
      <c r="A172" s="32"/>
      <c r="B172" s="62" t="s">
        <v>738</v>
      </c>
      <c r="C172" s="129"/>
      <c r="D172" s="126"/>
      <c r="E172" s="99"/>
      <c r="F172" s="99"/>
      <c r="G172" s="126"/>
      <c r="H172" s="101"/>
      <c r="I172" s="101"/>
      <c r="J172" s="101"/>
      <c r="K172" s="101"/>
      <c r="L172" s="101"/>
      <c r="M172" s="99"/>
      <c r="N172" s="99"/>
      <c r="O172" s="125">
        <f t="shared" si="6"/>
        <v>0</v>
      </c>
      <c r="P172" s="87"/>
    </row>
    <row r="173" spans="1:16" ht="15.75" hidden="1">
      <c r="A173" s="67" t="s">
        <v>535</v>
      </c>
      <c r="B173" s="69" t="s">
        <v>746</v>
      </c>
      <c r="C173" s="156">
        <f>SUM(C225+C239+C240)</f>
        <v>0</v>
      </c>
      <c r="D173" s="109"/>
      <c r="E173" s="100">
        <f>SUM(E174+E176+E178+E180+E182+E185+E188+E190+E192+E195+E197+E199+E201+E203+E205+E207+E209+E211+E213+E215+E217+E219+E221+E223+E225+E226+E228+E229+E230+E233+E236)</f>
        <v>0</v>
      </c>
      <c r="F173" s="100">
        <f>SUM(F174+F176+F178+F180+F182+F185+F188+F190+F192+F195+F197+F199+F201+F203+F205+F207+F209+F211+F213+F215+F217+F219+F221+F223+F225+F226+F228+F229+F230+F233+F236)</f>
        <v>0</v>
      </c>
      <c r="G173" s="109">
        <f>SUM(G174+G176+G178+G180+G182+G185+G188+G190+G192+G195+G197+G199+G201+G203+G205+G207+G209+G211+G213+G215+G217+G219+G221+G223+G225+G226+G228+G229+G230+G233+G236)</f>
        <v>0</v>
      </c>
      <c r="H173" s="105"/>
      <c r="I173" s="105"/>
      <c r="J173" s="105"/>
      <c r="K173" s="105"/>
      <c r="L173" s="105"/>
      <c r="M173" s="100"/>
      <c r="N173" s="100">
        <f>SUM(N174+N176+N178+N180+N182+N185+N188+N190+N192+N195+N197+N199+N201+N203+N205+N207+N209+N211+N213+N215+N217+N219+N221+N223+N225+N226+N228+N229+N230+N233+N236)</f>
        <v>0</v>
      </c>
      <c r="O173" s="125">
        <f t="shared" si="6"/>
        <v>0</v>
      </c>
      <c r="P173" s="87"/>
    </row>
    <row r="174" spans="1:16" ht="27" customHeight="1" hidden="1">
      <c r="A174" s="35" t="s">
        <v>696</v>
      </c>
      <c r="B174" s="5" t="s">
        <v>697</v>
      </c>
      <c r="C174" s="127"/>
      <c r="D174" s="126"/>
      <c r="E174" s="99"/>
      <c r="F174" s="99"/>
      <c r="G174" s="126"/>
      <c r="H174" s="101"/>
      <c r="I174" s="101"/>
      <c r="J174" s="101"/>
      <c r="K174" s="101"/>
      <c r="L174" s="101"/>
      <c r="M174" s="99"/>
      <c r="N174" s="99"/>
      <c r="O174" s="125">
        <f t="shared" si="6"/>
        <v>0</v>
      </c>
      <c r="P174" s="87"/>
    </row>
    <row r="175" spans="1:16" ht="27" customHeight="1" hidden="1">
      <c r="A175" s="35"/>
      <c r="B175" s="5" t="s">
        <v>714</v>
      </c>
      <c r="C175" s="127"/>
      <c r="D175" s="126"/>
      <c r="E175" s="99"/>
      <c r="F175" s="99"/>
      <c r="G175" s="126"/>
      <c r="H175" s="101"/>
      <c r="I175" s="101"/>
      <c r="J175" s="101"/>
      <c r="K175" s="101"/>
      <c r="L175" s="101"/>
      <c r="M175" s="99"/>
      <c r="N175" s="99"/>
      <c r="O175" s="125">
        <f t="shared" si="6"/>
        <v>0</v>
      </c>
      <c r="P175" s="87"/>
    </row>
    <row r="176" spans="1:16" ht="134.25" customHeight="1" hidden="1">
      <c r="A176" s="35" t="s">
        <v>647</v>
      </c>
      <c r="B176" s="46" t="s">
        <v>523</v>
      </c>
      <c r="C176" s="154"/>
      <c r="D176" s="110"/>
      <c r="E176" s="99"/>
      <c r="F176" s="99"/>
      <c r="G176" s="126"/>
      <c r="H176" s="101"/>
      <c r="I176" s="101"/>
      <c r="J176" s="85"/>
      <c r="K176" s="85"/>
      <c r="L176" s="85"/>
      <c r="M176" s="106"/>
      <c r="N176" s="106"/>
      <c r="O176" s="125">
        <f t="shared" si="6"/>
        <v>0</v>
      </c>
      <c r="P176" s="87"/>
    </row>
    <row r="177" spans="1:16" ht="24" customHeight="1" hidden="1">
      <c r="A177" s="35"/>
      <c r="B177" s="5" t="s">
        <v>714</v>
      </c>
      <c r="C177" s="154"/>
      <c r="D177" s="110"/>
      <c r="E177" s="99"/>
      <c r="F177" s="99"/>
      <c r="G177" s="126"/>
      <c r="H177" s="101"/>
      <c r="I177" s="101"/>
      <c r="J177" s="85"/>
      <c r="K177" s="85"/>
      <c r="L177" s="85"/>
      <c r="M177" s="106"/>
      <c r="N177" s="106"/>
      <c r="O177" s="125">
        <f t="shared" si="6"/>
        <v>0</v>
      </c>
      <c r="P177" s="87"/>
    </row>
    <row r="178" spans="1:16" ht="120" customHeight="1" hidden="1">
      <c r="A178" s="35" t="s">
        <v>648</v>
      </c>
      <c r="B178" s="46" t="s">
        <v>524</v>
      </c>
      <c r="C178" s="154"/>
      <c r="D178" s="110"/>
      <c r="E178" s="106"/>
      <c r="F178" s="106"/>
      <c r="G178" s="110"/>
      <c r="H178" s="85"/>
      <c r="I178" s="85"/>
      <c r="J178" s="85"/>
      <c r="K178" s="85"/>
      <c r="L178" s="85"/>
      <c r="M178" s="106"/>
      <c r="N178" s="106"/>
      <c r="O178" s="125">
        <f t="shared" si="6"/>
        <v>0</v>
      </c>
      <c r="P178" s="87"/>
    </row>
    <row r="179" spans="1:16" ht="24" customHeight="1" hidden="1">
      <c r="A179" s="35"/>
      <c r="B179" s="5" t="s">
        <v>714</v>
      </c>
      <c r="C179" s="154"/>
      <c r="D179" s="110"/>
      <c r="E179" s="106"/>
      <c r="F179" s="106"/>
      <c r="G179" s="110"/>
      <c r="H179" s="85"/>
      <c r="I179" s="85"/>
      <c r="J179" s="85"/>
      <c r="K179" s="85"/>
      <c r="L179" s="85"/>
      <c r="M179" s="106"/>
      <c r="N179" s="106"/>
      <c r="O179" s="125">
        <f t="shared" si="6"/>
        <v>0</v>
      </c>
      <c r="P179" s="87"/>
    </row>
    <row r="180" spans="1:16" ht="131.25" customHeight="1" hidden="1">
      <c r="A180" s="35" t="s">
        <v>548</v>
      </c>
      <c r="B180" s="5" t="s">
        <v>525</v>
      </c>
      <c r="C180" s="154"/>
      <c r="D180" s="110"/>
      <c r="E180" s="106"/>
      <c r="F180" s="106"/>
      <c r="G180" s="110"/>
      <c r="H180" s="85"/>
      <c r="I180" s="85"/>
      <c r="J180" s="85"/>
      <c r="K180" s="85"/>
      <c r="L180" s="85"/>
      <c r="M180" s="106"/>
      <c r="N180" s="106"/>
      <c r="O180" s="125">
        <f t="shared" si="6"/>
        <v>0</v>
      </c>
      <c r="P180" s="87"/>
    </row>
    <row r="181" spans="1:16" ht="24" customHeight="1" hidden="1">
      <c r="A181" s="35"/>
      <c r="B181" s="5" t="s">
        <v>714</v>
      </c>
      <c r="C181" s="154"/>
      <c r="D181" s="110"/>
      <c r="E181" s="106"/>
      <c r="F181" s="106"/>
      <c r="G181" s="110"/>
      <c r="H181" s="85"/>
      <c r="I181" s="85"/>
      <c r="J181" s="85"/>
      <c r="K181" s="85"/>
      <c r="L181" s="85"/>
      <c r="M181" s="106"/>
      <c r="N181" s="106"/>
      <c r="O181" s="125">
        <f t="shared" si="6"/>
        <v>0</v>
      </c>
      <c r="P181" s="87"/>
    </row>
    <row r="182" spans="1:16" ht="370.5" customHeight="1" hidden="1">
      <c r="A182" s="35" t="s">
        <v>649</v>
      </c>
      <c r="B182" s="64" t="s">
        <v>731</v>
      </c>
      <c r="C182" s="154"/>
      <c r="D182" s="110"/>
      <c r="E182" s="99"/>
      <c r="F182" s="99"/>
      <c r="G182" s="126"/>
      <c r="H182" s="101"/>
      <c r="I182" s="101"/>
      <c r="J182" s="85"/>
      <c r="K182" s="85"/>
      <c r="L182" s="85"/>
      <c r="M182" s="106"/>
      <c r="N182" s="106"/>
      <c r="O182" s="125">
        <f t="shared" si="6"/>
        <v>0</v>
      </c>
      <c r="P182" s="87"/>
    </row>
    <row r="183" spans="1:16" ht="70.5" customHeight="1" hidden="1">
      <c r="A183" s="35"/>
      <c r="B183" s="5" t="s">
        <v>714</v>
      </c>
      <c r="C183" s="154"/>
      <c r="D183" s="110"/>
      <c r="E183" s="99"/>
      <c r="F183" s="99"/>
      <c r="G183" s="126"/>
      <c r="H183" s="101"/>
      <c r="I183" s="101"/>
      <c r="J183" s="85"/>
      <c r="K183" s="85"/>
      <c r="L183" s="85"/>
      <c r="M183" s="106"/>
      <c r="N183" s="106"/>
      <c r="O183" s="125">
        <f t="shared" si="6"/>
        <v>0</v>
      </c>
      <c r="P183" s="87"/>
    </row>
    <row r="184" spans="1:16" ht="23.25" customHeight="1" hidden="1">
      <c r="A184" s="47"/>
      <c r="B184" s="5" t="s">
        <v>714</v>
      </c>
      <c r="C184" s="127"/>
      <c r="D184" s="126"/>
      <c r="E184" s="99"/>
      <c r="F184" s="99"/>
      <c r="G184" s="126"/>
      <c r="H184" s="101"/>
      <c r="I184" s="101"/>
      <c r="J184" s="101"/>
      <c r="K184" s="101"/>
      <c r="L184" s="101"/>
      <c r="M184" s="99"/>
      <c r="N184" s="99"/>
      <c r="O184" s="125">
        <f t="shared" si="6"/>
        <v>0</v>
      </c>
      <c r="P184" s="87"/>
    </row>
    <row r="185" spans="1:16" ht="279.75" customHeight="1" hidden="1">
      <c r="A185" s="35" t="s">
        <v>650</v>
      </c>
      <c r="B185" s="46" t="s">
        <v>553</v>
      </c>
      <c r="C185" s="154"/>
      <c r="D185" s="110"/>
      <c r="E185" s="99"/>
      <c r="F185" s="99"/>
      <c r="G185" s="126"/>
      <c r="H185" s="101"/>
      <c r="I185" s="101"/>
      <c r="J185" s="85"/>
      <c r="K185" s="85"/>
      <c r="L185" s="85"/>
      <c r="M185" s="106"/>
      <c r="N185" s="106"/>
      <c r="O185" s="125">
        <f t="shared" si="6"/>
        <v>0</v>
      </c>
      <c r="P185" s="87"/>
    </row>
    <row r="186" spans="1:16" ht="94.5" hidden="1">
      <c r="A186" s="35" t="s">
        <v>679</v>
      </c>
      <c r="B186" s="5" t="s">
        <v>574</v>
      </c>
      <c r="C186" s="127"/>
      <c r="D186" s="126"/>
      <c r="E186" s="106"/>
      <c r="F186" s="106"/>
      <c r="G186" s="110"/>
      <c r="H186" s="85"/>
      <c r="I186" s="85"/>
      <c r="J186" s="85"/>
      <c r="K186" s="85"/>
      <c r="L186" s="85"/>
      <c r="M186" s="106"/>
      <c r="N186" s="106"/>
      <c r="O186" s="125">
        <f t="shared" si="6"/>
        <v>0</v>
      </c>
      <c r="P186" s="87"/>
    </row>
    <row r="187" spans="1:16" ht="15.75" hidden="1">
      <c r="A187" s="35"/>
      <c r="B187" s="5" t="s">
        <v>714</v>
      </c>
      <c r="C187" s="154"/>
      <c r="D187" s="110"/>
      <c r="E187" s="106"/>
      <c r="F187" s="106"/>
      <c r="G187" s="110"/>
      <c r="H187" s="85"/>
      <c r="I187" s="85"/>
      <c r="J187" s="85"/>
      <c r="K187" s="85"/>
      <c r="L187" s="85"/>
      <c r="M187" s="106"/>
      <c r="N187" s="106"/>
      <c r="O187" s="125">
        <f t="shared" si="6"/>
        <v>0</v>
      </c>
      <c r="P187" s="87"/>
    </row>
    <row r="188" spans="1:16" ht="66" customHeight="1" hidden="1">
      <c r="A188" s="35" t="s">
        <v>651</v>
      </c>
      <c r="B188" s="46" t="s">
        <v>718</v>
      </c>
      <c r="C188" s="154"/>
      <c r="D188" s="110"/>
      <c r="E188" s="106"/>
      <c r="F188" s="106"/>
      <c r="G188" s="110"/>
      <c r="H188" s="101"/>
      <c r="I188" s="101"/>
      <c r="J188" s="85"/>
      <c r="K188" s="85"/>
      <c r="L188" s="85"/>
      <c r="M188" s="106"/>
      <c r="N188" s="106"/>
      <c r="O188" s="125">
        <f t="shared" si="6"/>
        <v>0</v>
      </c>
      <c r="P188" s="87"/>
    </row>
    <row r="189" spans="1:16" ht="20.25" customHeight="1" hidden="1">
      <c r="A189" s="35"/>
      <c r="B189" s="5" t="s">
        <v>714</v>
      </c>
      <c r="C189" s="154"/>
      <c r="D189" s="110"/>
      <c r="E189" s="106"/>
      <c r="F189" s="106"/>
      <c r="G189" s="110"/>
      <c r="H189" s="101"/>
      <c r="I189" s="101"/>
      <c r="J189" s="85"/>
      <c r="K189" s="85"/>
      <c r="L189" s="85"/>
      <c r="M189" s="106"/>
      <c r="N189" s="106"/>
      <c r="O189" s="125">
        <f t="shared" si="6"/>
        <v>0</v>
      </c>
      <c r="P189" s="87"/>
    </row>
    <row r="190" spans="1:16" ht="86.25" customHeight="1" hidden="1">
      <c r="A190" s="35" t="s">
        <v>652</v>
      </c>
      <c r="B190" s="46" t="s">
        <v>719</v>
      </c>
      <c r="C190" s="154"/>
      <c r="D190" s="110"/>
      <c r="E190" s="106"/>
      <c r="F190" s="106"/>
      <c r="G190" s="110"/>
      <c r="H190" s="85"/>
      <c r="I190" s="85"/>
      <c r="J190" s="85"/>
      <c r="K190" s="85"/>
      <c r="L190" s="85"/>
      <c r="M190" s="106"/>
      <c r="N190" s="106"/>
      <c r="O190" s="125">
        <f t="shared" si="6"/>
        <v>0</v>
      </c>
      <c r="P190" s="87"/>
    </row>
    <row r="191" spans="1:16" ht="24.75" customHeight="1" hidden="1">
      <c r="A191" s="35"/>
      <c r="B191" s="5" t="s">
        <v>714</v>
      </c>
      <c r="C191" s="154"/>
      <c r="D191" s="110"/>
      <c r="E191" s="106"/>
      <c r="F191" s="106"/>
      <c r="G191" s="110"/>
      <c r="H191" s="85"/>
      <c r="I191" s="85"/>
      <c r="J191" s="85"/>
      <c r="K191" s="85"/>
      <c r="L191" s="85"/>
      <c r="M191" s="106"/>
      <c r="N191" s="106"/>
      <c r="O191" s="125">
        <f t="shared" si="6"/>
        <v>0</v>
      </c>
      <c r="P191" s="87"/>
    </row>
    <row r="192" spans="1:16" ht="63" customHeight="1" hidden="1">
      <c r="A192" s="35" t="s">
        <v>654</v>
      </c>
      <c r="B192" s="5" t="s">
        <v>720</v>
      </c>
      <c r="C192" s="127"/>
      <c r="D192" s="126"/>
      <c r="E192" s="99"/>
      <c r="F192" s="99"/>
      <c r="G192" s="126"/>
      <c r="H192" s="101"/>
      <c r="I192" s="101"/>
      <c r="J192" s="101"/>
      <c r="K192" s="101"/>
      <c r="L192" s="101"/>
      <c r="M192" s="99"/>
      <c r="N192" s="99"/>
      <c r="O192" s="125">
        <f t="shared" si="6"/>
        <v>0</v>
      </c>
      <c r="P192" s="87"/>
    </row>
    <row r="193" spans="1:16" ht="15.75" hidden="1">
      <c r="A193" s="35"/>
      <c r="B193" s="5"/>
      <c r="C193" s="127"/>
      <c r="D193" s="126"/>
      <c r="E193" s="99"/>
      <c r="F193" s="99"/>
      <c r="G193" s="126"/>
      <c r="H193" s="101"/>
      <c r="I193" s="101"/>
      <c r="J193" s="101"/>
      <c r="K193" s="101"/>
      <c r="L193" s="101"/>
      <c r="M193" s="99"/>
      <c r="N193" s="99"/>
      <c r="O193" s="125">
        <f t="shared" si="6"/>
        <v>0</v>
      </c>
      <c r="P193" s="87"/>
    </row>
    <row r="194" spans="1:16" ht="15.75" hidden="1">
      <c r="A194" s="35"/>
      <c r="B194" s="5" t="s">
        <v>714</v>
      </c>
      <c r="C194" s="127"/>
      <c r="D194" s="126"/>
      <c r="E194" s="99"/>
      <c r="F194" s="99"/>
      <c r="G194" s="126"/>
      <c r="H194" s="101"/>
      <c r="I194" s="101"/>
      <c r="J194" s="101"/>
      <c r="K194" s="101"/>
      <c r="L194" s="101"/>
      <c r="M194" s="99"/>
      <c r="N194" s="99"/>
      <c r="O194" s="125">
        <f t="shared" si="6"/>
        <v>0</v>
      </c>
      <c r="P194" s="87"/>
    </row>
    <row r="195" spans="1:16" ht="120.75" customHeight="1" hidden="1">
      <c r="A195" s="48" t="s">
        <v>677</v>
      </c>
      <c r="B195" s="5" t="s">
        <v>721</v>
      </c>
      <c r="C195" s="154"/>
      <c r="D195" s="110"/>
      <c r="E195" s="99"/>
      <c r="F195" s="99"/>
      <c r="G195" s="126"/>
      <c r="H195" s="101"/>
      <c r="I195" s="101"/>
      <c r="J195" s="85"/>
      <c r="K195" s="85"/>
      <c r="L195" s="85"/>
      <c r="M195" s="106"/>
      <c r="N195" s="106"/>
      <c r="O195" s="125">
        <f t="shared" si="6"/>
        <v>0</v>
      </c>
      <c r="P195" s="87"/>
    </row>
    <row r="196" spans="1:16" ht="18.75" customHeight="1" hidden="1">
      <c r="A196" s="35"/>
      <c r="B196" s="5" t="s">
        <v>714</v>
      </c>
      <c r="C196" s="154"/>
      <c r="D196" s="110"/>
      <c r="E196" s="106"/>
      <c r="F196" s="106"/>
      <c r="G196" s="110"/>
      <c r="H196" s="101"/>
      <c r="I196" s="101"/>
      <c r="J196" s="85"/>
      <c r="K196" s="85"/>
      <c r="L196" s="85"/>
      <c r="M196" s="106"/>
      <c r="N196" s="106"/>
      <c r="O196" s="125">
        <f t="shared" si="6"/>
        <v>0</v>
      </c>
      <c r="P196" s="87"/>
    </row>
    <row r="197" spans="1:16" ht="105.75" customHeight="1" hidden="1">
      <c r="A197" s="48" t="s">
        <v>678</v>
      </c>
      <c r="B197" s="86" t="s">
        <v>722</v>
      </c>
      <c r="C197" s="154"/>
      <c r="D197" s="110"/>
      <c r="E197" s="106"/>
      <c r="F197" s="106"/>
      <c r="G197" s="110"/>
      <c r="H197" s="85"/>
      <c r="I197" s="85"/>
      <c r="J197" s="85"/>
      <c r="K197" s="85"/>
      <c r="L197" s="85"/>
      <c r="M197" s="106"/>
      <c r="N197" s="106"/>
      <c r="O197" s="125">
        <f t="shared" si="6"/>
        <v>0</v>
      </c>
      <c r="P197" s="87"/>
    </row>
    <row r="198" spans="1:16" ht="17.25" customHeight="1" hidden="1">
      <c r="A198" s="35"/>
      <c r="B198" s="5" t="s">
        <v>714</v>
      </c>
      <c r="C198" s="154"/>
      <c r="D198" s="110"/>
      <c r="E198" s="99"/>
      <c r="F198" s="99"/>
      <c r="G198" s="126"/>
      <c r="H198" s="101"/>
      <c r="I198" s="101"/>
      <c r="J198" s="101"/>
      <c r="K198" s="101"/>
      <c r="L198" s="101"/>
      <c r="M198" s="99"/>
      <c r="N198" s="99"/>
      <c r="O198" s="125">
        <f t="shared" si="6"/>
        <v>0</v>
      </c>
      <c r="P198" s="87"/>
    </row>
    <row r="199" spans="1:16" ht="15.75" customHeight="1" hidden="1">
      <c r="A199" s="35" t="s">
        <v>502</v>
      </c>
      <c r="B199" s="5" t="s">
        <v>723</v>
      </c>
      <c r="C199" s="127"/>
      <c r="D199" s="126"/>
      <c r="E199" s="99"/>
      <c r="F199" s="99"/>
      <c r="G199" s="126"/>
      <c r="H199" s="101"/>
      <c r="I199" s="101"/>
      <c r="J199" s="101"/>
      <c r="K199" s="101"/>
      <c r="L199" s="101"/>
      <c r="M199" s="99"/>
      <c r="N199" s="99"/>
      <c r="O199" s="125">
        <f t="shared" si="6"/>
        <v>0</v>
      </c>
      <c r="P199" s="87"/>
    </row>
    <row r="200" spans="1:16" ht="15.75" customHeight="1" hidden="1">
      <c r="A200" s="35"/>
      <c r="B200" s="5" t="s">
        <v>714</v>
      </c>
      <c r="C200" s="127"/>
      <c r="D200" s="126"/>
      <c r="E200" s="99"/>
      <c r="F200" s="99"/>
      <c r="G200" s="126"/>
      <c r="H200" s="101"/>
      <c r="I200" s="101"/>
      <c r="J200" s="101"/>
      <c r="K200" s="101"/>
      <c r="L200" s="101"/>
      <c r="M200" s="99"/>
      <c r="N200" s="99"/>
      <c r="O200" s="125">
        <f t="shared" si="6"/>
        <v>0</v>
      </c>
      <c r="P200" s="87"/>
    </row>
    <row r="201" spans="1:16" ht="72.75" customHeight="1" hidden="1">
      <c r="A201" s="35" t="s">
        <v>549</v>
      </c>
      <c r="B201" s="5" t="s">
        <v>724</v>
      </c>
      <c r="C201" s="127"/>
      <c r="D201" s="126"/>
      <c r="E201" s="99"/>
      <c r="F201" s="99"/>
      <c r="G201" s="126"/>
      <c r="H201" s="101"/>
      <c r="I201" s="101"/>
      <c r="J201" s="101"/>
      <c r="K201" s="101"/>
      <c r="L201" s="101"/>
      <c r="M201" s="99"/>
      <c r="N201" s="99"/>
      <c r="O201" s="125">
        <f t="shared" si="6"/>
        <v>0</v>
      </c>
      <c r="P201" s="87"/>
    </row>
    <row r="202" spans="1:16" ht="15.75" customHeight="1" hidden="1">
      <c r="A202" s="35"/>
      <c r="B202" s="5" t="s">
        <v>714</v>
      </c>
      <c r="C202" s="127"/>
      <c r="D202" s="126"/>
      <c r="E202" s="99"/>
      <c r="F202" s="99"/>
      <c r="G202" s="126"/>
      <c r="H202" s="101"/>
      <c r="I202" s="101"/>
      <c r="J202" s="101"/>
      <c r="K202" s="101"/>
      <c r="L202" s="101"/>
      <c r="M202" s="99"/>
      <c r="N202" s="99"/>
      <c r="O202" s="125">
        <f t="shared" si="6"/>
        <v>0</v>
      </c>
      <c r="P202" s="87"/>
    </row>
    <row r="203" spans="1:16" ht="90.75" customHeight="1" hidden="1">
      <c r="A203" s="35" t="s">
        <v>550</v>
      </c>
      <c r="B203" s="5" t="s">
        <v>725</v>
      </c>
      <c r="C203" s="127"/>
      <c r="D203" s="126"/>
      <c r="E203" s="99"/>
      <c r="F203" s="99"/>
      <c r="G203" s="126"/>
      <c r="H203" s="101"/>
      <c r="I203" s="101"/>
      <c r="J203" s="101"/>
      <c r="K203" s="101"/>
      <c r="L203" s="101"/>
      <c r="M203" s="99"/>
      <c r="N203" s="99"/>
      <c r="O203" s="125">
        <f t="shared" si="6"/>
        <v>0</v>
      </c>
      <c r="P203" s="87"/>
    </row>
    <row r="204" spans="1:16" ht="15.75" customHeight="1" hidden="1">
      <c r="A204" s="35"/>
      <c r="B204" s="5" t="s">
        <v>714</v>
      </c>
      <c r="C204" s="127"/>
      <c r="D204" s="126"/>
      <c r="E204" s="99"/>
      <c r="F204" s="99"/>
      <c r="G204" s="126"/>
      <c r="H204" s="101"/>
      <c r="I204" s="101"/>
      <c r="J204" s="101"/>
      <c r="K204" s="101"/>
      <c r="L204" s="101"/>
      <c r="M204" s="99"/>
      <c r="N204" s="99"/>
      <c r="O204" s="125">
        <f t="shared" si="6"/>
        <v>0</v>
      </c>
      <c r="P204" s="87"/>
    </row>
    <row r="205" spans="1:16" ht="15.75" hidden="1">
      <c r="A205" s="48" t="s">
        <v>693</v>
      </c>
      <c r="B205" s="5" t="s">
        <v>565</v>
      </c>
      <c r="C205" s="154"/>
      <c r="D205" s="110"/>
      <c r="E205" s="99"/>
      <c r="F205" s="99"/>
      <c r="G205" s="126"/>
      <c r="H205" s="101"/>
      <c r="I205" s="101"/>
      <c r="J205" s="101"/>
      <c r="K205" s="101"/>
      <c r="L205" s="101"/>
      <c r="M205" s="99"/>
      <c r="N205" s="99"/>
      <c r="O205" s="125">
        <f t="shared" si="6"/>
        <v>0</v>
      </c>
      <c r="P205" s="87"/>
    </row>
    <row r="206" spans="1:16" ht="15.75" hidden="1">
      <c r="A206" s="35"/>
      <c r="B206" s="5" t="s">
        <v>714</v>
      </c>
      <c r="C206" s="154"/>
      <c r="D206" s="110"/>
      <c r="E206" s="99"/>
      <c r="F206" s="99"/>
      <c r="G206" s="126"/>
      <c r="H206" s="101"/>
      <c r="I206" s="101"/>
      <c r="J206" s="101"/>
      <c r="K206" s="101"/>
      <c r="L206" s="101"/>
      <c r="M206" s="99"/>
      <c r="N206" s="99"/>
      <c r="O206" s="125">
        <f t="shared" si="6"/>
        <v>0</v>
      </c>
      <c r="P206" s="87"/>
    </row>
    <row r="207" spans="1:16" ht="15.75" hidden="1">
      <c r="A207" s="48" t="s">
        <v>633</v>
      </c>
      <c r="B207" s="5" t="s">
        <v>566</v>
      </c>
      <c r="C207" s="154"/>
      <c r="D207" s="110"/>
      <c r="E207" s="99"/>
      <c r="F207" s="99"/>
      <c r="G207" s="126"/>
      <c r="H207" s="101"/>
      <c r="I207" s="101"/>
      <c r="J207" s="101"/>
      <c r="K207" s="101"/>
      <c r="L207" s="101"/>
      <c r="M207" s="99"/>
      <c r="N207" s="99"/>
      <c r="O207" s="125">
        <f t="shared" si="6"/>
        <v>0</v>
      </c>
      <c r="P207" s="87"/>
    </row>
    <row r="208" spans="1:16" ht="15.75" hidden="1">
      <c r="A208" s="35"/>
      <c r="B208" s="5" t="s">
        <v>714</v>
      </c>
      <c r="C208" s="154"/>
      <c r="D208" s="110"/>
      <c r="E208" s="99"/>
      <c r="F208" s="99"/>
      <c r="G208" s="126"/>
      <c r="H208" s="101"/>
      <c r="I208" s="101"/>
      <c r="J208" s="101"/>
      <c r="K208" s="101"/>
      <c r="L208" s="101"/>
      <c r="M208" s="99"/>
      <c r="N208" s="99"/>
      <c r="O208" s="125">
        <f t="shared" si="6"/>
        <v>0</v>
      </c>
      <c r="P208" s="87"/>
    </row>
    <row r="209" spans="1:16" ht="15.75" hidden="1">
      <c r="A209" s="48" t="s">
        <v>634</v>
      </c>
      <c r="B209" s="46" t="s">
        <v>540</v>
      </c>
      <c r="C209" s="154"/>
      <c r="D209" s="110"/>
      <c r="E209" s="99"/>
      <c r="F209" s="99"/>
      <c r="G209" s="126"/>
      <c r="H209" s="101"/>
      <c r="I209" s="101"/>
      <c r="J209" s="101"/>
      <c r="K209" s="101"/>
      <c r="L209" s="101"/>
      <c r="M209" s="99"/>
      <c r="N209" s="99"/>
      <c r="O209" s="125">
        <f t="shared" si="6"/>
        <v>0</v>
      </c>
      <c r="P209" s="87"/>
    </row>
    <row r="210" spans="1:16" ht="15.75" hidden="1">
      <c r="A210" s="35"/>
      <c r="B210" s="5" t="s">
        <v>714</v>
      </c>
      <c r="C210" s="154"/>
      <c r="D210" s="110"/>
      <c r="E210" s="99"/>
      <c r="F210" s="99"/>
      <c r="G210" s="126"/>
      <c r="H210" s="101"/>
      <c r="I210" s="101"/>
      <c r="J210" s="101"/>
      <c r="K210" s="101"/>
      <c r="L210" s="101"/>
      <c r="M210" s="99"/>
      <c r="N210" s="99"/>
      <c r="O210" s="125">
        <f t="shared" si="6"/>
        <v>0</v>
      </c>
      <c r="P210" s="87"/>
    </row>
    <row r="211" spans="1:16" ht="15.75" hidden="1">
      <c r="A211" s="48" t="s">
        <v>635</v>
      </c>
      <c r="B211" s="46" t="s">
        <v>567</v>
      </c>
      <c r="C211" s="154"/>
      <c r="D211" s="110"/>
      <c r="E211" s="99"/>
      <c r="F211" s="99"/>
      <c r="G211" s="126"/>
      <c r="H211" s="101"/>
      <c r="I211" s="101"/>
      <c r="J211" s="101"/>
      <c r="K211" s="101"/>
      <c r="L211" s="101"/>
      <c r="M211" s="99"/>
      <c r="N211" s="99"/>
      <c r="O211" s="125">
        <f t="shared" si="6"/>
        <v>0</v>
      </c>
      <c r="P211" s="87"/>
    </row>
    <row r="212" spans="1:16" ht="15.75" hidden="1">
      <c r="A212" s="35"/>
      <c r="B212" s="5" t="s">
        <v>714</v>
      </c>
      <c r="C212" s="154"/>
      <c r="D212" s="110"/>
      <c r="E212" s="99"/>
      <c r="F212" s="99"/>
      <c r="G212" s="126"/>
      <c r="H212" s="101"/>
      <c r="I212" s="101"/>
      <c r="J212" s="101"/>
      <c r="K212" s="101"/>
      <c r="L212" s="101"/>
      <c r="M212" s="99"/>
      <c r="N212" s="99"/>
      <c r="O212" s="125">
        <f t="shared" si="6"/>
        <v>0</v>
      </c>
      <c r="P212" s="87"/>
    </row>
    <row r="213" spans="1:16" ht="15.75" hidden="1">
      <c r="A213" s="48" t="s">
        <v>636</v>
      </c>
      <c r="B213" s="46" t="s">
        <v>661</v>
      </c>
      <c r="C213" s="154"/>
      <c r="D213" s="110"/>
      <c r="E213" s="99"/>
      <c r="F213" s="99"/>
      <c r="G213" s="126"/>
      <c r="H213" s="101"/>
      <c r="I213" s="101"/>
      <c r="J213" s="101"/>
      <c r="K213" s="101"/>
      <c r="L213" s="101"/>
      <c r="M213" s="99"/>
      <c r="N213" s="99"/>
      <c r="O213" s="125">
        <f t="shared" si="6"/>
        <v>0</v>
      </c>
      <c r="P213" s="87"/>
    </row>
    <row r="214" spans="1:16" ht="15.75" hidden="1">
      <c r="A214" s="35"/>
      <c r="B214" s="5" t="s">
        <v>714</v>
      </c>
      <c r="C214" s="154"/>
      <c r="D214" s="110"/>
      <c r="E214" s="99"/>
      <c r="F214" s="99"/>
      <c r="G214" s="126"/>
      <c r="H214" s="101"/>
      <c r="I214" s="101"/>
      <c r="J214" s="101"/>
      <c r="K214" s="101"/>
      <c r="L214" s="101"/>
      <c r="M214" s="99"/>
      <c r="N214" s="99"/>
      <c r="O214" s="125">
        <f aca="true" t="shared" si="7" ref="O214:O277">SUM(H214+C214)</f>
        <v>0</v>
      </c>
      <c r="P214" s="87"/>
    </row>
    <row r="215" spans="1:16" ht="15.75" hidden="1">
      <c r="A215" s="48" t="s">
        <v>694</v>
      </c>
      <c r="B215" s="46" t="s">
        <v>695</v>
      </c>
      <c r="C215" s="154"/>
      <c r="D215" s="110"/>
      <c r="E215" s="99"/>
      <c r="F215" s="99"/>
      <c r="G215" s="126"/>
      <c r="H215" s="101"/>
      <c r="I215" s="101"/>
      <c r="J215" s="101"/>
      <c r="K215" s="101"/>
      <c r="L215" s="101"/>
      <c r="M215" s="99"/>
      <c r="N215" s="99"/>
      <c r="O215" s="125">
        <f t="shared" si="7"/>
        <v>0</v>
      </c>
      <c r="P215" s="87"/>
    </row>
    <row r="216" spans="1:16" ht="15.75" hidden="1">
      <c r="A216" s="35"/>
      <c r="B216" s="5" t="s">
        <v>714</v>
      </c>
      <c r="C216" s="154"/>
      <c r="D216" s="110"/>
      <c r="E216" s="99"/>
      <c r="F216" s="99"/>
      <c r="G216" s="126"/>
      <c r="H216" s="101"/>
      <c r="I216" s="101"/>
      <c r="J216" s="101"/>
      <c r="K216" s="101"/>
      <c r="L216" s="101"/>
      <c r="M216" s="99"/>
      <c r="N216" s="99"/>
      <c r="O216" s="125">
        <f t="shared" si="7"/>
        <v>0</v>
      </c>
      <c r="P216" s="87"/>
    </row>
    <row r="217" spans="1:16" ht="15.75" hidden="1">
      <c r="A217" s="48" t="s">
        <v>568</v>
      </c>
      <c r="B217" s="46" t="s">
        <v>569</v>
      </c>
      <c r="C217" s="154"/>
      <c r="D217" s="110"/>
      <c r="E217" s="99"/>
      <c r="F217" s="99"/>
      <c r="G217" s="126"/>
      <c r="H217" s="101"/>
      <c r="I217" s="101"/>
      <c r="J217" s="101"/>
      <c r="K217" s="101"/>
      <c r="L217" s="101"/>
      <c r="M217" s="99"/>
      <c r="N217" s="99"/>
      <c r="O217" s="125">
        <f t="shared" si="7"/>
        <v>0</v>
      </c>
      <c r="P217" s="87"/>
    </row>
    <row r="218" spans="1:16" ht="15.75" hidden="1">
      <c r="A218" s="35"/>
      <c r="B218" s="5" t="s">
        <v>714</v>
      </c>
      <c r="C218" s="154"/>
      <c r="D218" s="110"/>
      <c r="E218" s="99"/>
      <c r="F218" s="99"/>
      <c r="G218" s="126"/>
      <c r="H218" s="101"/>
      <c r="I218" s="101"/>
      <c r="J218" s="101"/>
      <c r="K218" s="101"/>
      <c r="L218" s="101"/>
      <c r="M218" s="99"/>
      <c r="N218" s="99"/>
      <c r="O218" s="125">
        <f t="shared" si="7"/>
        <v>0</v>
      </c>
      <c r="P218" s="87"/>
    </row>
    <row r="219" spans="1:16" ht="15.75" hidden="1">
      <c r="A219" s="48" t="s">
        <v>657</v>
      </c>
      <c r="B219" s="46" t="s">
        <v>662</v>
      </c>
      <c r="C219" s="154"/>
      <c r="D219" s="110"/>
      <c r="E219" s="99"/>
      <c r="F219" s="99"/>
      <c r="G219" s="126"/>
      <c r="H219" s="101"/>
      <c r="I219" s="101"/>
      <c r="J219" s="101"/>
      <c r="K219" s="101"/>
      <c r="L219" s="101"/>
      <c r="M219" s="99"/>
      <c r="N219" s="99"/>
      <c r="O219" s="125">
        <f t="shared" si="7"/>
        <v>0</v>
      </c>
      <c r="P219" s="87"/>
    </row>
    <row r="220" spans="1:16" ht="15.75" hidden="1">
      <c r="A220" s="35"/>
      <c r="B220" s="5" t="s">
        <v>714</v>
      </c>
      <c r="C220" s="154"/>
      <c r="D220" s="110"/>
      <c r="E220" s="99"/>
      <c r="F220" s="99"/>
      <c r="G220" s="126"/>
      <c r="H220" s="101"/>
      <c r="I220" s="101"/>
      <c r="J220" s="101"/>
      <c r="K220" s="101"/>
      <c r="L220" s="101"/>
      <c r="M220" s="99"/>
      <c r="N220" s="99"/>
      <c r="O220" s="125">
        <f t="shared" si="7"/>
        <v>0</v>
      </c>
      <c r="P220" s="87"/>
    </row>
    <row r="221" spans="1:16" ht="39" customHeight="1" hidden="1">
      <c r="A221" s="48" t="s">
        <v>602</v>
      </c>
      <c r="B221" s="46" t="s">
        <v>726</v>
      </c>
      <c r="C221" s="154"/>
      <c r="D221" s="110"/>
      <c r="E221" s="99"/>
      <c r="F221" s="99"/>
      <c r="G221" s="126"/>
      <c r="H221" s="101"/>
      <c r="I221" s="101"/>
      <c r="J221" s="101"/>
      <c r="K221" s="101"/>
      <c r="L221" s="101"/>
      <c r="M221" s="99"/>
      <c r="N221" s="99"/>
      <c r="O221" s="125">
        <f t="shared" si="7"/>
        <v>0</v>
      </c>
      <c r="P221" s="87"/>
    </row>
    <row r="222" spans="1:16" ht="23.25" customHeight="1" hidden="1">
      <c r="A222" s="35"/>
      <c r="B222" s="5" t="s">
        <v>714</v>
      </c>
      <c r="C222" s="154"/>
      <c r="D222" s="110"/>
      <c r="E222" s="99"/>
      <c r="F222" s="99"/>
      <c r="G222" s="126"/>
      <c r="H222" s="101"/>
      <c r="I222" s="101"/>
      <c r="J222" s="101"/>
      <c r="K222" s="101"/>
      <c r="L222" s="101"/>
      <c r="M222" s="99"/>
      <c r="N222" s="99"/>
      <c r="O222" s="125">
        <f t="shared" si="7"/>
        <v>0</v>
      </c>
      <c r="P222" s="87"/>
    </row>
    <row r="223" spans="1:16" ht="36" customHeight="1" hidden="1">
      <c r="A223" s="48" t="s">
        <v>570</v>
      </c>
      <c r="B223" s="46" t="s">
        <v>727</v>
      </c>
      <c r="C223" s="154"/>
      <c r="D223" s="110"/>
      <c r="E223" s="99"/>
      <c r="F223" s="99"/>
      <c r="G223" s="126"/>
      <c r="H223" s="101"/>
      <c r="I223" s="101"/>
      <c r="J223" s="101"/>
      <c r="K223" s="101"/>
      <c r="L223" s="101"/>
      <c r="M223" s="99"/>
      <c r="N223" s="99"/>
      <c r="O223" s="125">
        <f t="shared" si="7"/>
        <v>0</v>
      </c>
      <c r="P223" s="87"/>
    </row>
    <row r="224" spans="1:16" ht="23.25" customHeight="1" hidden="1">
      <c r="A224" s="35"/>
      <c r="B224" s="5" t="s">
        <v>714</v>
      </c>
      <c r="C224" s="154"/>
      <c r="D224" s="110"/>
      <c r="E224" s="99"/>
      <c r="F224" s="99"/>
      <c r="G224" s="126"/>
      <c r="H224" s="101"/>
      <c r="I224" s="101"/>
      <c r="J224" s="101"/>
      <c r="K224" s="101"/>
      <c r="L224" s="101"/>
      <c r="M224" s="99"/>
      <c r="N224" s="99"/>
      <c r="O224" s="125">
        <f t="shared" si="7"/>
        <v>0</v>
      </c>
      <c r="P224" s="87"/>
    </row>
    <row r="225" spans="1:16" ht="15.75" hidden="1">
      <c r="A225" s="35" t="s">
        <v>637</v>
      </c>
      <c r="B225" s="5" t="s">
        <v>667</v>
      </c>
      <c r="C225" s="127"/>
      <c r="D225" s="126"/>
      <c r="E225" s="99"/>
      <c r="F225" s="99"/>
      <c r="G225" s="126"/>
      <c r="H225" s="101"/>
      <c r="I225" s="101"/>
      <c r="J225" s="101"/>
      <c r="K225" s="101"/>
      <c r="L225" s="101"/>
      <c r="M225" s="99"/>
      <c r="N225" s="99"/>
      <c r="O225" s="125">
        <f t="shared" si="7"/>
        <v>0</v>
      </c>
      <c r="P225" s="87"/>
    </row>
    <row r="226" spans="1:16" ht="15.75" hidden="1">
      <c r="A226" s="35" t="s">
        <v>572</v>
      </c>
      <c r="B226" s="5" t="s">
        <v>573</v>
      </c>
      <c r="C226" s="127"/>
      <c r="D226" s="126"/>
      <c r="E226" s="99"/>
      <c r="F226" s="99"/>
      <c r="G226" s="126"/>
      <c r="H226" s="101"/>
      <c r="I226" s="101"/>
      <c r="J226" s="101"/>
      <c r="K226" s="101"/>
      <c r="L226" s="101"/>
      <c r="M226" s="99"/>
      <c r="N226" s="99"/>
      <c r="O226" s="125">
        <f t="shared" si="7"/>
        <v>0</v>
      </c>
      <c r="P226" s="87"/>
    </row>
    <row r="227" spans="1:16" ht="15.75" hidden="1">
      <c r="A227" s="35" t="s">
        <v>603</v>
      </c>
      <c r="B227" s="5" t="s">
        <v>764</v>
      </c>
      <c r="C227" s="127"/>
      <c r="D227" s="126"/>
      <c r="E227" s="99"/>
      <c r="F227" s="99"/>
      <c r="G227" s="126"/>
      <c r="H227" s="101"/>
      <c r="I227" s="101"/>
      <c r="J227" s="101"/>
      <c r="K227" s="101"/>
      <c r="L227" s="101"/>
      <c r="M227" s="99"/>
      <c r="N227" s="99"/>
      <c r="O227" s="125">
        <f t="shared" si="7"/>
        <v>0</v>
      </c>
      <c r="P227" s="87"/>
    </row>
    <row r="228" spans="1:16" ht="31.5" hidden="1">
      <c r="A228" s="35" t="s">
        <v>533</v>
      </c>
      <c r="B228" s="5" t="s">
        <v>730</v>
      </c>
      <c r="C228" s="127"/>
      <c r="D228" s="126"/>
      <c r="E228" s="99"/>
      <c r="F228" s="99"/>
      <c r="G228" s="126"/>
      <c r="H228" s="101"/>
      <c r="I228" s="101"/>
      <c r="J228" s="101"/>
      <c r="K228" s="101"/>
      <c r="L228" s="101"/>
      <c r="M228" s="99"/>
      <c r="N228" s="99"/>
      <c r="O228" s="125">
        <f t="shared" si="7"/>
        <v>0</v>
      </c>
      <c r="P228" s="87"/>
    </row>
    <row r="229" spans="1:16" ht="27" customHeight="1" hidden="1">
      <c r="A229" s="35" t="s">
        <v>604</v>
      </c>
      <c r="B229" s="5" t="s">
        <v>673</v>
      </c>
      <c r="C229" s="127"/>
      <c r="D229" s="126"/>
      <c r="E229" s="99"/>
      <c r="F229" s="99"/>
      <c r="G229" s="126"/>
      <c r="H229" s="101"/>
      <c r="I229" s="101"/>
      <c r="J229" s="101"/>
      <c r="K229" s="101"/>
      <c r="L229" s="101"/>
      <c r="M229" s="99"/>
      <c r="N229" s="99"/>
      <c r="O229" s="125">
        <f t="shared" si="7"/>
        <v>0</v>
      </c>
      <c r="P229" s="87"/>
    </row>
    <row r="230" spans="1:16" ht="44.25" customHeight="1" hidden="1">
      <c r="A230" s="35" t="s">
        <v>625</v>
      </c>
      <c r="B230" s="49" t="s">
        <v>571</v>
      </c>
      <c r="C230" s="154"/>
      <c r="D230" s="110"/>
      <c r="E230" s="99"/>
      <c r="F230" s="99"/>
      <c r="G230" s="126"/>
      <c r="H230" s="101"/>
      <c r="I230" s="101"/>
      <c r="J230" s="101"/>
      <c r="K230" s="101"/>
      <c r="L230" s="101"/>
      <c r="M230" s="99"/>
      <c r="N230" s="99"/>
      <c r="O230" s="125">
        <f t="shared" si="7"/>
        <v>0</v>
      </c>
      <c r="P230" s="87"/>
    </row>
    <row r="231" spans="1:16" ht="34.5" customHeight="1" hidden="1">
      <c r="A231" s="35"/>
      <c r="B231" s="49"/>
      <c r="C231" s="154"/>
      <c r="D231" s="110"/>
      <c r="E231" s="99"/>
      <c r="F231" s="99"/>
      <c r="G231" s="126"/>
      <c r="H231" s="101"/>
      <c r="I231" s="101"/>
      <c r="J231" s="101"/>
      <c r="K231" s="101"/>
      <c r="L231" s="101"/>
      <c r="M231" s="99"/>
      <c r="N231" s="99"/>
      <c r="O231" s="125">
        <f t="shared" si="7"/>
        <v>0</v>
      </c>
      <c r="P231" s="87"/>
    </row>
    <row r="232" spans="1:16" ht="26.25" customHeight="1" hidden="1">
      <c r="A232" s="35"/>
      <c r="B232" s="5" t="s">
        <v>714</v>
      </c>
      <c r="C232" s="154"/>
      <c r="D232" s="110"/>
      <c r="E232" s="99"/>
      <c r="F232" s="99"/>
      <c r="G232" s="126"/>
      <c r="H232" s="101"/>
      <c r="I232" s="101"/>
      <c r="J232" s="101"/>
      <c r="K232" s="101"/>
      <c r="L232" s="101"/>
      <c r="M232" s="99"/>
      <c r="N232" s="99"/>
      <c r="O232" s="125">
        <f t="shared" si="7"/>
        <v>0</v>
      </c>
      <c r="P232" s="87"/>
    </row>
    <row r="233" spans="1:16" ht="46.5" customHeight="1" hidden="1">
      <c r="A233" s="35" t="s">
        <v>624</v>
      </c>
      <c r="B233" s="5" t="s">
        <v>741</v>
      </c>
      <c r="C233" s="165"/>
      <c r="D233" s="126"/>
      <c r="E233" s="99"/>
      <c r="F233" s="99"/>
      <c r="G233" s="126"/>
      <c r="H233" s="101"/>
      <c r="I233" s="101"/>
      <c r="J233" s="101"/>
      <c r="K233" s="101"/>
      <c r="L233" s="101"/>
      <c r="M233" s="99"/>
      <c r="N233" s="99"/>
      <c r="O233" s="125">
        <f t="shared" si="7"/>
        <v>0</v>
      </c>
      <c r="P233" s="87"/>
    </row>
    <row r="234" spans="1:16" ht="0.75" customHeight="1" hidden="1">
      <c r="A234" s="35" t="s">
        <v>653</v>
      </c>
      <c r="B234" s="5" t="s">
        <v>503</v>
      </c>
      <c r="C234" s="127"/>
      <c r="D234" s="126"/>
      <c r="E234" s="99"/>
      <c r="F234" s="99"/>
      <c r="G234" s="126"/>
      <c r="H234" s="101"/>
      <c r="I234" s="101"/>
      <c r="J234" s="101"/>
      <c r="K234" s="101"/>
      <c r="L234" s="101"/>
      <c r="M234" s="99"/>
      <c r="N234" s="99"/>
      <c r="O234" s="125">
        <f t="shared" si="7"/>
        <v>0</v>
      </c>
      <c r="P234" s="87"/>
    </row>
    <row r="235" spans="1:16" ht="20.25" customHeight="1" hidden="1">
      <c r="A235" s="35"/>
      <c r="B235" s="5" t="s">
        <v>714</v>
      </c>
      <c r="C235" s="127"/>
      <c r="D235" s="126"/>
      <c r="E235" s="99"/>
      <c r="F235" s="99"/>
      <c r="G235" s="126"/>
      <c r="H235" s="101"/>
      <c r="I235" s="101"/>
      <c r="J235" s="101"/>
      <c r="K235" s="101"/>
      <c r="L235" s="101"/>
      <c r="M235" s="99"/>
      <c r="N235" s="99"/>
      <c r="O235" s="125">
        <f t="shared" si="7"/>
        <v>0</v>
      </c>
      <c r="P235" s="87"/>
    </row>
    <row r="236" spans="1:16" ht="37.5" customHeight="1" hidden="1">
      <c r="A236" s="48" t="s">
        <v>653</v>
      </c>
      <c r="B236" s="5" t="s">
        <v>503</v>
      </c>
      <c r="C236" s="127"/>
      <c r="D236" s="126"/>
      <c r="E236" s="99"/>
      <c r="F236" s="99"/>
      <c r="G236" s="126"/>
      <c r="H236" s="101"/>
      <c r="I236" s="101"/>
      <c r="J236" s="101"/>
      <c r="K236" s="101"/>
      <c r="L236" s="101"/>
      <c r="M236" s="99"/>
      <c r="N236" s="99"/>
      <c r="O236" s="125">
        <f t="shared" si="7"/>
        <v>0</v>
      </c>
      <c r="P236" s="87"/>
    </row>
    <row r="237" spans="1:16" ht="25.5" customHeight="1" hidden="1">
      <c r="A237" s="48"/>
      <c r="B237" s="5" t="s">
        <v>714</v>
      </c>
      <c r="C237" s="127"/>
      <c r="D237" s="126"/>
      <c r="E237" s="99"/>
      <c r="F237" s="99"/>
      <c r="G237" s="126"/>
      <c r="H237" s="101"/>
      <c r="I237" s="101"/>
      <c r="J237" s="101"/>
      <c r="K237" s="101"/>
      <c r="L237" s="101"/>
      <c r="M237" s="99"/>
      <c r="N237" s="99"/>
      <c r="O237" s="125">
        <f t="shared" si="7"/>
        <v>0</v>
      </c>
      <c r="P237" s="87"/>
    </row>
    <row r="238" spans="1:16" ht="25.5" customHeight="1" hidden="1">
      <c r="A238" s="48"/>
      <c r="B238" s="62" t="s">
        <v>738</v>
      </c>
      <c r="C238" s="129"/>
      <c r="D238" s="126"/>
      <c r="E238" s="99"/>
      <c r="F238" s="99"/>
      <c r="G238" s="126"/>
      <c r="H238" s="101"/>
      <c r="I238" s="101"/>
      <c r="J238" s="101"/>
      <c r="K238" s="101"/>
      <c r="L238" s="101"/>
      <c r="M238" s="99"/>
      <c r="N238" s="99"/>
      <c r="O238" s="125">
        <f t="shared" si="7"/>
        <v>0</v>
      </c>
      <c r="P238" s="87"/>
    </row>
    <row r="239" spans="1:16" ht="25.5" customHeight="1" hidden="1">
      <c r="A239" s="48" t="s">
        <v>572</v>
      </c>
      <c r="B239" s="5" t="s">
        <v>756</v>
      </c>
      <c r="C239" s="127"/>
      <c r="D239" s="126"/>
      <c r="E239" s="99"/>
      <c r="F239" s="99"/>
      <c r="G239" s="126"/>
      <c r="H239" s="101"/>
      <c r="I239" s="101"/>
      <c r="J239" s="101"/>
      <c r="K239" s="101"/>
      <c r="L239" s="101"/>
      <c r="M239" s="99"/>
      <c r="N239" s="99"/>
      <c r="O239" s="125">
        <f t="shared" si="7"/>
        <v>0</v>
      </c>
      <c r="P239" s="87"/>
    </row>
    <row r="240" spans="1:16" ht="25.5" customHeight="1" hidden="1">
      <c r="A240" s="48" t="s">
        <v>604</v>
      </c>
      <c r="B240" s="5" t="s">
        <v>755</v>
      </c>
      <c r="C240" s="127"/>
      <c r="D240" s="126"/>
      <c r="E240" s="99"/>
      <c r="F240" s="99"/>
      <c r="G240" s="126"/>
      <c r="H240" s="101"/>
      <c r="I240" s="101"/>
      <c r="J240" s="101"/>
      <c r="K240" s="101"/>
      <c r="L240" s="101"/>
      <c r="M240" s="99"/>
      <c r="N240" s="99"/>
      <c r="O240" s="125">
        <f t="shared" si="7"/>
        <v>0</v>
      </c>
      <c r="P240" s="87"/>
    </row>
    <row r="241" spans="1:16" ht="25.5" customHeight="1" hidden="1">
      <c r="A241" s="48"/>
      <c r="B241" s="5" t="s">
        <v>538</v>
      </c>
      <c r="C241" s="127"/>
      <c r="D241" s="126"/>
      <c r="E241" s="99"/>
      <c r="F241" s="99"/>
      <c r="G241" s="126"/>
      <c r="H241" s="101"/>
      <c r="I241" s="101"/>
      <c r="J241" s="101"/>
      <c r="K241" s="101"/>
      <c r="L241" s="101"/>
      <c r="M241" s="99"/>
      <c r="N241" s="99"/>
      <c r="O241" s="125">
        <f t="shared" si="7"/>
        <v>0</v>
      </c>
      <c r="P241" s="87"/>
    </row>
    <row r="242" spans="1:16" ht="25.5" customHeight="1" hidden="1">
      <c r="A242" s="48"/>
      <c r="B242" s="5" t="s">
        <v>753</v>
      </c>
      <c r="C242" s="127"/>
      <c r="D242" s="126"/>
      <c r="E242" s="99"/>
      <c r="F242" s="99"/>
      <c r="G242" s="126"/>
      <c r="H242" s="101"/>
      <c r="I242" s="101"/>
      <c r="J242" s="101"/>
      <c r="K242" s="101"/>
      <c r="L242" s="101"/>
      <c r="M242" s="99"/>
      <c r="N242" s="99"/>
      <c r="O242" s="125">
        <f t="shared" si="7"/>
        <v>0</v>
      </c>
      <c r="P242" s="87"/>
    </row>
    <row r="243" spans="1:16" ht="25.5" customHeight="1" hidden="1">
      <c r="A243" s="48"/>
      <c r="B243" s="5" t="s">
        <v>754</v>
      </c>
      <c r="C243" s="127"/>
      <c r="D243" s="126"/>
      <c r="E243" s="99"/>
      <c r="F243" s="99"/>
      <c r="G243" s="126"/>
      <c r="H243" s="101"/>
      <c r="I243" s="101"/>
      <c r="J243" s="101"/>
      <c r="K243" s="101"/>
      <c r="L243" s="101"/>
      <c r="M243" s="99"/>
      <c r="N243" s="99"/>
      <c r="O243" s="125">
        <f t="shared" si="7"/>
        <v>0</v>
      </c>
      <c r="P243" s="87"/>
    </row>
    <row r="244" spans="1:17" ht="15.75" hidden="1">
      <c r="A244" s="3">
        <v>24</v>
      </c>
      <c r="B244" s="69" t="s">
        <v>745</v>
      </c>
      <c r="C244" s="109">
        <f>SUM(C245+C247+C249+C250+C254)</f>
        <v>0</v>
      </c>
      <c r="D244" s="109"/>
      <c r="E244" s="100">
        <f>SUM(E245+E247+E249+E250+E254)</f>
        <v>0</v>
      </c>
      <c r="F244" s="100">
        <f>SUM(F245+F247+F249+F250+F254)</f>
        <v>0</v>
      </c>
      <c r="G244" s="109">
        <f>SUM(G245+G247+G249+G250+G254)</f>
        <v>0</v>
      </c>
      <c r="H244" s="105"/>
      <c r="I244" s="105"/>
      <c r="J244" s="105"/>
      <c r="K244" s="105"/>
      <c r="L244" s="105"/>
      <c r="M244" s="100"/>
      <c r="N244" s="100">
        <f>SUM(N245+N247+N249+N250+N254)</f>
        <v>0</v>
      </c>
      <c r="O244" s="125">
        <f t="shared" si="7"/>
        <v>0</v>
      </c>
      <c r="P244" s="89"/>
      <c r="Q244" s="50"/>
    </row>
    <row r="245" spans="1:17" ht="15.75" hidden="1">
      <c r="A245" s="32" t="s">
        <v>605</v>
      </c>
      <c r="B245" s="8" t="s">
        <v>606</v>
      </c>
      <c r="C245" s="110"/>
      <c r="D245" s="110"/>
      <c r="E245" s="106"/>
      <c r="F245" s="106"/>
      <c r="G245" s="110"/>
      <c r="H245" s="85"/>
      <c r="I245" s="85"/>
      <c r="J245" s="85"/>
      <c r="K245" s="85"/>
      <c r="L245" s="85"/>
      <c r="M245" s="106"/>
      <c r="N245" s="106"/>
      <c r="O245" s="125">
        <f t="shared" si="7"/>
        <v>0</v>
      </c>
      <c r="P245" s="90"/>
      <c r="Q245" s="50"/>
    </row>
    <row r="246" spans="1:17" ht="15.75" hidden="1">
      <c r="A246" s="32"/>
      <c r="B246" s="62" t="s">
        <v>738</v>
      </c>
      <c r="C246" s="131"/>
      <c r="D246" s="110"/>
      <c r="E246" s="106"/>
      <c r="F246" s="106"/>
      <c r="G246" s="110"/>
      <c r="H246" s="85"/>
      <c r="I246" s="85"/>
      <c r="J246" s="85"/>
      <c r="K246" s="85"/>
      <c r="L246" s="85"/>
      <c r="M246" s="106"/>
      <c r="N246" s="106"/>
      <c r="O246" s="125">
        <f t="shared" si="7"/>
        <v>0</v>
      </c>
      <c r="P246" s="90"/>
      <c r="Q246" s="50"/>
    </row>
    <row r="247" spans="1:17" ht="15.75" hidden="1">
      <c r="A247" s="32" t="s">
        <v>607</v>
      </c>
      <c r="B247" s="8" t="s">
        <v>765</v>
      </c>
      <c r="C247" s="110"/>
      <c r="D247" s="110"/>
      <c r="E247" s="106"/>
      <c r="F247" s="106"/>
      <c r="G247" s="110"/>
      <c r="H247" s="85"/>
      <c r="I247" s="85"/>
      <c r="J247" s="85"/>
      <c r="K247" s="85"/>
      <c r="L247" s="85"/>
      <c r="M247" s="106"/>
      <c r="N247" s="106"/>
      <c r="O247" s="125">
        <f t="shared" si="7"/>
        <v>0</v>
      </c>
      <c r="P247" s="90"/>
      <c r="Q247" s="50"/>
    </row>
    <row r="248" spans="1:17" ht="15.75" hidden="1">
      <c r="A248" s="32"/>
      <c r="B248" s="62" t="s">
        <v>738</v>
      </c>
      <c r="C248" s="131"/>
      <c r="D248" s="131"/>
      <c r="E248" s="85"/>
      <c r="F248" s="85"/>
      <c r="G248" s="131"/>
      <c r="H248" s="85"/>
      <c r="I248" s="85"/>
      <c r="J248" s="85"/>
      <c r="K248" s="85"/>
      <c r="L248" s="85"/>
      <c r="M248" s="85"/>
      <c r="N248" s="106"/>
      <c r="O248" s="125">
        <f t="shared" si="7"/>
        <v>0</v>
      </c>
      <c r="P248" s="90"/>
      <c r="Q248" s="50"/>
    </row>
    <row r="249" spans="1:17" ht="15.75" hidden="1">
      <c r="A249" s="32" t="s">
        <v>608</v>
      </c>
      <c r="B249" s="8" t="s">
        <v>766</v>
      </c>
      <c r="C249" s="110"/>
      <c r="D249" s="110"/>
      <c r="E249" s="106"/>
      <c r="F249" s="106"/>
      <c r="G249" s="110"/>
      <c r="H249" s="85"/>
      <c r="I249" s="85"/>
      <c r="J249" s="85"/>
      <c r="K249" s="85"/>
      <c r="L249" s="85"/>
      <c r="M249" s="106"/>
      <c r="N249" s="106"/>
      <c r="O249" s="125">
        <f t="shared" si="7"/>
        <v>0</v>
      </c>
      <c r="P249" s="90"/>
      <c r="Q249" s="50"/>
    </row>
    <row r="250" spans="1:17" ht="15.75" hidden="1">
      <c r="A250" s="32" t="s">
        <v>609</v>
      </c>
      <c r="B250" s="8" t="s">
        <v>505</v>
      </c>
      <c r="C250" s="110"/>
      <c r="D250" s="110"/>
      <c r="E250" s="106"/>
      <c r="F250" s="106"/>
      <c r="G250" s="110"/>
      <c r="H250" s="85"/>
      <c r="I250" s="85"/>
      <c r="J250" s="85"/>
      <c r="K250" s="85"/>
      <c r="L250" s="85"/>
      <c r="M250" s="106"/>
      <c r="N250" s="106"/>
      <c r="O250" s="125">
        <f t="shared" si="7"/>
        <v>0</v>
      </c>
      <c r="P250" s="90"/>
      <c r="Q250" s="50"/>
    </row>
    <row r="251" spans="1:17" ht="74.25" customHeight="1" hidden="1">
      <c r="A251" s="32"/>
      <c r="B251" s="8"/>
      <c r="C251" s="126"/>
      <c r="D251" s="126"/>
      <c r="E251" s="99"/>
      <c r="F251" s="99"/>
      <c r="G251" s="126"/>
      <c r="H251" s="101"/>
      <c r="I251" s="101"/>
      <c r="J251" s="101"/>
      <c r="K251" s="101"/>
      <c r="L251" s="101"/>
      <c r="M251" s="99"/>
      <c r="N251" s="99"/>
      <c r="O251" s="125">
        <f t="shared" si="7"/>
        <v>0</v>
      </c>
      <c r="P251" s="89"/>
      <c r="Q251" s="50"/>
    </row>
    <row r="252" spans="1:17" ht="20.25" customHeight="1" hidden="1">
      <c r="A252" s="32"/>
      <c r="B252" s="8"/>
      <c r="C252" s="126"/>
      <c r="D252" s="126"/>
      <c r="E252" s="99"/>
      <c r="F252" s="99"/>
      <c r="G252" s="126"/>
      <c r="H252" s="101"/>
      <c r="I252" s="101"/>
      <c r="J252" s="101"/>
      <c r="K252" s="101"/>
      <c r="L252" s="101"/>
      <c r="M252" s="99"/>
      <c r="N252" s="99"/>
      <c r="O252" s="125">
        <f t="shared" si="7"/>
        <v>0</v>
      </c>
      <c r="P252" s="89"/>
      <c r="Q252" s="50"/>
    </row>
    <row r="253" spans="1:17" ht="20.25" customHeight="1" hidden="1">
      <c r="A253" s="32"/>
      <c r="B253" s="62"/>
      <c r="C253" s="131"/>
      <c r="D253" s="131"/>
      <c r="E253" s="85"/>
      <c r="F253" s="85"/>
      <c r="G253" s="131"/>
      <c r="H253" s="85"/>
      <c r="I253" s="85"/>
      <c r="J253" s="85"/>
      <c r="K253" s="85"/>
      <c r="L253" s="85"/>
      <c r="M253" s="85"/>
      <c r="N253" s="99"/>
      <c r="O253" s="125">
        <f t="shared" si="7"/>
        <v>0</v>
      </c>
      <c r="P253" s="89"/>
      <c r="Q253" s="50"/>
    </row>
    <row r="254" spans="1:17" ht="15.75" hidden="1">
      <c r="A254" s="32" t="s">
        <v>629</v>
      </c>
      <c r="B254" s="8" t="s">
        <v>520</v>
      </c>
      <c r="C254" s="110"/>
      <c r="D254" s="110"/>
      <c r="E254" s="106"/>
      <c r="F254" s="99"/>
      <c r="G254" s="126"/>
      <c r="H254" s="101"/>
      <c r="I254" s="101"/>
      <c r="J254" s="101"/>
      <c r="K254" s="101"/>
      <c r="L254" s="101"/>
      <c r="M254" s="99"/>
      <c r="N254" s="99"/>
      <c r="O254" s="125">
        <f t="shared" si="7"/>
        <v>0</v>
      </c>
      <c r="P254" s="89"/>
      <c r="Q254" s="50"/>
    </row>
    <row r="255" spans="1:17" ht="15.75" hidden="1">
      <c r="A255" s="3"/>
      <c r="B255" s="29"/>
      <c r="C255" s="126"/>
      <c r="D255" s="126"/>
      <c r="E255" s="99"/>
      <c r="F255" s="99"/>
      <c r="G255" s="126"/>
      <c r="H255" s="101"/>
      <c r="I255" s="101"/>
      <c r="J255" s="101"/>
      <c r="K255" s="101"/>
      <c r="L255" s="101"/>
      <c r="M255" s="99"/>
      <c r="N255" s="99"/>
      <c r="O255" s="125">
        <f t="shared" si="7"/>
        <v>0</v>
      </c>
      <c r="P255" s="89"/>
      <c r="Q255" s="50"/>
    </row>
    <row r="256" spans="1:17" ht="70.5" customHeight="1" hidden="1">
      <c r="A256" s="2"/>
      <c r="B256" s="8"/>
      <c r="C256" s="126"/>
      <c r="D256" s="126"/>
      <c r="E256" s="99"/>
      <c r="F256" s="99"/>
      <c r="G256" s="126"/>
      <c r="H256" s="101"/>
      <c r="I256" s="101"/>
      <c r="J256" s="101"/>
      <c r="K256" s="101"/>
      <c r="L256" s="101"/>
      <c r="M256" s="99"/>
      <c r="N256" s="99"/>
      <c r="O256" s="125">
        <f t="shared" si="7"/>
        <v>0</v>
      </c>
      <c r="P256" s="89"/>
      <c r="Q256" s="50"/>
    </row>
    <row r="257" spans="1:17" ht="24" customHeight="1" hidden="1">
      <c r="A257" s="51">
        <v>76</v>
      </c>
      <c r="B257" s="29" t="s">
        <v>767</v>
      </c>
      <c r="C257" s="109"/>
      <c r="D257" s="109"/>
      <c r="E257" s="100"/>
      <c r="F257" s="100"/>
      <c r="G257" s="109"/>
      <c r="H257" s="105"/>
      <c r="I257" s="105"/>
      <c r="J257" s="105"/>
      <c r="K257" s="105"/>
      <c r="L257" s="105"/>
      <c r="M257" s="100"/>
      <c r="N257" s="100">
        <f>N259+N260+N261+N258+N262+N268</f>
        <v>0</v>
      </c>
      <c r="O257" s="125">
        <f t="shared" si="7"/>
        <v>0</v>
      </c>
      <c r="P257" s="89"/>
      <c r="Q257" s="50"/>
    </row>
    <row r="258" spans="1:16" ht="18.75" customHeight="1" hidden="1">
      <c r="A258" s="2">
        <v>250306</v>
      </c>
      <c r="B258" s="8" t="s">
        <v>768</v>
      </c>
      <c r="C258" s="126"/>
      <c r="D258" s="126"/>
      <c r="E258" s="99"/>
      <c r="F258" s="99"/>
      <c r="G258" s="126"/>
      <c r="H258" s="101"/>
      <c r="I258" s="101"/>
      <c r="J258" s="101"/>
      <c r="K258" s="101"/>
      <c r="L258" s="101"/>
      <c r="M258" s="99"/>
      <c r="N258" s="99"/>
      <c r="O258" s="125">
        <f t="shared" si="7"/>
        <v>0</v>
      </c>
      <c r="P258" s="87"/>
    </row>
    <row r="259" spans="1:16" ht="31.5" hidden="1">
      <c r="A259" s="2">
        <v>250311</v>
      </c>
      <c r="B259" s="17" t="s">
        <v>547</v>
      </c>
      <c r="C259" s="126"/>
      <c r="D259" s="126"/>
      <c r="E259" s="99"/>
      <c r="F259" s="99"/>
      <c r="G259" s="126"/>
      <c r="H259" s="101"/>
      <c r="I259" s="101"/>
      <c r="J259" s="101"/>
      <c r="K259" s="101"/>
      <c r="L259" s="101"/>
      <c r="M259" s="99"/>
      <c r="N259" s="99"/>
      <c r="O259" s="125">
        <f t="shared" si="7"/>
        <v>0</v>
      </c>
      <c r="P259" s="87"/>
    </row>
    <row r="260" spans="1:16" ht="15.75" hidden="1">
      <c r="A260" s="2"/>
      <c r="B260" s="8"/>
      <c r="C260" s="126"/>
      <c r="D260" s="126"/>
      <c r="E260" s="99"/>
      <c r="F260" s="99"/>
      <c r="G260" s="126"/>
      <c r="H260" s="101"/>
      <c r="I260" s="101"/>
      <c r="J260" s="101"/>
      <c r="K260" s="101"/>
      <c r="L260" s="101"/>
      <c r="M260" s="99"/>
      <c r="N260" s="99"/>
      <c r="O260" s="125">
        <f t="shared" si="7"/>
        <v>0</v>
      </c>
      <c r="P260" s="87"/>
    </row>
    <row r="261" spans="1:16" ht="47.25" hidden="1">
      <c r="A261" s="2">
        <v>250343</v>
      </c>
      <c r="B261" s="56" t="s">
        <v>743</v>
      </c>
      <c r="C261" s="126"/>
      <c r="D261" s="126"/>
      <c r="E261" s="99"/>
      <c r="F261" s="99"/>
      <c r="G261" s="126"/>
      <c r="H261" s="101"/>
      <c r="I261" s="101"/>
      <c r="J261" s="101"/>
      <c r="K261" s="101"/>
      <c r="L261" s="101"/>
      <c r="M261" s="99"/>
      <c r="N261" s="99"/>
      <c r="O261" s="125">
        <f t="shared" si="7"/>
        <v>0</v>
      </c>
      <c r="P261" s="87"/>
    </row>
    <row r="262" spans="1:16" ht="31.5" hidden="1">
      <c r="A262" s="2">
        <v>250354</v>
      </c>
      <c r="B262" s="8" t="s">
        <v>534</v>
      </c>
      <c r="C262" s="126"/>
      <c r="D262" s="126"/>
      <c r="E262" s="99"/>
      <c r="F262" s="99"/>
      <c r="G262" s="126"/>
      <c r="H262" s="101"/>
      <c r="I262" s="101"/>
      <c r="J262" s="101"/>
      <c r="K262" s="101"/>
      <c r="L262" s="101"/>
      <c r="M262" s="99"/>
      <c r="N262" s="99"/>
      <c r="O262" s="125">
        <f t="shared" si="7"/>
        <v>0</v>
      </c>
      <c r="P262" s="87"/>
    </row>
    <row r="263" spans="1:16" ht="15.75" hidden="1">
      <c r="A263" s="2"/>
      <c r="B263" s="56" t="s">
        <v>538</v>
      </c>
      <c r="C263" s="126"/>
      <c r="D263" s="126"/>
      <c r="E263" s="99"/>
      <c r="F263" s="99"/>
      <c r="G263" s="126"/>
      <c r="H263" s="101"/>
      <c r="I263" s="101"/>
      <c r="J263" s="101"/>
      <c r="K263" s="101"/>
      <c r="L263" s="101"/>
      <c r="M263" s="99"/>
      <c r="N263" s="99"/>
      <c r="O263" s="125">
        <f t="shared" si="7"/>
        <v>0</v>
      </c>
      <c r="P263" s="87"/>
    </row>
    <row r="264" spans="1:16" ht="31.5" hidden="1">
      <c r="A264" s="2"/>
      <c r="B264" s="8" t="s">
        <v>554</v>
      </c>
      <c r="C264" s="126"/>
      <c r="D264" s="126"/>
      <c r="E264" s="99"/>
      <c r="F264" s="99"/>
      <c r="G264" s="126"/>
      <c r="H264" s="101"/>
      <c r="I264" s="101"/>
      <c r="J264" s="101"/>
      <c r="K264" s="101"/>
      <c r="L264" s="101"/>
      <c r="M264" s="99"/>
      <c r="N264" s="99"/>
      <c r="O264" s="125">
        <f t="shared" si="7"/>
        <v>0</v>
      </c>
      <c r="P264" s="87"/>
    </row>
    <row r="265" spans="1:16" ht="15.75" hidden="1">
      <c r="A265" s="2"/>
      <c r="B265" s="55"/>
      <c r="C265" s="126"/>
      <c r="D265" s="126"/>
      <c r="E265" s="99"/>
      <c r="F265" s="99"/>
      <c r="G265" s="126"/>
      <c r="H265" s="101"/>
      <c r="I265" s="101"/>
      <c r="J265" s="101"/>
      <c r="K265" s="101"/>
      <c r="L265" s="101"/>
      <c r="M265" s="99"/>
      <c r="N265" s="99"/>
      <c r="O265" s="125">
        <f t="shared" si="7"/>
        <v>0</v>
      </c>
      <c r="P265" s="87"/>
    </row>
    <row r="266" spans="1:16" ht="47.25" hidden="1">
      <c r="A266" s="2"/>
      <c r="B266" s="2" t="s">
        <v>552</v>
      </c>
      <c r="C266" s="126"/>
      <c r="D266" s="126"/>
      <c r="E266" s="99"/>
      <c r="F266" s="99"/>
      <c r="G266" s="126"/>
      <c r="H266" s="101"/>
      <c r="I266" s="101"/>
      <c r="J266" s="101"/>
      <c r="K266" s="101"/>
      <c r="L266" s="101"/>
      <c r="M266" s="99"/>
      <c r="N266" s="99"/>
      <c r="O266" s="125">
        <f t="shared" si="7"/>
        <v>0</v>
      </c>
      <c r="P266" s="87"/>
    </row>
    <row r="267" spans="1:16" ht="15.75" hidden="1">
      <c r="A267" s="2"/>
      <c r="B267" s="8"/>
      <c r="C267" s="126"/>
      <c r="D267" s="126"/>
      <c r="E267" s="99"/>
      <c r="F267" s="99"/>
      <c r="G267" s="126"/>
      <c r="H267" s="101"/>
      <c r="I267" s="101"/>
      <c r="J267" s="101"/>
      <c r="K267" s="101"/>
      <c r="L267" s="101"/>
      <c r="M267" s="99"/>
      <c r="N267" s="99"/>
      <c r="O267" s="125">
        <f t="shared" si="7"/>
        <v>0</v>
      </c>
      <c r="P267" s="87"/>
    </row>
    <row r="268" spans="1:16" ht="68.25" customHeight="1" hidden="1">
      <c r="A268" s="2"/>
      <c r="B268" s="8" t="s">
        <v>715</v>
      </c>
      <c r="C268" s="126"/>
      <c r="D268" s="126"/>
      <c r="E268" s="99"/>
      <c r="F268" s="99"/>
      <c r="G268" s="126"/>
      <c r="H268" s="101"/>
      <c r="I268" s="101"/>
      <c r="J268" s="101"/>
      <c r="K268" s="101"/>
      <c r="L268" s="101"/>
      <c r="M268" s="99"/>
      <c r="N268" s="99"/>
      <c r="O268" s="125">
        <f t="shared" si="7"/>
        <v>0</v>
      </c>
      <c r="P268" s="87"/>
    </row>
    <row r="269" spans="1:16" ht="92.25" customHeight="1" hidden="1">
      <c r="A269" s="2"/>
      <c r="B269" s="97" t="s">
        <v>704</v>
      </c>
      <c r="C269" s="126"/>
      <c r="D269" s="126"/>
      <c r="E269" s="99"/>
      <c r="F269" s="99"/>
      <c r="G269" s="126"/>
      <c r="H269" s="85"/>
      <c r="I269" s="85"/>
      <c r="J269" s="85"/>
      <c r="K269" s="85"/>
      <c r="L269" s="85"/>
      <c r="M269" s="106"/>
      <c r="N269" s="106"/>
      <c r="O269" s="125">
        <f t="shared" si="7"/>
        <v>0</v>
      </c>
      <c r="P269" s="87"/>
    </row>
    <row r="270" spans="1:16" ht="41.25" customHeight="1" hidden="1">
      <c r="A270" s="70">
        <v>76</v>
      </c>
      <c r="B270" s="69" t="s">
        <v>536</v>
      </c>
      <c r="C270" s="109"/>
      <c r="D270" s="126"/>
      <c r="E270" s="111">
        <v>0</v>
      </c>
      <c r="F270" s="111">
        <v>0</v>
      </c>
      <c r="G270" s="156">
        <v>0</v>
      </c>
      <c r="H270" s="111">
        <v>0</v>
      </c>
      <c r="I270" s="111">
        <v>0</v>
      </c>
      <c r="J270" s="111">
        <v>0</v>
      </c>
      <c r="K270" s="111">
        <v>0</v>
      </c>
      <c r="L270" s="111">
        <v>0</v>
      </c>
      <c r="M270" s="111">
        <v>0</v>
      </c>
      <c r="N270" s="111">
        <v>0</v>
      </c>
      <c r="O270" s="125">
        <f t="shared" si="7"/>
        <v>0</v>
      </c>
      <c r="P270" s="87"/>
    </row>
    <row r="271" spans="1:16" ht="15.75" hidden="1">
      <c r="A271" s="2">
        <v>250102</v>
      </c>
      <c r="B271" s="56" t="s">
        <v>613</v>
      </c>
      <c r="C271" s="126"/>
      <c r="D271" s="126"/>
      <c r="E271" s="99"/>
      <c r="F271" s="99"/>
      <c r="G271" s="126"/>
      <c r="H271" s="99"/>
      <c r="I271" s="99"/>
      <c r="J271" s="99"/>
      <c r="K271" s="99"/>
      <c r="L271" s="99"/>
      <c r="M271" s="99"/>
      <c r="N271" s="99"/>
      <c r="O271" s="125">
        <f t="shared" si="7"/>
        <v>0</v>
      </c>
      <c r="P271" s="87"/>
    </row>
    <row r="272" spans="1:16" ht="15.75" hidden="1">
      <c r="A272" s="51">
        <v>76</v>
      </c>
      <c r="B272" s="29" t="s">
        <v>767</v>
      </c>
      <c r="C272" s="126"/>
      <c r="D272" s="126"/>
      <c r="E272" s="99"/>
      <c r="F272" s="99"/>
      <c r="G272" s="126"/>
      <c r="H272" s="99"/>
      <c r="I272" s="99"/>
      <c r="J272" s="99"/>
      <c r="K272" s="99"/>
      <c r="L272" s="99"/>
      <c r="M272" s="99"/>
      <c r="N272" s="99"/>
      <c r="O272" s="125">
        <f t="shared" si="7"/>
        <v>0</v>
      </c>
      <c r="P272" s="87"/>
    </row>
    <row r="273" spans="1:16" ht="31.5" hidden="1">
      <c r="A273" s="2">
        <v>250354</v>
      </c>
      <c r="B273" s="8" t="s">
        <v>642</v>
      </c>
      <c r="C273" s="126"/>
      <c r="D273" s="126"/>
      <c r="E273" s="99"/>
      <c r="F273" s="99"/>
      <c r="G273" s="126"/>
      <c r="H273" s="99"/>
      <c r="I273" s="99"/>
      <c r="J273" s="99"/>
      <c r="K273" s="99"/>
      <c r="L273" s="99"/>
      <c r="M273" s="99"/>
      <c r="N273" s="99"/>
      <c r="O273" s="125">
        <f t="shared" si="7"/>
        <v>0</v>
      </c>
      <c r="P273" s="87"/>
    </row>
    <row r="274" spans="1:16" ht="15.75" hidden="1">
      <c r="A274" s="2"/>
      <c r="B274" s="62" t="s">
        <v>738</v>
      </c>
      <c r="C274" s="131"/>
      <c r="D274" s="126"/>
      <c r="E274" s="99"/>
      <c r="F274" s="99"/>
      <c r="G274" s="126"/>
      <c r="H274" s="99"/>
      <c r="I274" s="99"/>
      <c r="J274" s="99"/>
      <c r="K274" s="99"/>
      <c r="L274" s="99"/>
      <c r="M274" s="99"/>
      <c r="N274" s="99"/>
      <c r="O274" s="125">
        <f t="shared" si="7"/>
        <v>0</v>
      </c>
      <c r="P274" s="87"/>
    </row>
    <row r="275" spans="1:16" ht="15.75" hidden="1">
      <c r="A275" s="70">
        <v>75</v>
      </c>
      <c r="B275" s="69" t="s">
        <v>757</v>
      </c>
      <c r="C275" s="128"/>
      <c r="D275" s="156"/>
      <c r="E275" s="111"/>
      <c r="F275" s="111"/>
      <c r="G275" s="156"/>
      <c r="H275" s="111"/>
      <c r="I275" s="111"/>
      <c r="J275" s="111"/>
      <c r="K275" s="111"/>
      <c r="L275" s="111"/>
      <c r="M275" s="111"/>
      <c r="N275" s="99"/>
      <c r="O275" s="125">
        <f t="shared" si="7"/>
        <v>0</v>
      </c>
      <c r="P275" s="87"/>
    </row>
    <row r="276" spans="1:16" ht="15.75" hidden="1">
      <c r="A276" s="2">
        <v>250380</v>
      </c>
      <c r="B276" s="5" t="s">
        <v>666</v>
      </c>
      <c r="C276" s="131"/>
      <c r="D276" s="126"/>
      <c r="E276" s="99"/>
      <c r="F276" s="99"/>
      <c r="G276" s="126"/>
      <c r="H276" s="99"/>
      <c r="I276" s="99"/>
      <c r="J276" s="99"/>
      <c r="K276" s="99"/>
      <c r="L276" s="99"/>
      <c r="M276" s="99"/>
      <c r="N276" s="99"/>
      <c r="O276" s="125">
        <f t="shared" si="7"/>
        <v>0</v>
      </c>
      <c r="P276" s="87"/>
    </row>
    <row r="277" spans="1:16" ht="30" hidden="1">
      <c r="A277" s="2"/>
      <c r="B277" s="62" t="s">
        <v>759</v>
      </c>
      <c r="C277" s="131"/>
      <c r="D277" s="126"/>
      <c r="E277" s="99"/>
      <c r="F277" s="99"/>
      <c r="G277" s="126"/>
      <c r="H277" s="101"/>
      <c r="I277" s="101"/>
      <c r="J277" s="101"/>
      <c r="K277" s="101"/>
      <c r="L277" s="101"/>
      <c r="M277" s="99"/>
      <c r="N277" s="99"/>
      <c r="O277" s="125">
        <f t="shared" si="7"/>
        <v>0</v>
      </c>
      <c r="P277" s="87"/>
    </row>
    <row r="278" spans="1:16" ht="15.75" hidden="1">
      <c r="A278" s="70">
        <v>76</v>
      </c>
      <c r="B278" s="69" t="s">
        <v>757</v>
      </c>
      <c r="C278" s="128"/>
      <c r="D278" s="126"/>
      <c r="E278" s="99"/>
      <c r="F278" s="99"/>
      <c r="G278" s="126"/>
      <c r="H278" s="111"/>
      <c r="I278" s="111"/>
      <c r="J278" s="111"/>
      <c r="K278" s="111"/>
      <c r="L278" s="111"/>
      <c r="M278" s="99"/>
      <c r="N278" s="99"/>
      <c r="O278" s="125">
        <f>SUM(H278+C278)</f>
        <v>0</v>
      </c>
      <c r="P278" s="87"/>
    </row>
    <row r="279" spans="1:16" ht="31.5" hidden="1">
      <c r="A279" s="2">
        <v>250354</v>
      </c>
      <c r="B279" s="8" t="s">
        <v>642</v>
      </c>
      <c r="C279" s="131"/>
      <c r="D279" s="126"/>
      <c r="E279" s="99"/>
      <c r="F279" s="99"/>
      <c r="G279" s="126"/>
      <c r="H279" s="92"/>
      <c r="I279" s="92"/>
      <c r="J279" s="92"/>
      <c r="K279" s="92"/>
      <c r="L279" s="92"/>
      <c r="M279" s="99"/>
      <c r="N279" s="99"/>
      <c r="O279" s="125">
        <f>SUM(H279+C279)</f>
        <v>0</v>
      </c>
      <c r="P279" s="87"/>
    </row>
    <row r="280" spans="1:16" ht="15.75">
      <c r="A280" s="2"/>
      <c r="B280" s="69" t="s">
        <v>584</v>
      </c>
      <c r="C280" s="109">
        <f>SUM(C270+C138+C107+C95+C30+C21)+C133</f>
        <v>869.8568699999998</v>
      </c>
      <c r="D280" s="109"/>
      <c r="E280" s="109">
        <f>SUM(E270+E138+E107+E95+E30+E21)+E133</f>
        <v>176.40000000000003</v>
      </c>
      <c r="F280" s="109">
        <f>SUM(F270+F138+F107+F95+F30+F21)+F133</f>
        <v>884.4199999999998</v>
      </c>
      <c r="G280" s="109">
        <f aca="true" t="shared" si="8" ref="G280:N280">SUM(G270+G138+G107+G95+G30+G21)</f>
        <v>0</v>
      </c>
      <c r="H280" s="100">
        <f t="shared" si="8"/>
        <v>39</v>
      </c>
      <c r="I280" s="100">
        <f t="shared" si="8"/>
        <v>4</v>
      </c>
      <c r="J280" s="100">
        <f t="shared" si="8"/>
        <v>0</v>
      </c>
      <c r="K280" s="100">
        <f t="shared" si="8"/>
        <v>0</v>
      </c>
      <c r="L280" s="100">
        <f t="shared" si="8"/>
        <v>35</v>
      </c>
      <c r="M280" s="100">
        <f t="shared" si="8"/>
        <v>35</v>
      </c>
      <c r="N280" s="100">
        <f t="shared" si="8"/>
        <v>0</v>
      </c>
      <c r="O280" s="125">
        <f>SUM(H280+C280)</f>
        <v>908.8568699999998</v>
      </c>
      <c r="P280" s="87"/>
    </row>
    <row r="281" spans="1:16" ht="33.75" customHeight="1" hidden="1">
      <c r="A281" s="2"/>
      <c r="B281" s="2" t="s">
        <v>515</v>
      </c>
      <c r="C281" s="129" t="e">
        <f>SUM(C274+C248+C246+C238+C172+C163+C149+C89+C70+C58+C54+C51+#REF!+#REF!+C36+C29+C27)+C48</f>
        <v>#REF!</v>
      </c>
      <c r="D281" s="129"/>
      <c r="E281" s="129" t="e">
        <f>SUM(E274+E248+E246+E238+E172+E163+E149+E89+E70+E58+E54+E51+#REF!+#REF!+E36+E29+E27)</f>
        <v>#REF!</v>
      </c>
      <c r="F281" s="129" t="e">
        <f>SUM(F274+F248+F246+F238+F172+F163+F149+F89+F70+F58+F54+F51+#REF!+#REF!+F36+F29+F27)</f>
        <v>#REF!</v>
      </c>
      <c r="G281" s="129" t="e">
        <f>SUM(G274+G248+G246+G238+G172+G163+G149+G89+G70+G58+G54+G51+#REF!+#REF!+G36+G29+G27)</f>
        <v>#REF!</v>
      </c>
      <c r="H281" s="129">
        <v>0</v>
      </c>
      <c r="I281" s="129">
        <v>0</v>
      </c>
      <c r="J281" s="129">
        <v>0</v>
      </c>
      <c r="K281" s="129">
        <v>0</v>
      </c>
      <c r="L281" s="129">
        <v>0</v>
      </c>
      <c r="M281" s="129">
        <v>0</v>
      </c>
      <c r="N281" s="129">
        <v>0</v>
      </c>
      <c r="O281" s="129" t="e">
        <f>SUM(H281+C281)</f>
        <v>#REF!</v>
      </c>
      <c r="P281" s="77"/>
    </row>
    <row r="282" spans="1:16" ht="15.75">
      <c r="A282" s="57"/>
      <c r="C282" s="130"/>
      <c r="D282" s="130"/>
      <c r="E282" s="130"/>
      <c r="F282" s="130"/>
      <c r="G282" s="130"/>
      <c r="H282" s="130"/>
      <c r="I282" s="130"/>
      <c r="J282" s="130"/>
      <c r="K282" s="130"/>
      <c r="L282" s="130"/>
      <c r="M282" s="130"/>
      <c r="N282" s="130"/>
      <c r="O282" s="130"/>
      <c r="P282" s="77"/>
    </row>
    <row r="283" spans="1:16" ht="15.75">
      <c r="A283" s="58"/>
      <c r="B283" s="58"/>
      <c r="C283" s="130"/>
      <c r="D283" s="130"/>
      <c r="E283" s="130"/>
      <c r="F283" s="130"/>
      <c r="G283" s="130"/>
      <c r="H283" s="130"/>
      <c r="I283" s="130"/>
      <c r="J283" s="130"/>
      <c r="K283" s="130"/>
      <c r="L283" s="130"/>
      <c r="M283" s="130"/>
      <c r="N283" s="130"/>
      <c r="O283" s="130"/>
      <c r="P283" s="77"/>
    </row>
    <row r="284" spans="1:16" ht="15.75">
      <c r="A284" s="58"/>
      <c r="B284" s="58"/>
      <c r="C284" s="130"/>
      <c r="D284" s="130"/>
      <c r="E284" s="130"/>
      <c r="F284" s="130"/>
      <c r="G284" s="130"/>
      <c r="H284" s="130"/>
      <c r="I284" s="130"/>
      <c r="J284" s="130"/>
      <c r="K284" s="130"/>
      <c r="L284" s="130"/>
      <c r="M284" s="130"/>
      <c r="N284" s="130"/>
      <c r="O284" s="130"/>
      <c r="P284" s="77"/>
    </row>
    <row r="285" spans="1:16" ht="15.75">
      <c r="A285" s="58"/>
      <c r="B285" s="58"/>
      <c r="C285" s="77"/>
      <c r="D285" s="77"/>
      <c r="E285" s="77"/>
      <c r="F285" s="77"/>
      <c r="G285" s="77"/>
      <c r="H285" s="77"/>
      <c r="I285" s="77"/>
      <c r="J285" s="77"/>
      <c r="K285" s="77"/>
      <c r="L285" s="77"/>
      <c r="M285" s="77"/>
      <c r="N285" s="77"/>
      <c r="O285" s="77"/>
      <c r="P285" s="77"/>
    </row>
    <row r="286" spans="1:16" ht="15.75">
      <c r="A286" s="58"/>
      <c r="B286" s="58"/>
      <c r="C286" s="77"/>
      <c r="D286" s="77"/>
      <c r="E286" s="77"/>
      <c r="F286" s="77"/>
      <c r="G286" s="77"/>
      <c r="H286" s="77"/>
      <c r="I286" s="77"/>
      <c r="J286" s="77"/>
      <c r="K286" s="77"/>
      <c r="L286" s="77"/>
      <c r="M286" s="77"/>
      <c r="N286" s="77"/>
      <c r="O286" s="77"/>
      <c r="P286" s="77"/>
    </row>
    <row r="287" spans="1:16" ht="15.75">
      <c r="A287" s="58"/>
      <c r="B287" s="58"/>
      <c r="C287" s="77"/>
      <c r="D287" s="77"/>
      <c r="E287" s="77"/>
      <c r="F287" s="77"/>
      <c r="G287" s="77"/>
      <c r="H287" s="77"/>
      <c r="I287" s="77"/>
      <c r="J287" s="77"/>
      <c r="K287" s="77"/>
      <c r="L287" s="77"/>
      <c r="M287" s="77"/>
      <c r="N287" s="77"/>
      <c r="O287" s="77"/>
      <c r="P287" s="77"/>
    </row>
    <row r="288" spans="1:16" ht="15.75">
      <c r="A288" s="58"/>
      <c r="B288" s="58"/>
      <c r="C288" s="77"/>
      <c r="D288" s="77"/>
      <c r="E288" s="77"/>
      <c r="F288" s="77"/>
      <c r="G288" s="77"/>
      <c r="H288" s="77"/>
      <c r="I288" s="77"/>
      <c r="J288" s="77"/>
      <c r="K288" s="77"/>
      <c r="L288" s="77"/>
      <c r="M288" s="77"/>
      <c r="N288" s="77"/>
      <c r="O288" s="77"/>
      <c r="P288" s="77"/>
    </row>
    <row r="289" spans="1:16" ht="15.75">
      <c r="A289" s="58"/>
      <c r="B289" s="58"/>
      <c r="C289" s="77"/>
      <c r="D289" s="77"/>
      <c r="E289" s="77"/>
      <c r="F289" s="77"/>
      <c r="G289" s="77"/>
      <c r="H289" s="77"/>
      <c r="I289" s="77"/>
      <c r="J289" s="77"/>
      <c r="K289" s="77"/>
      <c r="L289" s="77"/>
      <c r="M289" s="77"/>
      <c r="N289" s="77"/>
      <c r="O289" s="77"/>
      <c r="P289" s="77"/>
    </row>
    <row r="290" spans="1:16" ht="15.75">
      <c r="A290" s="58"/>
      <c r="C290" s="77"/>
      <c r="D290" s="77"/>
      <c r="E290" s="77"/>
      <c r="F290" s="77"/>
      <c r="G290" s="77"/>
      <c r="H290" s="77"/>
      <c r="I290" s="77"/>
      <c r="J290" s="77"/>
      <c r="K290" s="77"/>
      <c r="L290" s="77"/>
      <c r="M290" s="77"/>
      <c r="N290" s="77"/>
      <c r="O290" s="77"/>
      <c r="P290" s="77"/>
    </row>
    <row r="291" spans="1:16" ht="15.75">
      <c r="A291" s="58"/>
      <c r="C291" s="77"/>
      <c r="D291" s="77"/>
      <c r="E291" s="77"/>
      <c r="F291" s="77"/>
      <c r="G291" s="77"/>
      <c r="H291" s="77"/>
      <c r="I291" s="77"/>
      <c r="J291" s="77"/>
      <c r="K291" s="77"/>
      <c r="L291" s="77"/>
      <c r="M291" s="77"/>
      <c r="N291" s="77"/>
      <c r="O291" s="77"/>
      <c r="P291" s="77"/>
    </row>
    <row r="292" spans="3:16" ht="15.75">
      <c r="C292" s="77"/>
      <c r="D292" s="77"/>
      <c r="E292" s="77"/>
      <c r="F292" s="77"/>
      <c r="G292" s="77"/>
      <c r="H292" s="77"/>
      <c r="I292" s="77"/>
      <c r="J292" s="77"/>
      <c r="K292" s="77"/>
      <c r="L292" s="77"/>
      <c r="M292" s="77"/>
      <c r="N292" s="77"/>
      <c r="O292" s="77"/>
      <c r="P292" s="77"/>
    </row>
    <row r="293" spans="3:16" ht="15.75">
      <c r="C293" s="77"/>
      <c r="D293" s="77"/>
      <c r="E293" s="77"/>
      <c r="F293" s="77"/>
      <c r="G293" s="77"/>
      <c r="H293" s="77"/>
      <c r="I293" s="77"/>
      <c r="J293" s="77"/>
      <c r="K293" s="77"/>
      <c r="L293" s="77"/>
      <c r="M293" s="77"/>
      <c r="N293" s="77"/>
      <c r="O293" s="77"/>
      <c r="P293" s="77"/>
    </row>
    <row r="294" spans="3:16" ht="15.75">
      <c r="C294" s="77"/>
      <c r="D294" s="77"/>
      <c r="E294" s="77"/>
      <c r="F294" s="77"/>
      <c r="G294" s="77"/>
      <c r="H294" s="77"/>
      <c r="I294" s="77"/>
      <c r="J294" s="77"/>
      <c r="K294" s="77"/>
      <c r="L294" s="77"/>
      <c r="M294" s="77"/>
      <c r="N294" s="77"/>
      <c r="O294" s="77"/>
      <c r="P294" s="77"/>
    </row>
    <row r="295" spans="3:16" ht="15.75">
      <c r="C295" s="77"/>
      <c r="D295" s="77"/>
      <c r="E295" s="77"/>
      <c r="F295" s="77"/>
      <c r="G295" s="77"/>
      <c r="H295" s="77"/>
      <c r="I295" s="77"/>
      <c r="J295" s="77"/>
      <c r="K295" s="77"/>
      <c r="L295" s="77"/>
      <c r="M295" s="77"/>
      <c r="N295" s="77"/>
      <c r="O295" s="77"/>
      <c r="P295" s="77"/>
    </row>
    <row r="296" spans="3:16" ht="15.75">
      <c r="C296" s="77"/>
      <c r="D296" s="77"/>
      <c r="E296" s="77"/>
      <c r="F296" s="77"/>
      <c r="G296" s="77"/>
      <c r="H296" s="77"/>
      <c r="I296" s="77"/>
      <c r="J296" s="77"/>
      <c r="K296" s="77"/>
      <c r="L296" s="77"/>
      <c r="M296" s="77"/>
      <c r="N296" s="77"/>
      <c r="O296" s="77"/>
      <c r="P296" s="77"/>
    </row>
    <row r="297" spans="3:16" ht="15.75">
      <c r="C297" s="77"/>
      <c r="D297" s="77"/>
      <c r="E297" s="77"/>
      <c r="F297" s="77"/>
      <c r="G297" s="77"/>
      <c r="H297" s="77"/>
      <c r="I297" s="77"/>
      <c r="J297" s="77"/>
      <c r="K297" s="77"/>
      <c r="L297" s="77"/>
      <c r="M297" s="77"/>
      <c r="N297" s="77"/>
      <c r="O297" s="77"/>
      <c r="P297" s="77"/>
    </row>
    <row r="298" spans="3:16" ht="15.75">
      <c r="C298" s="77"/>
      <c r="D298" s="77"/>
      <c r="E298" s="77"/>
      <c r="F298" s="77"/>
      <c r="G298" s="77"/>
      <c r="H298" s="77"/>
      <c r="I298" s="77"/>
      <c r="J298" s="77"/>
      <c r="K298" s="77"/>
      <c r="L298" s="77"/>
      <c r="M298" s="77"/>
      <c r="N298" s="77"/>
      <c r="O298" s="77"/>
      <c r="P298" s="77"/>
    </row>
    <row r="299" spans="3:16" ht="15.75">
      <c r="C299" s="77"/>
      <c r="D299" s="77"/>
      <c r="E299" s="77"/>
      <c r="F299" s="77"/>
      <c r="G299" s="77"/>
      <c r="H299" s="77"/>
      <c r="I299" s="77"/>
      <c r="J299" s="77"/>
      <c r="K299" s="77"/>
      <c r="L299" s="77"/>
      <c r="M299" s="77"/>
      <c r="N299" s="77"/>
      <c r="O299" s="77"/>
      <c r="P299" s="77"/>
    </row>
    <row r="300" spans="3:16" ht="15.75">
      <c r="C300" s="77"/>
      <c r="D300" s="77"/>
      <c r="E300" s="77"/>
      <c r="F300" s="77"/>
      <c r="G300" s="77"/>
      <c r="H300" s="77"/>
      <c r="I300" s="77"/>
      <c r="J300" s="77"/>
      <c r="K300" s="77"/>
      <c r="L300" s="77"/>
      <c r="M300" s="77"/>
      <c r="N300" s="77"/>
      <c r="O300" s="77"/>
      <c r="P300" s="77"/>
    </row>
    <row r="301" spans="3:16" ht="15.75">
      <c r="C301" s="77"/>
      <c r="D301" s="77"/>
      <c r="E301" s="77"/>
      <c r="F301" s="77"/>
      <c r="G301" s="77"/>
      <c r="H301" s="77"/>
      <c r="I301" s="77"/>
      <c r="J301" s="77"/>
      <c r="K301" s="77"/>
      <c r="L301" s="77"/>
      <c r="M301" s="77"/>
      <c r="N301" s="77"/>
      <c r="O301" s="77"/>
      <c r="P301" s="77"/>
    </row>
    <row r="302" spans="3:16" ht="15.75">
      <c r="C302" s="77"/>
      <c r="D302" s="77"/>
      <c r="E302" s="77"/>
      <c r="F302" s="77"/>
      <c r="G302" s="77"/>
      <c r="H302" s="77"/>
      <c r="I302" s="77"/>
      <c r="J302" s="77"/>
      <c r="K302" s="77"/>
      <c r="L302" s="77"/>
      <c r="M302" s="77"/>
      <c r="N302" s="77"/>
      <c r="O302" s="77"/>
      <c r="P302" s="77"/>
    </row>
    <row r="303" spans="3:16" ht="15.75">
      <c r="C303" s="77"/>
      <c r="D303" s="77"/>
      <c r="E303" s="77"/>
      <c r="F303" s="77"/>
      <c r="G303" s="77"/>
      <c r="H303" s="77"/>
      <c r="I303" s="77"/>
      <c r="J303" s="77"/>
      <c r="K303" s="77"/>
      <c r="L303" s="77"/>
      <c r="M303" s="77"/>
      <c r="N303" s="77"/>
      <c r="O303" s="77"/>
      <c r="P303" s="77"/>
    </row>
    <row r="304" spans="3:16" ht="15.75">
      <c r="C304" s="77"/>
      <c r="D304" s="77"/>
      <c r="E304" s="77"/>
      <c r="F304" s="77"/>
      <c r="G304" s="77"/>
      <c r="H304" s="77"/>
      <c r="I304" s="77"/>
      <c r="J304" s="77"/>
      <c r="K304" s="77"/>
      <c r="L304" s="77"/>
      <c r="M304" s="77"/>
      <c r="N304" s="77"/>
      <c r="O304" s="77"/>
      <c r="P304" s="77"/>
    </row>
    <row r="305" spans="3:16" ht="15.75">
      <c r="C305" s="77"/>
      <c r="D305" s="77"/>
      <c r="E305" s="77"/>
      <c r="F305" s="77"/>
      <c r="G305" s="77"/>
      <c r="H305" s="77"/>
      <c r="I305" s="77"/>
      <c r="J305" s="77"/>
      <c r="K305" s="77"/>
      <c r="L305" s="77"/>
      <c r="M305" s="77"/>
      <c r="N305" s="77"/>
      <c r="O305" s="77"/>
      <c r="P305" s="77"/>
    </row>
    <row r="306" spans="3:16" ht="15.75">
      <c r="C306" s="77"/>
      <c r="D306" s="77"/>
      <c r="E306" s="77"/>
      <c r="F306" s="77"/>
      <c r="G306" s="77"/>
      <c r="H306" s="77"/>
      <c r="I306" s="77"/>
      <c r="J306" s="77"/>
      <c r="K306" s="77"/>
      <c r="L306" s="77"/>
      <c r="M306" s="77"/>
      <c r="N306" s="77"/>
      <c r="O306" s="77"/>
      <c r="P306" s="77"/>
    </row>
    <row r="307" spans="3:16" ht="15.75">
      <c r="C307" s="77"/>
      <c r="D307" s="77"/>
      <c r="E307" s="77"/>
      <c r="F307" s="77"/>
      <c r="G307" s="77"/>
      <c r="H307" s="77"/>
      <c r="I307" s="77"/>
      <c r="J307" s="77"/>
      <c r="K307" s="77"/>
      <c r="L307" s="77"/>
      <c r="M307" s="77"/>
      <c r="N307" s="77"/>
      <c r="O307" s="77"/>
      <c r="P307" s="77"/>
    </row>
    <row r="308" spans="3:16" ht="15.75">
      <c r="C308" s="77"/>
      <c r="D308" s="77"/>
      <c r="E308" s="77"/>
      <c r="F308" s="77"/>
      <c r="G308" s="77"/>
      <c r="H308" s="77"/>
      <c r="I308" s="77"/>
      <c r="J308" s="77"/>
      <c r="K308" s="77"/>
      <c r="L308" s="77"/>
      <c r="M308" s="77"/>
      <c r="N308" s="77"/>
      <c r="O308" s="77"/>
      <c r="P308" s="77"/>
    </row>
    <row r="309" spans="3:16" ht="15.75">
      <c r="C309" s="77"/>
      <c r="D309" s="77"/>
      <c r="E309" s="77"/>
      <c r="F309" s="77"/>
      <c r="G309" s="77"/>
      <c r="H309" s="77"/>
      <c r="I309" s="77"/>
      <c r="J309" s="77"/>
      <c r="K309" s="77"/>
      <c r="L309" s="77"/>
      <c r="M309" s="77"/>
      <c r="N309" s="77"/>
      <c r="O309" s="77"/>
      <c r="P309" s="77"/>
    </row>
    <row r="310" spans="3:16" ht="15.75">
      <c r="C310" s="77"/>
      <c r="D310" s="77"/>
      <c r="E310" s="77"/>
      <c r="F310" s="77"/>
      <c r="G310" s="77"/>
      <c r="H310" s="77"/>
      <c r="I310" s="77"/>
      <c r="J310" s="77"/>
      <c r="K310" s="77"/>
      <c r="L310" s="77"/>
      <c r="M310" s="77"/>
      <c r="N310" s="77"/>
      <c r="O310" s="77"/>
      <c r="P310" s="77"/>
    </row>
    <row r="311" spans="3:16" ht="15.75">
      <c r="C311" s="77"/>
      <c r="D311" s="77"/>
      <c r="E311" s="77"/>
      <c r="F311" s="77"/>
      <c r="G311" s="77"/>
      <c r="H311" s="77"/>
      <c r="I311" s="77"/>
      <c r="J311" s="77"/>
      <c r="K311" s="77"/>
      <c r="L311" s="77"/>
      <c r="M311" s="77"/>
      <c r="N311" s="77"/>
      <c r="O311" s="77"/>
      <c r="P311" s="77"/>
    </row>
    <row r="312" spans="3:16" ht="15.75">
      <c r="C312" s="77"/>
      <c r="D312" s="77"/>
      <c r="E312" s="77"/>
      <c r="F312" s="77"/>
      <c r="G312" s="77"/>
      <c r="H312" s="77"/>
      <c r="I312" s="77"/>
      <c r="J312" s="77"/>
      <c r="K312" s="77"/>
      <c r="L312" s="77"/>
      <c r="M312" s="77"/>
      <c r="N312" s="77"/>
      <c r="O312" s="77"/>
      <c r="P312" s="77"/>
    </row>
    <row r="313" spans="3:16" ht="15.75">
      <c r="C313" s="77"/>
      <c r="D313" s="77"/>
      <c r="E313" s="77"/>
      <c r="F313" s="77"/>
      <c r="G313" s="77"/>
      <c r="H313" s="77"/>
      <c r="I313" s="77"/>
      <c r="J313" s="77"/>
      <c r="K313" s="77"/>
      <c r="L313" s="77"/>
      <c r="M313" s="77"/>
      <c r="N313" s="77"/>
      <c r="O313" s="77"/>
      <c r="P313" s="77"/>
    </row>
    <row r="314" spans="3:16" ht="15.75">
      <c r="C314" s="77"/>
      <c r="D314" s="77"/>
      <c r="E314" s="77"/>
      <c r="F314" s="77"/>
      <c r="G314" s="77"/>
      <c r="H314" s="77"/>
      <c r="I314" s="77"/>
      <c r="J314" s="77"/>
      <c r="K314" s="77"/>
      <c r="L314" s="77"/>
      <c r="M314" s="77"/>
      <c r="N314" s="77"/>
      <c r="O314" s="77"/>
      <c r="P314" s="77"/>
    </row>
    <row r="315" spans="3:16" ht="15.75">
      <c r="C315" s="77"/>
      <c r="D315" s="77"/>
      <c r="E315" s="77"/>
      <c r="F315" s="77"/>
      <c r="G315" s="77"/>
      <c r="H315" s="77"/>
      <c r="I315" s="77"/>
      <c r="J315" s="77"/>
      <c r="K315" s="77"/>
      <c r="L315" s="77"/>
      <c r="M315" s="77"/>
      <c r="N315" s="77"/>
      <c r="O315" s="77"/>
      <c r="P315" s="77"/>
    </row>
  </sheetData>
  <mergeCells count="24">
    <mergeCell ref="H3:O3"/>
    <mergeCell ref="H4:O4"/>
    <mergeCell ref="H5:O5"/>
    <mergeCell ref="O13:O17"/>
    <mergeCell ref="H14:H17"/>
    <mergeCell ref="I14:I17"/>
    <mergeCell ref="J14:K14"/>
    <mergeCell ref="J15:J17"/>
    <mergeCell ref="K15:K17"/>
    <mergeCell ref="M14:N14"/>
    <mergeCell ref="E15:E17"/>
    <mergeCell ref="F15:F17"/>
    <mergeCell ref="G14:G17"/>
    <mergeCell ref="E14:F14"/>
    <mergeCell ref="A8:O8"/>
    <mergeCell ref="B14:B17"/>
    <mergeCell ref="A14:A17"/>
    <mergeCell ref="C14:C17"/>
    <mergeCell ref="H13:N13"/>
    <mergeCell ref="L14:L17"/>
    <mergeCell ref="C13:G13"/>
    <mergeCell ref="D14:D17"/>
    <mergeCell ref="M15:M17"/>
    <mergeCell ref="N16:N17"/>
  </mergeCells>
  <printOptions/>
  <pageMargins left="0.2" right="0.2" top="0.45" bottom="0.17" header="0.45" footer="0.17"/>
  <pageSetup fitToHeight="4" fitToWidth="1" horizontalDpi="120" verticalDpi="12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VASULIVNA</cp:lastModifiedBy>
  <cp:lastPrinted>2014-09-26T05:34:15Z</cp:lastPrinted>
  <dcterms:created xsi:type="dcterms:W3CDTF">2002-01-04T08:30:01Z</dcterms:created>
  <dcterms:modified xsi:type="dcterms:W3CDTF">2014-09-26T05:35:01Z</dcterms:modified>
  <cp:category/>
  <cp:version/>
  <cp:contentType/>
  <cp:contentStatus/>
</cp:coreProperties>
</file>