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880" windowWidth="9720" windowHeight="6495" activeTab="0"/>
  </bookViews>
  <sheets>
    <sheet name="видатки " sheetId="1" r:id="rId1"/>
  </sheets>
  <definedNames>
    <definedName name="_xlnm.Print_Titles" localSheetId="0">'видатки '!$4:$6</definedName>
  </definedNames>
  <calcPr fullCalcOnLoad="1"/>
</workbook>
</file>

<file path=xl/sharedStrings.xml><?xml version="1.0" encoding="utf-8"?>
<sst xmlns="http://schemas.openxmlformats.org/spreadsheetml/2006/main" count="153" uniqueCount="142">
  <si>
    <t>Додаток 2</t>
  </si>
  <si>
    <t>Код функцїї</t>
  </si>
  <si>
    <t>Загальний фонд</t>
  </si>
  <si>
    <t>Спеціальний фонд</t>
  </si>
  <si>
    <t>РАЗОМ</t>
  </si>
  <si>
    <t>Уточнений  план на 2003 рік</t>
  </si>
  <si>
    <t>010000</t>
  </si>
  <si>
    <t>Державне управління</t>
  </si>
  <si>
    <t>010116</t>
  </si>
  <si>
    <t>Органи місцевого самоврядування</t>
  </si>
  <si>
    <t>060000</t>
  </si>
  <si>
    <t>Правоохоронна діяльність та забезпечення безпеки держави</t>
  </si>
  <si>
    <t>060702</t>
  </si>
  <si>
    <t>070000</t>
  </si>
  <si>
    <t>Освіта</t>
  </si>
  <si>
    <t>080000</t>
  </si>
  <si>
    <t>Охорона здоров"я</t>
  </si>
  <si>
    <t>090000</t>
  </si>
  <si>
    <t>Соціальний захист та соціальне забезпечення</t>
  </si>
  <si>
    <t>090201</t>
  </si>
  <si>
    <t>090202</t>
  </si>
  <si>
    <t>090204</t>
  </si>
  <si>
    <t>090205</t>
  </si>
  <si>
    <t>90206</t>
  </si>
  <si>
    <t>090207</t>
  </si>
  <si>
    <t>090208</t>
  </si>
  <si>
    <t>090209</t>
  </si>
  <si>
    <t>Інші пільги громадянам ,які постраждали внаслідок Чорноб. Катастрофи</t>
  </si>
  <si>
    <t>090301</t>
  </si>
  <si>
    <t>090302</t>
  </si>
  <si>
    <t>Допомога у зв"язку з вагітністю і пологами</t>
  </si>
  <si>
    <t>090303</t>
  </si>
  <si>
    <t>090304</t>
  </si>
  <si>
    <t>090305</t>
  </si>
  <si>
    <t>090306</t>
  </si>
  <si>
    <t>090401</t>
  </si>
  <si>
    <t>090405</t>
  </si>
  <si>
    <t>091101</t>
  </si>
  <si>
    <t>091103</t>
  </si>
  <si>
    <t>091209</t>
  </si>
  <si>
    <t>091204</t>
  </si>
  <si>
    <t>091300</t>
  </si>
  <si>
    <t>Державна соціальна допомога інвалідам з дитинства та дітям - інвалідам</t>
  </si>
  <si>
    <t>100000</t>
  </si>
  <si>
    <t>Житлово - комунальне господарство</t>
  </si>
  <si>
    <t>110000</t>
  </si>
  <si>
    <t>Культура і мистецтво</t>
  </si>
  <si>
    <t>120000</t>
  </si>
  <si>
    <t>Засоби масової інформації</t>
  </si>
  <si>
    <t>120201</t>
  </si>
  <si>
    <t>130000</t>
  </si>
  <si>
    <t>Фізична культура і спорт</t>
  </si>
  <si>
    <t>170000</t>
  </si>
  <si>
    <t>250000</t>
  </si>
  <si>
    <t>250404</t>
  </si>
  <si>
    <t>Інші видатки</t>
  </si>
  <si>
    <t>РАЗОМ ВИДАТКІВ</t>
  </si>
  <si>
    <t>250311</t>
  </si>
  <si>
    <t>ВСЬОГО ВИДАТКІВ</t>
  </si>
  <si>
    <t>1</t>
  </si>
  <si>
    <t>тис.грн.</t>
  </si>
  <si>
    <t xml:space="preserve">Затверджено на рік </t>
  </si>
  <si>
    <t>% викон. до уточн. плану на рік</t>
  </si>
  <si>
    <t>Найменування показників</t>
  </si>
  <si>
    <t>090210</t>
  </si>
  <si>
    <t>090307</t>
  </si>
  <si>
    <t>Допомога на дітей одиноким матерям</t>
  </si>
  <si>
    <t>Тимчасова державна допомога дітям</t>
  </si>
  <si>
    <t xml:space="preserve">Державна  соціальна допомога  малозабезпеченим сім"ям </t>
  </si>
  <si>
    <t>090214</t>
  </si>
  <si>
    <t>Пільги окремим категоріям громадян з послуг зв"язку</t>
  </si>
  <si>
    <t>091108</t>
  </si>
  <si>
    <t xml:space="preserve">Iншi пiльги ветеранам вiйськової служби, ветеранам   органiв внутрiшнiх справ, ветеранам державної   пожежної охорони, ветеранам Державної служби   спецiального зв'язку та захисту iнформацiї України, вдовам (вдiвцям) померлих (загиблих) ветеранiв  вiйськової служби, ветеранiв органiв внутрiшнiх  справ, ветеранiв державної пожежної охорони та ветеранiв Державної служби спецiального зв'язку та  захисту iнформацiї України, особам, звiльненим з  вiйськової служби, якi стали iнвалiдами пiд час проходження вiйськової служби, пенсiонерам з числа  слiдчих прокуратури                                   </t>
  </si>
  <si>
    <t xml:space="preserve">Допомога на догляд за дитиною вiком до 3 рокiв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</si>
  <si>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</si>
  <si>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</si>
  <si>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</si>
  <si>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Місцева пожежна охорона </t>
  </si>
  <si>
    <t>090308</t>
  </si>
  <si>
    <t>Допомога при усиновленні дитини</t>
  </si>
  <si>
    <t>090406</t>
  </si>
  <si>
    <t>Допомога на дітей, над якими встановлено  опіку чи піклування</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</si>
  <si>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</si>
  <si>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</si>
  <si>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</si>
  <si>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</si>
  <si>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Фінансова підтримка громадських організацій інвалідів і ветеранів</t>
  </si>
  <si>
    <t>Соціальні програми і заходи державних органів у справах молоді</t>
  </si>
  <si>
    <t>210105</t>
  </si>
  <si>
    <t>090211</t>
  </si>
  <si>
    <t>090215</t>
  </si>
  <si>
    <t>090216</t>
  </si>
  <si>
    <t>090412</t>
  </si>
  <si>
    <t xml:space="preserve">Інші видатки на соціальний захист населення </t>
  </si>
  <si>
    <t>090416</t>
  </si>
  <si>
    <t>Інші видатки на соціальний захист ветеранів війни та праці</t>
  </si>
  <si>
    <t>250102</t>
  </si>
  <si>
    <t>Резервний фонд</t>
  </si>
  <si>
    <t>Інші субвенції</t>
  </si>
  <si>
    <t>Охорона та раціональне використання природних ресурсів</t>
  </si>
  <si>
    <t>090203</t>
  </si>
  <si>
    <t xml:space="preserve">Iншi 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ветеранам працi,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iнвалiдами внаслiдок репресiй або є пенсiонерами      </t>
  </si>
  <si>
    <t xml:space="preserve">Допомога при народженні дитини </t>
  </si>
  <si>
    <t>091102</t>
  </si>
  <si>
    <t>250324</t>
  </si>
  <si>
    <t>091205</t>
  </si>
  <si>
    <t>250354</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</si>
  <si>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</si>
  <si>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160000</t>
  </si>
  <si>
    <t>150000</t>
  </si>
  <si>
    <t>Будівництво</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</si>
  <si>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</si>
  <si>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</si>
  <si>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</si>
  <si>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</si>
  <si>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180000</t>
  </si>
  <si>
    <t>Інші послуги, пов"язані з економічною діяльністю</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</si>
  <si>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</si>
  <si>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Територіальні центри  соціального обслуговування (надання соціальних послуг)</t>
  </si>
  <si>
    <t>Пiльги ветеранам вiйни, особам, на яких поширюється  чиннiсть Закону України "Про статус ветеранiв вiйни,  гарантiї їх соцiального захисту", особам, якi мають особливi заслуги перед Батькiвщиною, вдовам (вдiвцям) та батькам померлих (загиблих) осiб, якi   мають особливi заслуги перед Батькiвщиною, дiтям  вiйни,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та реабiлiтованим громадянам, якi стали інвалiдами внаслiдок репресiй або є пенсiонерами, на житлово-комунальні послуги</t>
  </si>
  <si>
    <t xml:space="preserve">Пiльги ветеранам вiйни, особам, на яких поширюється   чиннiсть Закону України "Про статус ветеранiв вiйни,  гарантiї їх соцiального захисту", особам,якi мають особливi заслуги перед Батькiвщиною, вдовам (вдiвцям) та батькам померлих (загиблих) осiб, якi мають особливi заслуги перед Батькiвщиною, особам, якi мають особливi трудовi заслуги перед Батькiвщиною,  вдовам (вдiвцям) та батькам померлих (загиблих) осiб, якi мають особливi трудовi заслуги перед Батькiвщиною, жертвам нацистських переслiдувань на придбання  твердого палива та скрапленого газу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</si>
  <si>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</si>
  <si>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Періодичні видання (газети та журнали)</t>
  </si>
  <si>
    <t>Сільське і лісове господарство, рибне господарство та мисливство</t>
  </si>
  <si>
    <t>Транспорт, дорожне господарство, зв"язок , телекомунікації та інформатика</t>
  </si>
  <si>
    <t>250313</t>
  </si>
  <si>
    <t>Програми і заходи центрів соціальних служб для сімї, дітей та молоді</t>
  </si>
  <si>
    <t xml:space="preserve">Видатки на запобігання та ліквідацію надзвичайних ситуацій та наслідків стихійного лиха </t>
  </si>
  <si>
    <t xml:space="preserve">Дотації вирівнювання, що передаються з районних та міських (міст Києва і Севастополя, міст республіканського і обласного значення) бюджетів </t>
  </si>
  <si>
    <t xml:space="preserve">Додаткова дотація з державного бюджету на вирівнювання фінансової забезпеченості місцевих бюджетів </t>
  </si>
  <si>
    <t xml:space="preserve">Субвенція іншим бюджетам на виконання інвестиційних проектів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</si>
  <si>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</si>
  <si>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Уточнений план на 2014 рік </t>
  </si>
  <si>
    <t>Видатки, не віднесені до основних груп</t>
  </si>
  <si>
    <t>210000</t>
  </si>
  <si>
    <t>Запобігання та ліквідація надзвичайних ситуацій та наслідків стихійного лиха</t>
  </si>
  <si>
    <t>180410</t>
  </si>
  <si>
    <t xml:space="preserve">Інші заходи, пов'язані з економічною діяльністю </t>
  </si>
  <si>
    <t xml:space="preserve">      Звіт про виконання видаткової частини районного бюджету за 9 місяців 2014 року</t>
  </si>
  <si>
    <t>Виконано за   9 місяців  2014 року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</si>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</sst>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s>
  <fonts count="6">
    <font>
      <sz val="10"/>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4"/>
      <name val="Times New Roman"/>
      <family val="1"/>
    </font>
  </fonts>
  <fills count="2">
    <fill>
      <patternFill/>
    </fill>
    <fill>
      <patternFill patternType="gray125"/>
    </fill>
  </fills>
  <borders count="21">
    <border>
      <left/>
      <right/>
      <top/>
      <bottom/>
      <diagonal/>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medium"/>
      <right style="medium"/>
      <top>
        <color indexed="63"/>
      </top>
      <bottom style="mediu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medium"/>
      <right style="medium"/>
      <top>
        <color indexed="63"/>
      </top>
      <bottom>
        <color indexed="63"/>
      </bottom>
    </border>
    <border>
      <left style="medium"/>
      <right style="medium"/>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4">
    <xf numFmtId="0" fontId="0" fillId="0" borderId="0" xfId="0" applyAlignment="1">
      <alignment/>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wrapText="1"/>
    </xf>
    <xf numFmtId="1" fontId="1" fillId="0" borderId="2" xfId="0" applyNumberFormat="1" applyFont="1" applyBorder="1" applyAlignment="1">
      <alignment horizontal="center"/>
    </xf>
    <xf numFmtId="49" fontId="1" fillId="0" borderId="0" xfId="0" applyNumberFormat="1" applyFont="1" applyAlignment="1">
      <alignment/>
    </xf>
    <xf numFmtId="0" fontId="1" fillId="0" borderId="0" xfId="0" applyFont="1" applyAlignment="1">
      <alignment/>
    </xf>
    <xf numFmtId="0" fontId="1" fillId="0" borderId="0" xfId="0" applyFont="1" applyBorder="1" applyAlignment="1">
      <alignment/>
    </xf>
    <xf numFmtId="49" fontId="1" fillId="0" borderId="1"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xf>
    <xf numFmtId="0" fontId="1" fillId="0" borderId="5" xfId="0" applyFont="1" applyBorder="1" applyAlignment="1">
      <alignment horizontal="center"/>
    </xf>
    <xf numFmtId="0" fontId="1" fillId="0" borderId="1" xfId="0" applyFont="1" applyBorder="1" applyAlignment="1">
      <alignment horizontal="center" wrapText="1"/>
    </xf>
    <xf numFmtId="0" fontId="1" fillId="0" borderId="3" xfId="0" applyFont="1" applyBorder="1" applyAlignment="1">
      <alignment horizontal="center" vertical="center" wrapText="1"/>
    </xf>
    <xf numFmtId="0" fontId="1" fillId="0" borderId="0"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2" xfId="0" applyNumberFormat="1" applyFont="1" applyBorder="1" applyAlignment="1">
      <alignment horizontal="center" vertical="center" wrapText="1"/>
    </xf>
    <xf numFmtId="0" fontId="1" fillId="0" borderId="2" xfId="0" applyFont="1" applyBorder="1" applyAlignment="1">
      <alignment horizontal="left" wrapText="1"/>
    </xf>
    <xf numFmtId="173" fontId="1" fillId="0" borderId="2" xfId="0" applyNumberFormat="1" applyFont="1" applyBorder="1" applyAlignment="1">
      <alignment horizontal="right" wrapText="1"/>
    </xf>
    <xf numFmtId="173" fontId="1" fillId="0" borderId="2" xfId="0" applyNumberFormat="1" applyFont="1" applyBorder="1" applyAlignment="1">
      <alignment/>
    </xf>
    <xf numFmtId="172" fontId="1" fillId="0" borderId="2" xfId="0" applyNumberFormat="1" applyFont="1" applyBorder="1" applyAlignment="1">
      <alignment/>
    </xf>
    <xf numFmtId="0" fontId="1" fillId="0" borderId="9" xfId="0" applyFont="1" applyBorder="1" applyAlignment="1">
      <alignment/>
    </xf>
    <xf numFmtId="49" fontId="1" fillId="0" borderId="2" xfId="0" applyNumberFormat="1" applyFont="1" applyBorder="1" applyAlignment="1">
      <alignment horizontal="center" vertical="center"/>
    </xf>
    <xf numFmtId="0" fontId="1" fillId="0" borderId="2" xfId="0" applyFont="1" applyBorder="1" applyAlignment="1">
      <alignment horizontal="left"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xf>
    <xf numFmtId="173" fontId="1" fillId="0" borderId="2" xfId="0" applyNumberFormat="1" applyFont="1" applyBorder="1" applyAlignment="1">
      <alignment horizontal="right"/>
    </xf>
    <xf numFmtId="0" fontId="1" fillId="0" borderId="2" xfId="0" applyFont="1" applyBorder="1" applyAlignment="1">
      <alignment horizontal="justify" vertical="center" wrapText="1"/>
    </xf>
    <xf numFmtId="0" fontId="1" fillId="0" borderId="2" xfId="0" applyFont="1" applyBorder="1" applyAlignment="1">
      <alignment horizontal="justify" wrapText="1"/>
    </xf>
    <xf numFmtId="2" fontId="1" fillId="0" borderId="9" xfId="0" applyNumberFormat="1" applyFont="1" applyBorder="1" applyAlignment="1">
      <alignment/>
    </xf>
    <xf numFmtId="0" fontId="1" fillId="0" borderId="0" xfId="0" applyFont="1" applyAlignment="1">
      <alignment wrapText="1"/>
    </xf>
    <xf numFmtId="0" fontId="1" fillId="0" borderId="10" xfId="0" applyFont="1" applyBorder="1" applyAlignment="1">
      <alignment horizontal="center" vertical="center" wrapText="1"/>
    </xf>
    <xf numFmtId="0" fontId="1" fillId="0" borderId="2" xfId="0" applyFont="1" applyBorder="1" applyAlignment="1">
      <alignment horizontal="justify"/>
    </xf>
    <xf numFmtId="0" fontId="1" fillId="0" borderId="2" xfId="0" applyFont="1" applyBorder="1" applyAlignment="1">
      <alignment vertical="center" wrapText="1"/>
    </xf>
    <xf numFmtId="173" fontId="1" fillId="0" borderId="0" xfId="0" applyNumberFormat="1" applyFont="1" applyAlignment="1">
      <alignment/>
    </xf>
    <xf numFmtId="0" fontId="1" fillId="0" borderId="0" xfId="0" applyFont="1" applyAlignment="1">
      <alignment horizontal="center"/>
    </xf>
    <xf numFmtId="2" fontId="1" fillId="0" borderId="0" xfId="0" applyNumberFormat="1" applyFont="1" applyBorder="1" applyAlignment="1">
      <alignment/>
    </xf>
    <xf numFmtId="2" fontId="1" fillId="0" borderId="2" xfId="0" applyNumberFormat="1" applyFont="1" applyBorder="1" applyAlignment="1">
      <alignment/>
    </xf>
    <xf numFmtId="49" fontId="4" fillId="0" borderId="2" xfId="0" applyNumberFormat="1" applyFont="1" applyBorder="1" applyAlignment="1">
      <alignment horizontal="center" vertical="center" wrapText="1"/>
    </xf>
    <xf numFmtId="0" fontId="4" fillId="0" borderId="2" xfId="0" applyFont="1" applyBorder="1" applyAlignment="1">
      <alignment horizontal="justify" vertical="center" wrapText="1"/>
    </xf>
    <xf numFmtId="173" fontId="4" fillId="0" borderId="2" xfId="0" applyNumberFormat="1" applyFont="1" applyBorder="1" applyAlignment="1">
      <alignment horizontal="right" wrapText="1"/>
    </xf>
    <xf numFmtId="172" fontId="4" fillId="0" borderId="2" xfId="0" applyNumberFormat="1" applyFont="1" applyBorder="1" applyAlignment="1">
      <alignment/>
    </xf>
    <xf numFmtId="2" fontId="4" fillId="0" borderId="2" xfId="0" applyNumberFormat="1" applyFont="1" applyBorder="1" applyAlignment="1">
      <alignment horizontal="center" vertical="center" wrapText="1"/>
    </xf>
    <xf numFmtId="0" fontId="4" fillId="0" borderId="2" xfId="0" applyFont="1" applyBorder="1" applyAlignment="1">
      <alignment horizontal="left" wrapText="1"/>
    </xf>
    <xf numFmtId="173" fontId="4" fillId="0" borderId="2" xfId="0" applyNumberFormat="1" applyFont="1" applyBorder="1" applyAlignment="1">
      <alignment horizontal="right"/>
    </xf>
    <xf numFmtId="49" fontId="1" fillId="0" borderId="10" xfId="0" applyNumberFormat="1" applyFont="1" applyBorder="1" applyAlignment="1">
      <alignment horizontal="center" vertical="center" wrapText="1"/>
    </xf>
    <xf numFmtId="173" fontId="4" fillId="0" borderId="0" xfId="0" applyNumberFormat="1" applyFont="1" applyBorder="1" applyAlignment="1">
      <alignment horizontal="right"/>
    </xf>
    <xf numFmtId="172" fontId="1" fillId="0" borderId="2" xfId="0" applyNumberFormat="1" applyFont="1" applyBorder="1" applyAlignment="1">
      <alignment horizontal="right" wrapText="1"/>
    </xf>
    <xf numFmtId="172" fontId="1" fillId="0" borderId="2" xfId="0" applyNumberFormat="1" applyFont="1" applyBorder="1" applyAlignment="1">
      <alignment horizontal="right"/>
    </xf>
    <xf numFmtId="0" fontId="1" fillId="0" borderId="1" xfId="0" applyFont="1" applyBorder="1" applyAlignment="1">
      <alignment horizontal="left"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xf>
    <xf numFmtId="0" fontId="1" fillId="0" borderId="1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5" fillId="0" borderId="0" xfId="0" applyFont="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8"/>
  <sheetViews>
    <sheetView tabSelected="1" workbookViewId="0" topLeftCell="A1">
      <pane xSplit="2" ySplit="9" topLeftCell="C59" activePane="bottomRight" state="frozen"/>
      <selection pane="topLeft" activeCell="A1" sqref="A1"/>
      <selection pane="topRight" activeCell="C1" sqref="C1"/>
      <selection pane="bottomLeft" activeCell="A10" sqref="A10"/>
      <selection pane="bottomRight" activeCell="D59" sqref="D59"/>
    </sheetView>
  </sheetViews>
  <sheetFormatPr defaultColWidth="9.00390625" defaultRowHeight="12.75"/>
  <cols>
    <col min="1" max="1" width="7.375" style="6" customWidth="1"/>
    <col min="2" max="2" width="83.375" style="7" customWidth="1"/>
    <col min="3" max="3" width="12.75390625" style="7" customWidth="1"/>
    <col min="4" max="4" width="13.75390625" style="7" customWidth="1"/>
    <col min="5" max="5" width="0.2421875" style="7" hidden="1" customWidth="1"/>
    <col min="6" max="6" width="13.125" style="7" customWidth="1"/>
    <col min="7" max="7" width="14.125" style="7" customWidth="1"/>
    <col min="8" max="8" width="12.875" style="7" customWidth="1"/>
    <col min="9" max="9" width="12.75390625" style="7" customWidth="1"/>
    <col min="10" max="10" width="2.00390625" style="7" hidden="1" customWidth="1"/>
    <col min="11" max="11" width="11.75390625" style="7" customWidth="1"/>
    <col min="12" max="12" width="12.25390625" style="7" customWidth="1"/>
    <col min="13" max="13" width="13.125" style="7" customWidth="1"/>
    <col min="14" max="14" width="12.875" style="7" customWidth="1"/>
    <col min="15" max="15" width="10.25390625" style="7" hidden="1" customWidth="1"/>
    <col min="16" max="16" width="12.25390625" style="7" customWidth="1"/>
    <col min="17" max="17" width="4.375" style="7" hidden="1" customWidth="1"/>
    <col min="18" max="18" width="11.625" style="7" customWidth="1"/>
    <col min="19" max="19" width="7.375" style="7" customWidth="1"/>
    <col min="20" max="21" width="9.125" style="7" customWidth="1"/>
    <col min="22" max="22" width="10.375" style="7" customWidth="1"/>
    <col min="23" max="16384" width="9.125" style="7" customWidth="1"/>
  </cols>
  <sheetData>
    <row r="1" spans="2:17" ht="12.75">
      <c r="B1" s="61"/>
      <c r="C1" s="61"/>
      <c r="D1" s="61"/>
      <c r="E1" s="61"/>
      <c r="F1" s="61"/>
      <c r="G1" s="43"/>
      <c r="H1" s="43"/>
      <c r="Q1" s="7" t="s">
        <v>0</v>
      </c>
    </row>
    <row r="2" spans="2:14" ht="18.75">
      <c r="B2" s="73" t="s">
        <v>138</v>
      </c>
      <c r="C2" s="73"/>
      <c r="D2" s="73"/>
      <c r="E2" s="73"/>
      <c r="F2" s="73"/>
      <c r="G2" s="73"/>
      <c r="H2" s="73"/>
      <c r="I2" s="73"/>
      <c r="J2" s="73"/>
      <c r="K2" s="73"/>
      <c r="L2" s="73"/>
      <c r="M2" s="73"/>
      <c r="N2" s="73"/>
    </row>
    <row r="3" spans="2:18" ht="13.5" thickBot="1">
      <c r="B3" s="43"/>
      <c r="C3" s="43"/>
      <c r="D3" s="43"/>
      <c r="E3" s="43"/>
      <c r="F3" s="43"/>
      <c r="G3" s="43"/>
      <c r="H3" s="43"/>
      <c r="I3" s="43"/>
      <c r="J3" s="43"/>
      <c r="K3" s="43"/>
      <c r="L3" s="43"/>
      <c r="M3" s="43"/>
      <c r="N3" s="43"/>
      <c r="R3" s="7" t="s">
        <v>60</v>
      </c>
    </row>
    <row r="4" spans="1:22" ht="15.75" customHeight="1">
      <c r="A4" s="66" t="s">
        <v>1</v>
      </c>
      <c r="B4" s="69" t="s">
        <v>63</v>
      </c>
      <c r="C4" s="59" t="s">
        <v>2</v>
      </c>
      <c r="D4" s="60"/>
      <c r="E4" s="60"/>
      <c r="F4" s="60"/>
      <c r="G4" s="70"/>
      <c r="H4" s="59" t="s">
        <v>3</v>
      </c>
      <c r="I4" s="60"/>
      <c r="J4" s="60"/>
      <c r="K4" s="60"/>
      <c r="L4" s="60"/>
      <c r="M4" s="64" t="s">
        <v>4</v>
      </c>
      <c r="N4" s="64"/>
      <c r="O4" s="64"/>
      <c r="P4" s="64"/>
      <c r="Q4" s="64"/>
      <c r="R4" s="64"/>
      <c r="S4" s="8"/>
      <c r="T4" s="8"/>
      <c r="U4" s="8"/>
      <c r="V4" s="8"/>
    </row>
    <row r="5" spans="1:22" ht="12.75" customHeight="1">
      <c r="A5" s="67"/>
      <c r="B5" s="62"/>
      <c r="C5" s="65" t="s">
        <v>61</v>
      </c>
      <c r="D5" s="62" t="s">
        <v>132</v>
      </c>
      <c r="E5" s="62" t="s">
        <v>5</v>
      </c>
      <c r="F5" s="62" t="s">
        <v>139</v>
      </c>
      <c r="G5" s="65" t="s">
        <v>62</v>
      </c>
      <c r="H5" s="65" t="s">
        <v>61</v>
      </c>
      <c r="I5" s="62" t="s">
        <v>132</v>
      </c>
      <c r="J5" s="62" t="s">
        <v>5</v>
      </c>
      <c r="K5" s="62" t="s">
        <v>139</v>
      </c>
      <c r="L5" s="71" t="s">
        <v>62</v>
      </c>
      <c r="M5" s="65" t="s">
        <v>61</v>
      </c>
      <c r="N5" s="62" t="s">
        <v>132</v>
      </c>
      <c r="O5" s="62" t="s">
        <v>5</v>
      </c>
      <c r="P5" s="62" t="s">
        <v>139</v>
      </c>
      <c r="Q5" s="64" t="s">
        <v>62</v>
      </c>
      <c r="R5" s="64" t="s">
        <v>62</v>
      </c>
      <c r="S5" s="8"/>
      <c r="T5" s="8"/>
      <c r="U5" s="8"/>
      <c r="V5" s="8"/>
    </row>
    <row r="6" spans="1:22" ht="49.5" customHeight="1" thickBot="1">
      <c r="A6" s="68"/>
      <c r="B6" s="63"/>
      <c r="C6" s="63"/>
      <c r="D6" s="63"/>
      <c r="E6" s="63"/>
      <c r="F6" s="63"/>
      <c r="G6" s="63"/>
      <c r="H6" s="63"/>
      <c r="I6" s="63"/>
      <c r="J6" s="63"/>
      <c r="K6" s="63"/>
      <c r="L6" s="72"/>
      <c r="M6" s="63"/>
      <c r="N6" s="63"/>
      <c r="O6" s="63"/>
      <c r="P6" s="63"/>
      <c r="Q6" s="64"/>
      <c r="R6" s="64"/>
      <c r="S6" s="8"/>
      <c r="T6" s="8"/>
      <c r="U6" s="8"/>
      <c r="V6" s="8"/>
    </row>
    <row r="7" spans="1:22" ht="30" customHeight="1" hidden="1" thickBot="1">
      <c r="A7" s="9"/>
      <c r="B7" s="10"/>
      <c r="C7" s="10"/>
      <c r="D7" s="11"/>
      <c r="E7" s="11"/>
      <c r="F7" s="12"/>
      <c r="G7" s="12"/>
      <c r="H7" s="12"/>
      <c r="I7" s="12"/>
      <c r="J7" s="13"/>
      <c r="K7" s="14"/>
      <c r="L7" s="8"/>
      <c r="M7" s="8"/>
      <c r="N7" s="15"/>
      <c r="O7" s="12"/>
      <c r="P7" s="16"/>
      <c r="Q7" s="17"/>
      <c r="R7" s="18"/>
      <c r="S7" s="8"/>
      <c r="T7" s="8"/>
      <c r="U7" s="8"/>
      <c r="V7" s="8"/>
    </row>
    <row r="8" spans="1:22" ht="30" customHeight="1" hidden="1">
      <c r="A8" s="9"/>
      <c r="B8" s="10"/>
      <c r="C8" s="10"/>
      <c r="D8" s="11"/>
      <c r="E8" s="11"/>
      <c r="F8" s="12"/>
      <c r="G8" s="19"/>
      <c r="H8" s="19"/>
      <c r="I8" s="19"/>
      <c r="J8" s="20"/>
      <c r="K8" s="8"/>
      <c r="L8" s="8"/>
      <c r="M8" s="8"/>
      <c r="N8" s="21"/>
      <c r="O8" s="12"/>
      <c r="P8" s="16"/>
      <c r="Q8" s="17"/>
      <c r="R8" s="18"/>
      <c r="S8" s="8"/>
      <c r="T8" s="8"/>
      <c r="U8" s="8"/>
      <c r="V8" s="8"/>
    </row>
    <row r="9" spans="1:22" ht="30" customHeight="1" hidden="1">
      <c r="A9" s="1" t="s">
        <v>59</v>
      </c>
      <c r="B9" s="1">
        <v>2</v>
      </c>
      <c r="C9" s="1">
        <v>3</v>
      </c>
      <c r="D9" s="2">
        <v>4</v>
      </c>
      <c r="E9" s="2"/>
      <c r="F9" s="2">
        <v>5</v>
      </c>
      <c r="G9" s="2">
        <v>6</v>
      </c>
      <c r="H9" s="2">
        <v>7</v>
      </c>
      <c r="I9" s="3">
        <v>8</v>
      </c>
      <c r="J9" s="3"/>
      <c r="K9" s="3">
        <v>9</v>
      </c>
      <c r="L9" s="3">
        <v>10</v>
      </c>
      <c r="M9" s="3">
        <v>11</v>
      </c>
      <c r="N9" s="3">
        <v>12</v>
      </c>
      <c r="O9" s="2"/>
      <c r="P9" s="1">
        <v>13</v>
      </c>
      <c r="Q9" s="4"/>
      <c r="R9" s="5">
        <v>14</v>
      </c>
      <c r="S9" s="8"/>
      <c r="T9" s="8"/>
      <c r="U9" s="8"/>
      <c r="V9" s="8"/>
    </row>
    <row r="10" spans="1:22" ht="16.5" customHeight="1">
      <c r="A10" s="22" t="s">
        <v>6</v>
      </c>
      <c r="B10" s="23" t="s">
        <v>7</v>
      </c>
      <c r="C10" s="24">
        <f>C11</f>
        <v>967</v>
      </c>
      <c r="D10" s="24">
        <f>D11</f>
        <v>932.715</v>
      </c>
      <c r="E10" s="24">
        <f>E11</f>
        <v>0</v>
      </c>
      <c r="F10" s="24">
        <f>F11</f>
        <v>624.634</v>
      </c>
      <c r="G10" s="26">
        <f>F10/D10*100</f>
        <v>66.96943868169805</v>
      </c>
      <c r="H10" s="25"/>
      <c r="I10" s="25">
        <v>4.5</v>
      </c>
      <c r="J10" s="25"/>
      <c r="K10" s="25">
        <v>0</v>
      </c>
      <c r="L10" s="26">
        <v>0</v>
      </c>
      <c r="M10" s="25">
        <f aca="true" t="shared" si="0" ref="M10:N25">C10+H10</f>
        <v>967</v>
      </c>
      <c r="N10" s="25">
        <f t="shared" si="0"/>
        <v>937.215</v>
      </c>
      <c r="O10" s="25" t="e">
        <f aca="true" t="shared" si="1" ref="O10:O15">O11</f>
        <v>#REF!</v>
      </c>
      <c r="P10" s="25">
        <f aca="true" t="shared" si="2" ref="P10:P67">K10+F10</f>
        <v>624.634</v>
      </c>
      <c r="Q10" s="37">
        <f>Q11</f>
        <v>0</v>
      </c>
      <c r="R10" s="26">
        <f aca="true" t="shared" si="3" ref="R10:R77">P10/N10*100</f>
        <v>66.64788762450452</v>
      </c>
      <c r="S10" s="44"/>
      <c r="T10" s="44"/>
      <c r="U10" s="8"/>
      <c r="V10" s="8"/>
    </row>
    <row r="11" spans="1:22" ht="13.5" customHeight="1">
      <c r="A11" s="22" t="s">
        <v>8</v>
      </c>
      <c r="B11" s="23" t="s">
        <v>9</v>
      </c>
      <c r="C11" s="34">
        <v>967</v>
      </c>
      <c r="D11" s="24">
        <v>932.715</v>
      </c>
      <c r="E11" s="25"/>
      <c r="F11" s="25">
        <v>624.634</v>
      </c>
      <c r="G11" s="26">
        <f aca="true" t="shared" si="4" ref="G11:G76">F11/D11*100</f>
        <v>66.96943868169805</v>
      </c>
      <c r="H11" s="25"/>
      <c r="I11" s="25">
        <v>3.5</v>
      </c>
      <c r="J11" s="25"/>
      <c r="K11" s="25">
        <v>0</v>
      </c>
      <c r="L11" s="26">
        <v>0</v>
      </c>
      <c r="M11" s="25">
        <f t="shared" si="0"/>
        <v>967</v>
      </c>
      <c r="N11" s="25">
        <f t="shared" si="0"/>
        <v>936.215</v>
      </c>
      <c r="O11" s="25" t="e">
        <f t="shared" si="1"/>
        <v>#REF!</v>
      </c>
      <c r="P11" s="25">
        <f t="shared" si="2"/>
        <v>624.634</v>
      </c>
      <c r="Q11" s="27"/>
      <c r="R11" s="26">
        <f t="shared" si="3"/>
        <v>66.71907628055521</v>
      </c>
      <c r="S11" s="8"/>
      <c r="T11" s="8"/>
      <c r="U11" s="8"/>
      <c r="V11" s="8"/>
    </row>
    <row r="12" spans="1:22" ht="24" customHeight="1">
      <c r="A12" s="22" t="s">
        <v>10</v>
      </c>
      <c r="B12" s="29" t="s">
        <v>11</v>
      </c>
      <c r="C12" s="24">
        <f>C13</f>
        <v>169</v>
      </c>
      <c r="D12" s="24">
        <f>D13</f>
        <v>169.251</v>
      </c>
      <c r="E12" s="24">
        <f>E13</f>
        <v>0</v>
      </c>
      <c r="F12" s="24">
        <f>F13</f>
        <v>117.984</v>
      </c>
      <c r="G12" s="26">
        <f t="shared" si="4"/>
        <v>69.70948472978003</v>
      </c>
      <c r="H12" s="24">
        <f>H13</f>
        <v>0</v>
      </c>
      <c r="I12" s="24">
        <f>I13</f>
        <v>0</v>
      </c>
      <c r="J12" s="24">
        <f>J13</f>
        <v>0</v>
      </c>
      <c r="K12" s="24">
        <f>K13</f>
        <v>0</v>
      </c>
      <c r="L12" s="26">
        <v>0</v>
      </c>
      <c r="M12" s="25">
        <f t="shared" si="0"/>
        <v>169</v>
      </c>
      <c r="N12" s="25">
        <f t="shared" si="0"/>
        <v>169.251</v>
      </c>
      <c r="O12" s="25" t="e">
        <f t="shared" si="1"/>
        <v>#REF!</v>
      </c>
      <c r="P12" s="25">
        <f t="shared" si="2"/>
        <v>117.984</v>
      </c>
      <c r="Q12" s="27"/>
      <c r="R12" s="26">
        <f t="shared" si="3"/>
        <v>69.70948472978003</v>
      </c>
      <c r="S12" s="8"/>
      <c r="T12" s="8"/>
      <c r="U12" s="8"/>
      <c r="V12" s="8"/>
    </row>
    <row r="13" spans="1:22" ht="12.75" customHeight="1">
      <c r="A13" s="22" t="s">
        <v>12</v>
      </c>
      <c r="B13" s="23" t="s">
        <v>77</v>
      </c>
      <c r="C13" s="24">
        <v>169</v>
      </c>
      <c r="D13" s="24">
        <v>169.251</v>
      </c>
      <c r="E13" s="25"/>
      <c r="F13" s="25">
        <v>117.984</v>
      </c>
      <c r="G13" s="26">
        <f t="shared" si="4"/>
        <v>69.70948472978003</v>
      </c>
      <c r="H13" s="24">
        <v>0</v>
      </c>
      <c r="I13" s="25">
        <v>0</v>
      </c>
      <c r="J13" s="25"/>
      <c r="K13" s="25">
        <v>0</v>
      </c>
      <c r="L13" s="26">
        <v>0</v>
      </c>
      <c r="M13" s="25">
        <f t="shared" si="0"/>
        <v>169</v>
      </c>
      <c r="N13" s="25">
        <f t="shared" si="0"/>
        <v>169.251</v>
      </c>
      <c r="O13" s="25" t="e">
        <f t="shared" si="1"/>
        <v>#REF!</v>
      </c>
      <c r="P13" s="25">
        <f t="shared" si="2"/>
        <v>117.984</v>
      </c>
      <c r="Q13" s="27"/>
      <c r="R13" s="26">
        <f t="shared" si="3"/>
        <v>69.70948472978003</v>
      </c>
      <c r="S13" s="8"/>
      <c r="T13" s="8"/>
      <c r="U13" s="8"/>
      <c r="V13" s="8"/>
    </row>
    <row r="14" spans="1:22" ht="12.75">
      <c r="A14" s="22" t="s">
        <v>13</v>
      </c>
      <c r="B14" s="23" t="s">
        <v>14</v>
      </c>
      <c r="C14" s="24">
        <v>36995.324</v>
      </c>
      <c r="D14" s="24">
        <v>36435.02</v>
      </c>
      <c r="E14" s="25"/>
      <c r="F14" s="25">
        <v>28005.49</v>
      </c>
      <c r="G14" s="26">
        <f t="shared" si="4"/>
        <v>76.86420921410226</v>
      </c>
      <c r="H14" s="25">
        <v>759.3</v>
      </c>
      <c r="I14" s="25">
        <v>1342.619</v>
      </c>
      <c r="J14" s="25"/>
      <c r="K14" s="25">
        <v>739.475</v>
      </c>
      <c r="L14" s="26">
        <f>K14/I14*100</f>
        <v>55.07705462234633</v>
      </c>
      <c r="M14" s="25">
        <f t="shared" si="0"/>
        <v>37754.624</v>
      </c>
      <c r="N14" s="25">
        <f t="shared" si="0"/>
        <v>37777.638999999996</v>
      </c>
      <c r="O14" s="25" t="e">
        <f t="shared" si="1"/>
        <v>#REF!</v>
      </c>
      <c r="P14" s="25">
        <f t="shared" si="2"/>
        <v>28744.965</v>
      </c>
      <c r="Q14" s="27"/>
      <c r="R14" s="26">
        <f t="shared" si="3"/>
        <v>76.08989275375309</v>
      </c>
      <c r="S14" s="8"/>
      <c r="T14" s="8"/>
      <c r="U14" s="8"/>
      <c r="V14" s="8"/>
    </row>
    <row r="15" spans="1:22" ht="12.75">
      <c r="A15" s="22" t="s">
        <v>15</v>
      </c>
      <c r="B15" s="23" t="s">
        <v>16</v>
      </c>
      <c r="C15" s="24">
        <v>16112.7</v>
      </c>
      <c r="D15" s="24">
        <v>16470.957</v>
      </c>
      <c r="E15" s="25"/>
      <c r="F15" s="25">
        <v>12558.83</v>
      </c>
      <c r="G15" s="26">
        <f t="shared" si="4"/>
        <v>76.24833214002076</v>
      </c>
      <c r="H15" s="25">
        <v>282.9</v>
      </c>
      <c r="I15" s="25">
        <v>569.74</v>
      </c>
      <c r="J15" s="25"/>
      <c r="K15" s="25">
        <v>344.485</v>
      </c>
      <c r="L15" s="26">
        <f>K15/I15*100</f>
        <v>60.46354477480956</v>
      </c>
      <c r="M15" s="25">
        <f t="shared" si="0"/>
        <v>16395.600000000002</v>
      </c>
      <c r="N15" s="25">
        <f t="shared" si="0"/>
        <v>17040.697</v>
      </c>
      <c r="O15" s="25" t="e">
        <f t="shared" si="1"/>
        <v>#REF!</v>
      </c>
      <c r="P15" s="25">
        <f t="shared" si="2"/>
        <v>12903.315</v>
      </c>
      <c r="Q15" s="27"/>
      <c r="R15" s="26">
        <f t="shared" si="3"/>
        <v>75.7205823212513</v>
      </c>
      <c r="S15" s="8"/>
      <c r="T15" s="8"/>
      <c r="U15" s="8"/>
      <c r="V15" s="8"/>
    </row>
    <row r="16" spans="1:22" ht="12.75">
      <c r="A16" s="22" t="s">
        <v>17</v>
      </c>
      <c r="B16" s="23" t="s">
        <v>18</v>
      </c>
      <c r="C16" s="34">
        <f>C17+C18+C19+C20+C21+C23+C24+C25+C27+C28+C29+C30+C31+C32+C33+C34+C35+C36+C37+C38+C39+C40+C41+C42+C43+C44+C45+C46+C47+C48+C49+C50+C51+C52</f>
        <v>52201.40000000001</v>
      </c>
      <c r="D16" s="34">
        <f>D17+D18+D19+D20+D21+D23+D24+D25+D27+D28+D29+D30+D31+D32+D33+D34+D35+D36+D37+D38+D39+D40+D41+D42+D43+D44+D45+D46+D47+D48+D49+D50+D51+D52</f>
        <v>49462.00299999999</v>
      </c>
      <c r="E16" s="34">
        <f>E17+E18+E19+E20+E21+E23+E24+E25+E27+E28+E29+E30+E31+E32+E33+E34+E35+E36+E37+E38+E39+E40+E41+E42+E43+E44+E45+E46+E47+E48+E49+E50+E51+E52</f>
        <v>0</v>
      </c>
      <c r="F16" s="34">
        <f>F17+F18+F19+F20+F21+F23+F24+F25+F27+F28+F29+F30+F31+F32+F33+F34+F35+F36+F37+F38+F39+F40+F41+F42+F43+F44+F45+F46+F47+F48+F49+F50+F51+F52</f>
        <v>37349.808</v>
      </c>
      <c r="G16" s="26">
        <f t="shared" si="4"/>
        <v>75.51212190092667</v>
      </c>
      <c r="H16" s="34">
        <f aca="true" t="shared" si="5" ref="H16:M16">H17+H18+H19+H20+H21+H23+H24+H25+H27+H28+H29+H30+H31+H32+H33+H34+H35+H36+H37+H38+H39+H40+H41+H43+H44+H45+H46+H47+H48+H49+H50+H51+H52</f>
        <v>100</v>
      </c>
      <c r="I16" s="34">
        <f t="shared" si="5"/>
        <v>135.266</v>
      </c>
      <c r="J16" s="34">
        <f t="shared" si="5"/>
        <v>0</v>
      </c>
      <c r="K16" s="34">
        <f t="shared" si="5"/>
        <v>44.803</v>
      </c>
      <c r="L16" s="56">
        <f t="shared" si="5"/>
        <v>129.76054095616047</v>
      </c>
      <c r="M16" s="34">
        <f t="shared" si="5"/>
        <v>52301.40000000001</v>
      </c>
      <c r="N16" s="25">
        <f t="shared" si="0"/>
        <v>49597.26899999999</v>
      </c>
      <c r="O16" s="34" t="e">
        <f>O17+O18+O19+O20+O21+O23+O24+O25+O27+O28+O29+O30+O31+O32+O33+O34+O35+O36+O37+O38+O39+O40+O41+O43+O44+O45+O47+O48+O49+O51+O52</f>
        <v>#REF!</v>
      </c>
      <c r="P16" s="25">
        <f t="shared" si="2"/>
        <v>37394.611</v>
      </c>
      <c r="Q16" s="27"/>
      <c r="R16" s="26">
        <f t="shared" si="3"/>
        <v>75.39651225554375</v>
      </c>
      <c r="S16" s="8"/>
      <c r="T16" s="8"/>
      <c r="U16" s="8"/>
      <c r="V16" s="8"/>
    </row>
    <row r="17" spans="1:22" ht="89.25">
      <c r="A17" s="22" t="s">
        <v>19</v>
      </c>
      <c r="B17" s="35" t="s">
        <v>119</v>
      </c>
      <c r="C17" s="24">
        <v>1872.4</v>
      </c>
      <c r="D17" s="24">
        <v>1872.4</v>
      </c>
      <c r="E17" s="25"/>
      <c r="F17" s="24">
        <v>1271.823</v>
      </c>
      <c r="G17" s="26">
        <f t="shared" si="4"/>
        <v>67.92474898525957</v>
      </c>
      <c r="H17" s="25"/>
      <c r="I17" s="25"/>
      <c r="J17" s="25"/>
      <c r="K17" s="25"/>
      <c r="L17" s="26"/>
      <c r="M17" s="25">
        <f aca="true" t="shared" si="6" ref="M17:N69">C17+H17</f>
        <v>1872.4</v>
      </c>
      <c r="N17" s="25">
        <f t="shared" si="0"/>
        <v>1872.4</v>
      </c>
      <c r="O17" s="25" t="e">
        <f>O18</f>
        <v>#REF!</v>
      </c>
      <c r="P17" s="25">
        <f t="shared" si="2"/>
        <v>1271.823</v>
      </c>
      <c r="Q17" s="27"/>
      <c r="R17" s="26">
        <f t="shared" si="3"/>
        <v>67.92474898525957</v>
      </c>
      <c r="S17" s="8"/>
      <c r="T17" s="8"/>
      <c r="U17" s="8"/>
      <c r="V17" s="8"/>
    </row>
    <row r="18" spans="1:22" ht="89.25">
      <c r="A18" s="22" t="s">
        <v>20</v>
      </c>
      <c r="B18" s="35" t="s">
        <v>120</v>
      </c>
      <c r="C18" s="24">
        <v>370.9</v>
      </c>
      <c r="D18" s="24">
        <v>330.9</v>
      </c>
      <c r="E18" s="25"/>
      <c r="F18" s="25">
        <v>310.778</v>
      </c>
      <c r="G18" s="26">
        <f t="shared" si="4"/>
        <v>93.91900876397705</v>
      </c>
      <c r="H18" s="25"/>
      <c r="I18" s="25"/>
      <c r="J18" s="25"/>
      <c r="K18" s="25"/>
      <c r="L18" s="26"/>
      <c r="M18" s="25">
        <f t="shared" si="6"/>
        <v>370.9</v>
      </c>
      <c r="N18" s="25">
        <f t="shared" si="0"/>
        <v>330.9</v>
      </c>
      <c r="O18" s="25" t="e">
        <f>O20</f>
        <v>#REF!</v>
      </c>
      <c r="P18" s="25">
        <f t="shared" si="2"/>
        <v>310.778</v>
      </c>
      <c r="Q18" s="27"/>
      <c r="R18" s="26">
        <f t="shared" si="3"/>
        <v>93.91900876397705</v>
      </c>
      <c r="S18" s="8"/>
      <c r="T18" s="8"/>
      <c r="U18" s="8"/>
      <c r="V18" s="8"/>
    </row>
    <row r="19" spans="1:22" ht="98.25" customHeight="1">
      <c r="A19" s="22" t="s">
        <v>100</v>
      </c>
      <c r="B19" s="29" t="s">
        <v>101</v>
      </c>
      <c r="C19" s="24">
        <v>35</v>
      </c>
      <c r="D19" s="24">
        <v>28.75</v>
      </c>
      <c r="E19" s="25"/>
      <c r="F19" s="25">
        <v>4.862</v>
      </c>
      <c r="G19" s="26">
        <f t="shared" si="4"/>
        <v>16.911304347826086</v>
      </c>
      <c r="H19" s="25"/>
      <c r="I19" s="25">
        <v>6.25</v>
      </c>
      <c r="J19" s="25"/>
      <c r="K19" s="25">
        <v>6.242</v>
      </c>
      <c r="L19" s="26">
        <f>K19/I19*100</f>
        <v>99.872</v>
      </c>
      <c r="M19" s="25">
        <f t="shared" si="6"/>
        <v>35</v>
      </c>
      <c r="N19" s="25">
        <f t="shared" si="0"/>
        <v>35</v>
      </c>
      <c r="O19" s="25"/>
      <c r="P19" s="25">
        <f t="shared" si="2"/>
        <v>11.104</v>
      </c>
      <c r="Q19" s="27"/>
      <c r="R19" s="26">
        <f t="shared" si="3"/>
        <v>31.725714285714286</v>
      </c>
      <c r="S19" s="8"/>
      <c r="T19" s="8"/>
      <c r="U19" s="8"/>
      <c r="V19" s="8"/>
    </row>
    <row r="20" spans="1:22" ht="306" customHeight="1">
      <c r="A20" s="22" t="s">
        <v>21</v>
      </c>
      <c r="B20" s="41" t="s">
        <v>121</v>
      </c>
      <c r="C20" s="24">
        <v>433</v>
      </c>
      <c r="D20" s="24">
        <v>433</v>
      </c>
      <c r="E20" s="25"/>
      <c r="F20" s="24">
        <v>375.083</v>
      </c>
      <c r="G20" s="26">
        <f t="shared" si="4"/>
        <v>86.6242494226328</v>
      </c>
      <c r="H20" s="25"/>
      <c r="I20" s="25"/>
      <c r="J20" s="25"/>
      <c r="K20" s="25"/>
      <c r="L20" s="26"/>
      <c r="M20" s="25">
        <f t="shared" si="6"/>
        <v>433</v>
      </c>
      <c r="N20" s="25">
        <f t="shared" si="0"/>
        <v>433</v>
      </c>
      <c r="O20" s="25" t="e">
        <f aca="true" t="shared" si="7" ref="O20:O44">O21</f>
        <v>#REF!</v>
      </c>
      <c r="P20" s="25">
        <f t="shared" si="2"/>
        <v>375.083</v>
      </c>
      <c r="Q20" s="27"/>
      <c r="R20" s="26">
        <f t="shared" si="3"/>
        <v>86.6242494226328</v>
      </c>
      <c r="S20" s="8"/>
      <c r="T20" s="8"/>
      <c r="U20" s="8"/>
      <c r="V20" s="8"/>
    </row>
    <row r="21" spans="1:22" ht="180.75" customHeight="1">
      <c r="A21" s="22" t="s">
        <v>22</v>
      </c>
      <c r="B21" s="35" t="s">
        <v>117</v>
      </c>
      <c r="C21" s="24">
        <v>10.1</v>
      </c>
      <c r="D21" s="24">
        <v>10.1</v>
      </c>
      <c r="E21" s="25"/>
      <c r="F21" s="25">
        <v>7.665</v>
      </c>
      <c r="G21" s="26">
        <f t="shared" si="4"/>
        <v>75.89108910891089</v>
      </c>
      <c r="H21" s="25"/>
      <c r="I21" s="25"/>
      <c r="J21" s="25"/>
      <c r="K21" s="25"/>
      <c r="L21" s="26"/>
      <c r="M21" s="25">
        <f t="shared" si="6"/>
        <v>10.1</v>
      </c>
      <c r="N21" s="25">
        <f t="shared" si="0"/>
        <v>10.1</v>
      </c>
      <c r="O21" s="25" t="e">
        <f t="shared" si="7"/>
        <v>#REF!</v>
      </c>
      <c r="P21" s="25">
        <f t="shared" si="2"/>
        <v>7.665</v>
      </c>
      <c r="Q21" s="27"/>
      <c r="R21" s="26">
        <f t="shared" si="3"/>
        <v>75.89108910891089</v>
      </c>
      <c r="S21" s="8"/>
      <c r="T21" s="8"/>
      <c r="U21" s="8"/>
      <c r="V21" s="8"/>
    </row>
    <row r="22" spans="1:22" ht="76.5" hidden="1">
      <c r="A22" s="22" t="s">
        <v>23</v>
      </c>
      <c r="B22" s="35" t="s">
        <v>72</v>
      </c>
      <c r="C22" s="24"/>
      <c r="D22" s="24"/>
      <c r="E22" s="25"/>
      <c r="F22" s="25"/>
      <c r="G22" s="26" t="e">
        <f t="shared" si="4"/>
        <v>#DIV/0!</v>
      </c>
      <c r="H22" s="25"/>
      <c r="I22" s="25"/>
      <c r="J22" s="25"/>
      <c r="K22" s="25"/>
      <c r="L22" s="26" t="e">
        <f>K22/I22*100</f>
        <v>#DIV/0!</v>
      </c>
      <c r="M22" s="25">
        <f t="shared" si="6"/>
        <v>0</v>
      </c>
      <c r="N22" s="25">
        <f t="shared" si="0"/>
        <v>0</v>
      </c>
      <c r="O22" s="25" t="e">
        <f t="shared" si="7"/>
        <v>#REF!</v>
      </c>
      <c r="P22" s="25">
        <f t="shared" si="2"/>
        <v>0</v>
      </c>
      <c r="Q22" s="27"/>
      <c r="R22" s="26"/>
      <c r="S22" s="8"/>
      <c r="T22" s="8"/>
      <c r="U22" s="8"/>
      <c r="V22" s="8"/>
    </row>
    <row r="23" spans="1:22" ht="38.25">
      <c r="A23" s="22" t="s">
        <v>24</v>
      </c>
      <c r="B23" s="35" t="s">
        <v>74</v>
      </c>
      <c r="C23" s="24">
        <v>340</v>
      </c>
      <c r="D23" s="24">
        <v>340</v>
      </c>
      <c r="E23" s="25"/>
      <c r="F23" s="24">
        <v>262.956</v>
      </c>
      <c r="G23" s="26">
        <f t="shared" si="4"/>
        <v>77.34</v>
      </c>
      <c r="H23" s="25"/>
      <c r="I23" s="25"/>
      <c r="J23" s="25"/>
      <c r="K23" s="25"/>
      <c r="L23" s="26"/>
      <c r="M23" s="25">
        <f t="shared" si="6"/>
        <v>340</v>
      </c>
      <c r="N23" s="25">
        <f t="shared" si="0"/>
        <v>340</v>
      </c>
      <c r="O23" s="25" t="e">
        <f t="shared" si="7"/>
        <v>#REF!</v>
      </c>
      <c r="P23" s="25">
        <f t="shared" si="2"/>
        <v>262.956</v>
      </c>
      <c r="Q23" s="27"/>
      <c r="R23" s="26">
        <f t="shared" si="3"/>
        <v>77.34</v>
      </c>
      <c r="S23" s="8"/>
      <c r="T23" s="8"/>
      <c r="U23" s="8"/>
      <c r="V23" s="8"/>
    </row>
    <row r="24" spans="1:22" ht="38.25">
      <c r="A24" s="22" t="s">
        <v>25</v>
      </c>
      <c r="B24" s="35" t="s">
        <v>75</v>
      </c>
      <c r="C24" s="24">
        <v>32.4</v>
      </c>
      <c r="D24" s="24">
        <v>32.4</v>
      </c>
      <c r="E24" s="25"/>
      <c r="F24" s="25">
        <v>29.533</v>
      </c>
      <c r="G24" s="26">
        <f t="shared" si="4"/>
        <v>91.15123456790124</v>
      </c>
      <c r="H24" s="25"/>
      <c r="I24" s="25"/>
      <c r="J24" s="25"/>
      <c r="K24" s="25"/>
      <c r="L24" s="26"/>
      <c r="M24" s="25">
        <f t="shared" si="6"/>
        <v>32.4</v>
      </c>
      <c r="N24" s="25">
        <f t="shared" si="0"/>
        <v>32.4</v>
      </c>
      <c r="O24" s="25" t="e">
        <f t="shared" si="7"/>
        <v>#REF!</v>
      </c>
      <c r="P24" s="25">
        <f t="shared" si="2"/>
        <v>29.533</v>
      </c>
      <c r="Q24" s="27"/>
      <c r="R24" s="26">
        <f t="shared" si="3"/>
        <v>91.15123456790124</v>
      </c>
      <c r="S24" s="8"/>
      <c r="T24" s="8"/>
      <c r="U24" s="8"/>
      <c r="V24" s="8"/>
    </row>
    <row r="25" spans="1:22" ht="38.25">
      <c r="A25" s="22" t="s">
        <v>26</v>
      </c>
      <c r="B25" s="35" t="s">
        <v>76</v>
      </c>
      <c r="C25" s="34">
        <v>2</v>
      </c>
      <c r="D25" s="24">
        <v>2</v>
      </c>
      <c r="E25" s="25"/>
      <c r="F25" s="25">
        <v>0.15</v>
      </c>
      <c r="G25" s="26">
        <f t="shared" si="4"/>
        <v>7.5</v>
      </c>
      <c r="H25" s="25"/>
      <c r="I25" s="25"/>
      <c r="J25" s="25"/>
      <c r="K25" s="25"/>
      <c r="L25" s="26"/>
      <c r="M25" s="25">
        <f t="shared" si="6"/>
        <v>2</v>
      </c>
      <c r="N25" s="25">
        <f t="shared" si="0"/>
        <v>2</v>
      </c>
      <c r="O25" s="25" t="e">
        <f t="shared" si="7"/>
        <v>#REF!</v>
      </c>
      <c r="P25" s="25">
        <f t="shared" si="2"/>
        <v>0.15</v>
      </c>
      <c r="Q25" s="27"/>
      <c r="R25" s="26">
        <f t="shared" si="3"/>
        <v>7.5</v>
      </c>
      <c r="S25" s="8"/>
      <c r="T25" s="8"/>
      <c r="U25" s="8"/>
      <c r="V25" s="8"/>
    </row>
    <row r="26" spans="1:22" ht="12.75" hidden="1">
      <c r="A26" s="28" t="s">
        <v>28</v>
      </c>
      <c r="B26" s="35" t="s">
        <v>27</v>
      </c>
      <c r="C26" s="24"/>
      <c r="D26" s="24"/>
      <c r="E26" s="25"/>
      <c r="F26" s="25"/>
      <c r="G26" s="26" t="e">
        <f t="shared" si="4"/>
        <v>#DIV/0!</v>
      </c>
      <c r="H26" s="25"/>
      <c r="I26" s="25"/>
      <c r="J26" s="25"/>
      <c r="K26" s="25"/>
      <c r="L26" s="26" t="e">
        <f>K26/I26*100</f>
        <v>#DIV/0!</v>
      </c>
      <c r="M26" s="25">
        <f t="shared" si="6"/>
        <v>0</v>
      </c>
      <c r="N26" s="25">
        <f t="shared" si="6"/>
        <v>0</v>
      </c>
      <c r="O26" s="25" t="e">
        <f t="shared" si="7"/>
        <v>#REF!</v>
      </c>
      <c r="P26" s="25">
        <f t="shared" si="2"/>
        <v>0</v>
      </c>
      <c r="Q26" s="27"/>
      <c r="R26" s="26" t="e">
        <f t="shared" si="3"/>
        <v>#DIV/0!</v>
      </c>
      <c r="S26" s="8"/>
      <c r="T26" s="8"/>
      <c r="U26" s="8"/>
      <c r="V26" s="8"/>
    </row>
    <row r="27" spans="1:22" ht="76.5">
      <c r="A27" s="28" t="s">
        <v>64</v>
      </c>
      <c r="B27" s="29" t="s">
        <v>111</v>
      </c>
      <c r="C27" s="24">
        <v>1000</v>
      </c>
      <c r="D27" s="24">
        <v>1000</v>
      </c>
      <c r="E27" s="25"/>
      <c r="F27" s="24">
        <v>821.28</v>
      </c>
      <c r="G27" s="26">
        <f t="shared" si="4"/>
        <v>82.128</v>
      </c>
      <c r="H27" s="25"/>
      <c r="I27" s="25"/>
      <c r="J27" s="25"/>
      <c r="K27" s="25"/>
      <c r="L27" s="26"/>
      <c r="M27" s="25">
        <f t="shared" si="6"/>
        <v>1000</v>
      </c>
      <c r="N27" s="25">
        <f t="shared" si="6"/>
        <v>1000</v>
      </c>
      <c r="O27" s="25" t="e">
        <f t="shared" si="7"/>
        <v>#REF!</v>
      </c>
      <c r="P27" s="25">
        <f t="shared" si="2"/>
        <v>821.28</v>
      </c>
      <c r="Q27" s="27"/>
      <c r="R27" s="26">
        <f t="shared" si="3"/>
        <v>82.128</v>
      </c>
      <c r="S27" s="8"/>
      <c r="T27" s="8"/>
      <c r="U27" s="8"/>
      <c r="V27" s="8"/>
    </row>
    <row r="28" spans="1:22" ht="80.25" customHeight="1">
      <c r="A28" s="28" t="s">
        <v>89</v>
      </c>
      <c r="B28" s="38" t="s">
        <v>112</v>
      </c>
      <c r="C28" s="24">
        <v>181.4</v>
      </c>
      <c r="D28" s="24">
        <v>176.4</v>
      </c>
      <c r="E28" s="25"/>
      <c r="F28" s="24">
        <v>150.089</v>
      </c>
      <c r="G28" s="26">
        <f t="shared" si="4"/>
        <v>85.0844671201814</v>
      </c>
      <c r="H28" s="25"/>
      <c r="I28" s="25"/>
      <c r="J28" s="25"/>
      <c r="K28" s="25"/>
      <c r="L28" s="26"/>
      <c r="M28" s="25">
        <f t="shared" si="6"/>
        <v>181.4</v>
      </c>
      <c r="N28" s="25">
        <f t="shared" si="6"/>
        <v>176.4</v>
      </c>
      <c r="O28" s="25" t="e">
        <f t="shared" si="7"/>
        <v>#REF!</v>
      </c>
      <c r="P28" s="25">
        <f t="shared" si="2"/>
        <v>150.089</v>
      </c>
      <c r="Q28" s="27"/>
      <c r="R28" s="26">
        <f t="shared" si="3"/>
        <v>85.0844671201814</v>
      </c>
      <c r="S28" s="8"/>
      <c r="T28" s="8"/>
      <c r="U28" s="8"/>
      <c r="V28" s="8"/>
    </row>
    <row r="29" spans="1:22" ht="12.75">
      <c r="A29" s="28" t="s">
        <v>69</v>
      </c>
      <c r="B29" s="29" t="s">
        <v>70</v>
      </c>
      <c r="C29" s="34">
        <v>113</v>
      </c>
      <c r="D29" s="24">
        <v>113</v>
      </c>
      <c r="E29" s="25"/>
      <c r="F29" s="25">
        <v>80.012</v>
      </c>
      <c r="G29" s="26">
        <f t="shared" si="4"/>
        <v>70.8070796460177</v>
      </c>
      <c r="H29" s="25"/>
      <c r="I29" s="25"/>
      <c r="J29" s="25"/>
      <c r="K29" s="25"/>
      <c r="L29" s="26"/>
      <c r="M29" s="25">
        <f t="shared" si="6"/>
        <v>113</v>
      </c>
      <c r="N29" s="25">
        <f t="shared" si="6"/>
        <v>113</v>
      </c>
      <c r="O29" s="25" t="e">
        <f t="shared" si="7"/>
        <v>#REF!</v>
      </c>
      <c r="P29" s="25">
        <f t="shared" si="2"/>
        <v>80.012</v>
      </c>
      <c r="Q29" s="27"/>
      <c r="R29" s="26">
        <f t="shared" si="3"/>
        <v>70.8070796460177</v>
      </c>
      <c r="S29" s="8"/>
      <c r="T29" s="8"/>
      <c r="U29" s="8"/>
      <c r="V29" s="8"/>
    </row>
    <row r="30" spans="1:22" ht="51">
      <c r="A30" s="28" t="s">
        <v>90</v>
      </c>
      <c r="B30" s="29" t="s">
        <v>113</v>
      </c>
      <c r="C30" s="24">
        <v>125</v>
      </c>
      <c r="D30" s="24">
        <v>125</v>
      </c>
      <c r="E30" s="25"/>
      <c r="F30" s="24">
        <v>97.495</v>
      </c>
      <c r="G30" s="26">
        <f t="shared" si="4"/>
        <v>77.996</v>
      </c>
      <c r="H30" s="25"/>
      <c r="I30" s="25"/>
      <c r="J30" s="25"/>
      <c r="K30" s="25"/>
      <c r="L30" s="26"/>
      <c r="M30" s="25">
        <f t="shared" si="6"/>
        <v>125</v>
      </c>
      <c r="N30" s="25">
        <f t="shared" si="6"/>
        <v>125</v>
      </c>
      <c r="O30" s="25" t="e">
        <f t="shared" si="7"/>
        <v>#REF!</v>
      </c>
      <c r="P30" s="25">
        <f t="shared" si="2"/>
        <v>97.495</v>
      </c>
      <c r="Q30" s="27"/>
      <c r="R30" s="26">
        <f t="shared" si="3"/>
        <v>77.996</v>
      </c>
      <c r="S30" s="8"/>
      <c r="T30" s="8"/>
      <c r="U30" s="8"/>
      <c r="V30" s="8"/>
    </row>
    <row r="31" spans="1:22" ht="51">
      <c r="A31" s="28" t="s">
        <v>91</v>
      </c>
      <c r="B31" s="29" t="s">
        <v>114</v>
      </c>
      <c r="C31" s="24">
        <v>171.5</v>
      </c>
      <c r="D31" s="24">
        <v>145.3</v>
      </c>
      <c r="E31" s="25"/>
      <c r="F31" s="25">
        <v>97.136</v>
      </c>
      <c r="G31" s="26">
        <f t="shared" si="4"/>
        <v>66.8520302821748</v>
      </c>
      <c r="H31" s="25"/>
      <c r="I31" s="25"/>
      <c r="J31" s="25"/>
      <c r="K31" s="25"/>
      <c r="L31" s="26"/>
      <c r="M31" s="25">
        <f t="shared" si="6"/>
        <v>171.5</v>
      </c>
      <c r="N31" s="25">
        <f t="shared" si="6"/>
        <v>145.3</v>
      </c>
      <c r="O31" s="25" t="e">
        <f t="shared" si="7"/>
        <v>#REF!</v>
      </c>
      <c r="P31" s="25">
        <f t="shared" si="2"/>
        <v>97.136</v>
      </c>
      <c r="Q31" s="27"/>
      <c r="R31" s="26">
        <f t="shared" si="3"/>
        <v>66.8520302821748</v>
      </c>
      <c r="S31" s="8"/>
      <c r="T31" s="8"/>
      <c r="U31" s="8"/>
      <c r="V31" s="8"/>
    </row>
    <row r="32" spans="1:22" ht="12.75">
      <c r="A32" s="28" t="s">
        <v>29</v>
      </c>
      <c r="B32" s="29" t="s">
        <v>30</v>
      </c>
      <c r="C32" s="24">
        <v>322.7</v>
      </c>
      <c r="D32" s="24">
        <v>422.7</v>
      </c>
      <c r="E32" s="25"/>
      <c r="F32" s="24">
        <v>338.675</v>
      </c>
      <c r="G32" s="26">
        <f t="shared" si="4"/>
        <v>80.12183581736456</v>
      </c>
      <c r="H32" s="25"/>
      <c r="I32" s="25"/>
      <c r="J32" s="25"/>
      <c r="K32" s="25"/>
      <c r="L32" s="26"/>
      <c r="M32" s="25">
        <f t="shared" si="6"/>
        <v>322.7</v>
      </c>
      <c r="N32" s="25">
        <f t="shared" si="6"/>
        <v>422.7</v>
      </c>
      <c r="O32" s="25" t="e">
        <f t="shared" si="7"/>
        <v>#REF!</v>
      </c>
      <c r="P32" s="25">
        <f t="shared" si="2"/>
        <v>338.675</v>
      </c>
      <c r="Q32" s="27"/>
      <c r="R32" s="26">
        <f t="shared" si="3"/>
        <v>80.12183581736456</v>
      </c>
      <c r="S32" s="8"/>
      <c r="T32" s="8"/>
      <c r="U32" s="8"/>
      <c r="V32" s="8"/>
    </row>
    <row r="33" spans="1:22" ht="12.75">
      <c r="A33" s="28" t="s">
        <v>31</v>
      </c>
      <c r="B33" s="29" t="s">
        <v>73</v>
      </c>
      <c r="C33" s="24">
        <v>5489.3</v>
      </c>
      <c r="D33" s="24">
        <v>4389.3</v>
      </c>
      <c r="E33" s="25"/>
      <c r="F33" s="24">
        <v>2522.408</v>
      </c>
      <c r="G33" s="26">
        <f t="shared" si="4"/>
        <v>57.46720433782152</v>
      </c>
      <c r="H33" s="25"/>
      <c r="I33" s="25"/>
      <c r="J33" s="25"/>
      <c r="K33" s="25"/>
      <c r="L33" s="26"/>
      <c r="M33" s="25">
        <f t="shared" si="6"/>
        <v>5489.3</v>
      </c>
      <c r="N33" s="25">
        <f t="shared" si="6"/>
        <v>4389.3</v>
      </c>
      <c r="O33" s="25" t="e">
        <f t="shared" si="7"/>
        <v>#REF!</v>
      </c>
      <c r="P33" s="25">
        <f t="shared" si="2"/>
        <v>2522.408</v>
      </c>
      <c r="Q33" s="27"/>
      <c r="R33" s="26">
        <f t="shared" si="3"/>
        <v>57.46720433782152</v>
      </c>
      <c r="S33" s="8"/>
      <c r="T33" s="8"/>
      <c r="U33" s="8"/>
      <c r="V33" s="8"/>
    </row>
    <row r="34" spans="1:22" ht="12.75">
      <c r="A34" s="28" t="s">
        <v>32</v>
      </c>
      <c r="B34" s="35" t="s">
        <v>102</v>
      </c>
      <c r="C34" s="24">
        <v>17256.4</v>
      </c>
      <c r="D34" s="24">
        <v>13067.8</v>
      </c>
      <c r="E34" s="25"/>
      <c r="F34" s="24">
        <v>10549.973</v>
      </c>
      <c r="G34" s="26">
        <f t="shared" si="4"/>
        <v>80.73258696949755</v>
      </c>
      <c r="H34" s="25"/>
      <c r="I34" s="25"/>
      <c r="J34" s="25"/>
      <c r="K34" s="25"/>
      <c r="L34" s="26"/>
      <c r="M34" s="25">
        <f t="shared" si="6"/>
        <v>17256.4</v>
      </c>
      <c r="N34" s="25">
        <f t="shared" si="6"/>
        <v>13067.8</v>
      </c>
      <c r="O34" s="25" t="e">
        <f t="shared" si="7"/>
        <v>#REF!</v>
      </c>
      <c r="P34" s="25">
        <f t="shared" si="2"/>
        <v>10549.973</v>
      </c>
      <c r="Q34" s="27"/>
      <c r="R34" s="26">
        <f t="shared" si="3"/>
        <v>80.73258696949755</v>
      </c>
      <c r="S34" s="8"/>
      <c r="T34" s="8"/>
      <c r="U34" s="8"/>
      <c r="V34" s="8"/>
    </row>
    <row r="35" spans="1:22" ht="12.75">
      <c r="A35" s="28" t="s">
        <v>33</v>
      </c>
      <c r="B35" s="35" t="s">
        <v>81</v>
      </c>
      <c r="C35" s="24">
        <v>1865.2</v>
      </c>
      <c r="D35" s="24">
        <v>1865.2</v>
      </c>
      <c r="E35" s="25"/>
      <c r="F35" s="24">
        <v>1364.005</v>
      </c>
      <c r="G35" s="26">
        <f t="shared" si="4"/>
        <v>73.12915505039675</v>
      </c>
      <c r="H35" s="25"/>
      <c r="I35" s="25"/>
      <c r="J35" s="25"/>
      <c r="K35" s="25"/>
      <c r="L35" s="26"/>
      <c r="M35" s="25">
        <f t="shared" si="6"/>
        <v>1865.2</v>
      </c>
      <c r="N35" s="25">
        <f t="shared" si="6"/>
        <v>1865.2</v>
      </c>
      <c r="O35" s="25" t="e">
        <f t="shared" si="7"/>
        <v>#REF!</v>
      </c>
      <c r="P35" s="25">
        <f t="shared" si="2"/>
        <v>1364.005</v>
      </c>
      <c r="Q35" s="27"/>
      <c r="R35" s="26">
        <f t="shared" si="3"/>
        <v>73.12915505039675</v>
      </c>
      <c r="S35" s="8"/>
      <c r="T35" s="8"/>
      <c r="U35" s="8"/>
      <c r="V35" s="8"/>
    </row>
    <row r="36" spans="1:22" ht="12.75">
      <c r="A36" s="28" t="s">
        <v>34</v>
      </c>
      <c r="B36" s="35" t="s">
        <v>66</v>
      </c>
      <c r="C36" s="24">
        <v>3867.3</v>
      </c>
      <c r="D36" s="24">
        <v>3867.3</v>
      </c>
      <c r="E36" s="25"/>
      <c r="F36" s="24">
        <v>3012.402</v>
      </c>
      <c r="G36" s="26">
        <f t="shared" si="4"/>
        <v>77.89418974478318</v>
      </c>
      <c r="H36" s="25"/>
      <c r="I36" s="25"/>
      <c r="J36" s="25"/>
      <c r="K36" s="25"/>
      <c r="L36" s="26"/>
      <c r="M36" s="25">
        <f t="shared" si="6"/>
        <v>3867.3</v>
      </c>
      <c r="N36" s="25">
        <f t="shared" si="6"/>
        <v>3867.3</v>
      </c>
      <c r="O36" s="25" t="e">
        <f t="shared" si="7"/>
        <v>#REF!</v>
      </c>
      <c r="P36" s="25">
        <f t="shared" si="2"/>
        <v>3012.402</v>
      </c>
      <c r="Q36" s="27"/>
      <c r="R36" s="26">
        <f t="shared" si="3"/>
        <v>77.89418974478318</v>
      </c>
      <c r="S36" s="8"/>
      <c r="T36" s="8"/>
      <c r="U36" s="8"/>
      <c r="V36" s="8"/>
    </row>
    <row r="37" spans="1:22" ht="12.75">
      <c r="A37" s="28" t="s">
        <v>65</v>
      </c>
      <c r="B37" s="35" t="s">
        <v>67</v>
      </c>
      <c r="C37" s="24">
        <v>805.5</v>
      </c>
      <c r="D37" s="24">
        <v>805.5</v>
      </c>
      <c r="E37" s="25"/>
      <c r="F37" s="24">
        <v>597.61</v>
      </c>
      <c r="G37" s="26">
        <f t="shared" si="4"/>
        <v>74.19118559900683</v>
      </c>
      <c r="H37" s="25"/>
      <c r="I37" s="25"/>
      <c r="J37" s="25"/>
      <c r="K37" s="25"/>
      <c r="L37" s="26"/>
      <c r="M37" s="25">
        <f t="shared" si="6"/>
        <v>805.5</v>
      </c>
      <c r="N37" s="25">
        <f t="shared" si="6"/>
        <v>805.5</v>
      </c>
      <c r="O37" s="25" t="e">
        <f t="shared" si="7"/>
        <v>#REF!</v>
      </c>
      <c r="P37" s="25">
        <f t="shared" si="2"/>
        <v>597.61</v>
      </c>
      <c r="Q37" s="27"/>
      <c r="R37" s="26">
        <f t="shared" si="3"/>
        <v>74.19118559900683</v>
      </c>
      <c r="S37" s="8"/>
      <c r="T37" s="8"/>
      <c r="U37" s="8"/>
      <c r="V37" s="8"/>
    </row>
    <row r="38" spans="1:22" ht="12.75">
      <c r="A38" s="28" t="s">
        <v>78</v>
      </c>
      <c r="B38" s="35" t="s">
        <v>79</v>
      </c>
      <c r="C38" s="24">
        <v>74.6</v>
      </c>
      <c r="D38" s="24">
        <v>74.6</v>
      </c>
      <c r="E38" s="25"/>
      <c r="F38" s="24">
        <v>23.358</v>
      </c>
      <c r="G38" s="26">
        <f t="shared" si="4"/>
        <v>31.310991957104562</v>
      </c>
      <c r="H38" s="25"/>
      <c r="I38" s="25"/>
      <c r="J38" s="25"/>
      <c r="K38" s="25"/>
      <c r="L38" s="26"/>
      <c r="M38" s="25">
        <f t="shared" si="6"/>
        <v>74.6</v>
      </c>
      <c r="N38" s="25">
        <f t="shared" si="6"/>
        <v>74.6</v>
      </c>
      <c r="O38" s="25" t="e">
        <f t="shared" si="7"/>
        <v>#REF!</v>
      </c>
      <c r="P38" s="25">
        <f t="shared" si="2"/>
        <v>23.358</v>
      </c>
      <c r="Q38" s="27"/>
      <c r="R38" s="26">
        <f t="shared" si="3"/>
        <v>31.310991957104562</v>
      </c>
      <c r="S38" s="8"/>
      <c r="T38" s="8"/>
      <c r="U38" s="8"/>
      <c r="V38" s="8"/>
    </row>
    <row r="39" spans="1:22" ht="12.75">
      <c r="A39" s="28" t="s">
        <v>35</v>
      </c>
      <c r="B39" s="35" t="s">
        <v>68</v>
      </c>
      <c r="C39" s="24">
        <v>6621.3</v>
      </c>
      <c r="D39" s="24">
        <v>8221.3</v>
      </c>
      <c r="E39" s="25"/>
      <c r="F39" s="24">
        <v>7527.895</v>
      </c>
      <c r="G39" s="26">
        <f t="shared" si="4"/>
        <v>91.56574994222326</v>
      </c>
      <c r="H39" s="25"/>
      <c r="I39" s="25"/>
      <c r="J39" s="25"/>
      <c r="K39" s="25"/>
      <c r="L39" s="26"/>
      <c r="M39" s="25">
        <f t="shared" si="6"/>
        <v>6621.3</v>
      </c>
      <c r="N39" s="25">
        <f t="shared" si="6"/>
        <v>8221.3</v>
      </c>
      <c r="O39" s="25" t="e">
        <f t="shared" si="7"/>
        <v>#REF!</v>
      </c>
      <c r="P39" s="25">
        <f t="shared" si="2"/>
        <v>7527.895</v>
      </c>
      <c r="Q39" s="27"/>
      <c r="R39" s="26">
        <f t="shared" si="3"/>
        <v>91.56574994222326</v>
      </c>
      <c r="S39" s="8"/>
      <c r="T39" s="8"/>
      <c r="U39" s="8"/>
      <c r="V39" s="8"/>
    </row>
    <row r="40" spans="1:22" ht="12.75">
      <c r="A40" s="28" t="s">
        <v>36</v>
      </c>
      <c r="B40" s="35" t="s">
        <v>82</v>
      </c>
      <c r="C40" s="24">
        <v>1730.5</v>
      </c>
      <c r="D40" s="24">
        <v>2354.6</v>
      </c>
      <c r="E40" s="25"/>
      <c r="F40" s="24">
        <v>1122.612</v>
      </c>
      <c r="G40" s="26">
        <f t="shared" si="4"/>
        <v>47.67739743480847</v>
      </c>
      <c r="H40" s="25"/>
      <c r="I40" s="25"/>
      <c r="J40" s="25"/>
      <c r="K40" s="25"/>
      <c r="L40" s="26"/>
      <c r="M40" s="25">
        <f t="shared" si="6"/>
        <v>1730.5</v>
      </c>
      <c r="N40" s="25">
        <f t="shared" si="6"/>
        <v>2354.6</v>
      </c>
      <c r="O40" s="25" t="e">
        <f t="shared" si="7"/>
        <v>#REF!</v>
      </c>
      <c r="P40" s="25">
        <f t="shared" si="2"/>
        <v>1122.612</v>
      </c>
      <c r="Q40" s="27"/>
      <c r="R40" s="26">
        <f t="shared" si="3"/>
        <v>47.67739743480847</v>
      </c>
      <c r="S40" s="8"/>
      <c r="T40" s="8"/>
      <c r="U40" s="8"/>
      <c r="V40" s="8"/>
    </row>
    <row r="41" spans="1:22" ht="25.5">
      <c r="A41" s="28" t="s">
        <v>80</v>
      </c>
      <c r="B41" s="35" t="s">
        <v>83</v>
      </c>
      <c r="C41" s="24">
        <v>852.6</v>
      </c>
      <c r="D41" s="24">
        <v>852.6</v>
      </c>
      <c r="E41" s="25"/>
      <c r="F41" s="25">
        <v>687.259</v>
      </c>
      <c r="G41" s="26">
        <f t="shared" si="4"/>
        <v>80.60743607787943</v>
      </c>
      <c r="H41" s="25"/>
      <c r="I41" s="25"/>
      <c r="J41" s="25"/>
      <c r="K41" s="25"/>
      <c r="L41" s="26"/>
      <c r="M41" s="25">
        <f t="shared" si="6"/>
        <v>852.6</v>
      </c>
      <c r="N41" s="25">
        <f t="shared" si="6"/>
        <v>852.6</v>
      </c>
      <c r="O41" s="25" t="e">
        <f>O43</f>
        <v>#REF!</v>
      </c>
      <c r="P41" s="25">
        <f t="shared" si="2"/>
        <v>687.259</v>
      </c>
      <c r="Q41" s="27"/>
      <c r="R41" s="26">
        <f t="shared" si="3"/>
        <v>80.60743607787943</v>
      </c>
      <c r="S41" s="8"/>
      <c r="T41" s="8"/>
      <c r="U41" s="8"/>
      <c r="V41" s="8"/>
    </row>
    <row r="42" spans="1:22" ht="25.5">
      <c r="A42" s="28" t="s">
        <v>140</v>
      </c>
      <c r="B42" s="35" t="s">
        <v>141</v>
      </c>
      <c r="C42" s="24">
        <v>0</v>
      </c>
      <c r="D42" s="24">
        <v>700</v>
      </c>
      <c r="E42" s="25"/>
      <c r="F42" s="25">
        <v>0</v>
      </c>
      <c r="G42" s="26">
        <f t="shared" si="4"/>
        <v>0</v>
      </c>
      <c r="H42" s="25"/>
      <c r="I42" s="25"/>
      <c r="J42" s="25"/>
      <c r="K42" s="25"/>
      <c r="L42" s="26"/>
      <c r="M42" s="25">
        <f t="shared" si="6"/>
        <v>0</v>
      </c>
      <c r="N42" s="25">
        <f t="shared" si="6"/>
        <v>700</v>
      </c>
      <c r="O42" s="25"/>
      <c r="P42" s="25">
        <f t="shared" si="2"/>
        <v>0</v>
      </c>
      <c r="Q42" s="27"/>
      <c r="R42" s="26">
        <f t="shared" si="3"/>
        <v>0</v>
      </c>
      <c r="S42" s="8"/>
      <c r="T42" s="8"/>
      <c r="U42" s="8"/>
      <c r="V42" s="8"/>
    </row>
    <row r="43" spans="1:22" ht="12.75">
      <c r="A43" s="22" t="s">
        <v>92</v>
      </c>
      <c r="B43" s="29" t="s">
        <v>93</v>
      </c>
      <c r="C43" s="24">
        <v>92.2</v>
      </c>
      <c r="D43" s="24">
        <v>147.583</v>
      </c>
      <c r="E43" s="25"/>
      <c r="F43" s="25">
        <v>93.066</v>
      </c>
      <c r="G43" s="26">
        <f t="shared" si="4"/>
        <v>63.06010854908764</v>
      </c>
      <c r="H43" s="25"/>
      <c r="I43" s="25"/>
      <c r="J43" s="25"/>
      <c r="K43" s="25"/>
      <c r="L43" s="26"/>
      <c r="M43" s="25">
        <f t="shared" si="6"/>
        <v>92.2</v>
      </c>
      <c r="N43" s="25">
        <f t="shared" si="6"/>
        <v>147.583</v>
      </c>
      <c r="O43" s="25" t="e">
        <f t="shared" si="7"/>
        <v>#REF!</v>
      </c>
      <c r="P43" s="25">
        <f t="shared" si="2"/>
        <v>93.066</v>
      </c>
      <c r="Q43" s="27"/>
      <c r="R43" s="26">
        <f t="shared" si="3"/>
        <v>63.06010854908764</v>
      </c>
      <c r="S43" s="8"/>
      <c r="T43" s="8"/>
      <c r="U43" s="8"/>
      <c r="V43" s="8"/>
    </row>
    <row r="44" spans="1:22" ht="12.75">
      <c r="A44" s="22" t="s">
        <v>94</v>
      </c>
      <c r="B44" s="29" t="s">
        <v>95</v>
      </c>
      <c r="C44" s="24">
        <v>2</v>
      </c>
      <c r="D44" s="24">
        <v>7</v>
      </c>
      <c r="E44" s="25"/>
      <c r="F44" s="25">
        <v>5.334</v>
      </c>
      <c r="G44" s="26">
        <f t="shared" si="4"/>
        <v>76.19999999999999</v>
      </c>
      <c r="H44" s="25"/>
      <c r="I44" s="25"/>
      <c r="J44" s="25"/>
      <c r="K44" s="25"/>
      <c r="L44" s="26"/>
      <c r="M44" s="25">
        <f t="shared" si="6"/>
        <v>2</v>
      </c>
      <c r="N44" s="25">
        <f t="shared" si="6"/>
        <v>7</v>
      </c>
      <c r="O44" s="25" t="e">
        <f t="shared" si="7"/>
        <v>#REF!</v>
      </c>
      <c r="P44" s="25">
        <f t="shared" si="2"/>
        <v>5.334</v>
      </c>
      <c r="Q44" s="27"/>
      <c r="R44" s="26">
        <f t="shared" si="3"/>
        <v>76.19999999999999</v>
      </c>
      <c r="S44" s="8"/>
      <c r="T44" s="8"/>
      <c r="U44" s="8"/>
      <c r="V44" s="8"/>
    </row>
    <row r="45" spans="1:22" ht="12.75">
      <c r="A45" s="28" t="s">
        <v>37</v>
      </c>
      <c r="B45" s="36" t="s">
        <v>84</v>
      </c>
      <c r="C45" s="34">
        <v>488.8</v>
      </c>
      <c r="D45" s="24">
        <v>221.39</v>
      </c>
      <c r="E45" s="25"/>
      <c r="F45" s="25">
        <v>210.458</v>
      </c>
      <c r="G45" s="26">
        <f t="shared" si="4"/>
        <v>95.06210759293555</v>
      </c>
      <c r="H45" s="25"/>
      <c r="I45" s="25"/>
      <c r="J45" s="25"/>
      <c r="K45" s="25"/>
      <c r="L45" s="26"/>
      <c r="M45" s="25">
        <f t="shared" si="6"/>
        <v>488.8</v>
      </c>
      <c r="N45" s="25">
        <f t="shared" si="6"/>
        <v>221.39</v>
      </c>
      <c r="O45" s="25" t="e">
        <f>#REF!</f>
        <v>#REF!</v>
      </c>
      <c r="P45" s="25">
        <f t="shared" si="2"/>
        <v>210.458</v>
      </c>
      <c r="Q45" s="27"/>
      <c r="R45" s="26">
        <f t="shared" si="3"/>
        <v>95.06210759293555</v>
      </c>
      <c r="S45" s="8"/>
      <c r="T45" s="8"/>
      <c r="U45" s="8"/>
      <c r="V45" s="8"/>
    </row>
    <row r="46" spans="1:22" ht="12.75">
      <c r="A46" s="28" t="s">
        <v>103</v>
      </c>
      <c r="B46" s="36" t="s">
        <v>126</v>
      </c>
      <c r="C46" s="34">
        <v>3</v>
      </c>
      <c r="D46" s="24">
        <v>6</v>
      </c>
      <c r="E46" s="25"/>
      <c r="F46" s="25">
        <v>3</v>
      </c>
      <c r="G46" s="26">
        <f t="shared" si="4"/>
        <v>50</v>
      </c>
      <c r="H46" s="25"/>
      <c r="I46" s="25"/>
      <c r="J46" s="25"/>
      <c r="K46" s="25"/>
      <c r="L46" s="26"/>
      <c r="M46" s="25">
        <f t="shared" si="6"/>
        <v>3</v>
      </c>
      <c r="N46" s="25">
        <f t="shared" si="6"/>
        <v>6</v>
      </c>
      <c r="O46" s="25"/>
      <c r="P46" s="25">
        <f t="shared" si="2"/>
        <v>3</v>
      </c>
      <c r="Q46" s="27"/>
      <c r="R46" s="26">
        <f t="shared" si="3"/>
        <v>50</v>
      </c>
      <c r="S46" s="8"/>
      <c r="T46" s="8"/>
      <c r="U46" s="8"/>
      <c r="V46" s="8"/>
    </row>
    <row r="47" spans="1:22" ht="12.75">
      <c r="A47" s="28" t="s">
        <v>38</v>
      </c>
      <c r="B47" s="36" t="s">
        <v>87</v>
      </c>
      <c r="C47" s="34">
        <v>7</v>
      </c>
      <c r="D47" s="24">
        <v>10.074</v>
      </c>
      <c r="E47" s="25"/>
      <c r="F47" s="25">
        <v>7.983</v>
      </c>
      <c r="G47" s="26">
        <f t="shared" si="4"/>
        <v>79.2435973793925</v>
      </c>
      <c r="H47" s="25"/>
      <c r="I47" s="25"/>
      <c r="J47" s="25"/>
      <c r="K47" s="25"/>
      <c r="L47" s="26"/>
      <c r="M47" s="25">
        <f t="shared" si="6"/>
        <v>7</v>
      </c>
      <c r="N47" s="25">
        <f t="shared" si="6"/>
        <v>10.074</v>
      </c>
      <c r="O47" s="25">
        <f aca="true" t="shared" si="8" ref="O47:O56">O48</f>
        <v>0</v>
      </c>
      <c r="P47" s="25">
        <f t="shared" si="2"/>
        <v>7.983</v>
      </c>
      <c r="Q47" s="27"/>
      <c r="R47" s="26">
        <f t="shared" si="3"/>
        <v>79.2435973793925</v>
      </c>
      <c r="S47" s="8"/>
      <c r="T47" s="8"/>
      <c r="U47" s="8"/>
      <c r="V47" s="8"/>
    </row>
    <row r="48" spans="1:22" ht="25.5">
      <c r="A48" s="28" t="s">
        <v>71</v>
      </c>
      <c r="B48" s="36" t="s">
        <v>85</v>
      </c>
      <c r="C48" s="24">
        <v>70</v>
      </c>
      <c r="D48" s="24">
        <v>70</v>
      </c>
      <c r="E48" s="25"/>
      <c r="F48" s="25">
        <v>69.741</v>
      </c>
      <c r="G48" s="26">
        <f t="shared" si="4"/>
        <v>99.63</v>
      </c>
      <c r="H48" s="25"/>
      <c r="I48" s="25"/>
      <c r="J48" s="25"/>
      <c r="K48" s="25"/>
      <c r="L48" s="26"/>
      <c r="M48" s="25">
        <f t="shared" si="6"/>
        <v>70</v>
      </c>
      <c r="N48" s="25">
        <f t="shared" si="6"/>
        <v>70</v>
      </c>
      <c r="O48" s="25">
        <f t="shared" si="8"/>
        <v>0</v>
      </c>
      <c r="P48" s="25">
        <f t="shared" si="2"/>
        <v>69.741</v>
      </c>
      <c r="Q48" s="27"/>
      <c r="R48" s="26">
        <f t="shared" si="3"/>
        <v>99.63</v>
      </c>
      <c r="S48" s="8"/>
      <c r="T48" s="8"/>
      <c r="U48" s="8"/>
      <c r="V48" s="8"/>
    </row>
    <row r="49" spans="1:22" ht="12.75">
      <c r="A49" s="22" t="s">
        <v>40</v>
      </c>
      <c r="B49" s="29" t="s">
        <v>118</v>
      </c>
      <c r="C49" s="34">
        <v>3714.8</v>
      </c>
      <c r="D49" s="24">
        <v>3440.306</v>
      </c>
      <c r="E49" s="25"/>
      <c r="F49" s="25">
        <v>2001.896</v>
      </c>
      <c r="G49" s="26">
        <f t="shared" si="4"/>
        <v>58.18947500600237</v>
      </c>
      <c r="H49" s="25">
        <v>100</v>
      </c>
      <c r="I49" s="25">
        <v>129.016</v>
      </c>
      <c r="J49" s="25"/>
      <c r="K49" s="25">
        <v>38.561</v>
      </c>
      <c r="L49" s="26">
        <f>K49/I49*100</f>
        <v>29.88854095616048</v>
      </c>
      <c r="M49" s="25">
        <f t="shared" si="6"/>
        <v>3814.8</v>
      </c>
      <c r="N49" s="25">
        <f t="shared" si="6"/>
        <v>3569.322</v>
      </c>
      <c r="O49" s="25">
        <f>O51</f>
        <v>0</v>
      </c>
      <c r="P49" s="25">
        <f t="shared" si="2"/>
        <v>2040.4569999999999</v>
      </c>
      <c r="Q49" s="27"/>
      <c r="R49" s="26">
        <f t="shared" si="3"/>
        <v>57.16651509726497</v>
      </c>
      <c r="S49" s="8"/>
      <c r="T49" s="8"/>
      <c r="U49" s="8"/>
      <c r="V49" s="8"/>
    </row>
    <row r="50" spans="1:22" ht="38.25">
      <c r="A50" s="22" t="s">
        <v>105</v>
      </c>
      <c r="B50" s="36" t="s">
        <v>107</v>
      </c>
      <c r="C50" s="34">
        <v>62.7</v>
      </c>
      <c r="D50" s="24">
        <v>62.7</v>
      </c>
      <c r="E50" s="25"/>
      <c r="F50" s="25">
        <v>59.171</v>
      </c>
      <c r="G50" s="26">
        <f t="shared" si="4"/>
        <v>94.37161084529505</v>
      </c>
      <c r="H50" s="25"/>
      <c r="I50" s="25"/>
      <c r="J50" s="25"/>
      <c r="K50" s="25"/>
      <c r="L50" s="26"/>
      <c r="M50" s="25">
        <f t="shared" si="6"/>
        <v>62.7</v>
      </c>
      <c r="N50" s="25">
        <f>D50+I50</f>
        <v>62.7</v>
      </c>
      <c r="O50" s="25">
        <f>O52</f>
        <v>0</v>
      </c>
      <c r="P50" s="25">
        <f>K50+F50</f>
        <v>59.171</v>
      </c>
      <c r="Q50" s="27"/>
      <c r="R50" s="26">
        <f>P50/N50*100</f>
        <v>94.37161084529505</v>
      </c>
      <c r="S50" s="8"/>
      <c r="T50" s="8"/>
      <c r="U50" s="8"/>
      <c r="V50" s="8"/>
    </row>
    <row r="51" spans="1:22" ht="12.75">
      <c r="A51" s="22" t="s">
        <v>39</v>
      </c>
      <c r="B51" s="36" t="s">
        <v>86</v>
      </c>
      <c r="C51" s="34">
        <v>10</v>
      </c>
      <c r="D51" s="24">
        <v>88</v>
      </c>
      <c r="E51" s="25"/>
      <c r="F51" s="25">
        <v>68.366</v>
      </c>
      <c r="G51" s="26">
        <f t="shared" si="4"/>
        <v>77.68863636363636</v>
      </c>
      <c r="H51" s="25"/>
      <c r="I51" s="25"/>
      <c r="J51" s="25"/>
      <c r="K51" s="25"/>
      <c r="L51" s="26"/>
      <c r="M51" s="25">
        <f t="shared" si="6"/>
        <v>10</v>
      </c>
      <c r="N51" s="25">
        <f t="shared" si="6"/>
        <v>88</v>
      </c>
      <c r="O51" s="25">
        <f t="shared" si="8"/>
        <v>0</v>
      </c>
      <c r="P51" s="25">
        <f t="shared" si="2"/>
        <v>68.366</v>
      </c>
      <c r="Q51" s="27"/>
      <c r="R51" s="26">
        <f t="shared" si="3"/>
        <v>77.68863636363636</v>
      </c>
      <c r="S51" s="8"/>
      <c r="T51" s="8"/>
      <c r="U51" s="8"/>
      <c r="V51" s="8"/>
    </row>
    <row r="52" spans="1:22" ht="36.75" customHeight="1">
      <c r="A52" s="22" t="s">
        <v>41</v>
      </c>
      <c r="B52" s="23" t="s">
        <v>42</v>
      </c>
      <c r="C52" s="24">
        <v>4178.8</v>
      </c>
      <c r="D52" s="24">
        <v>4178.8</v>
      </c>
      <c r="E52" s="25"/>
      <c r="F52" s="24">
        <v>3575.734</v>
      </c>
      <c r="G52" s="26">
        <f t="shared" si="4"/>
        <v>85.56844070067962</v>
      </c>
      <c r="H52" s="25"/>
      <c r="I52" s="25"/>
      <c r="J52" s="25"/>
      <c r="K52" s="25"/>
      <c r="L52" s="26"/>
      <c r="M52" s="25">
        <f t="shared" si="6"/>
        <v>4178.8</v>
      </c>
      <c r="N52" s="25">
        <f t="shared" si="6"/>
        <v>4178.8</v>
      </c>
      <c r="O52" s="25">
        <f t="shared" si="8"/>
        <v>0</v>
      </c>
      <c r="P52" s="25">
        <f t="shared" si="2"/>
        <v>3575.734</v>
      </c>
      <c r="Q52" s="27"/>
      <c r="R52" s="26">
        <f t="shared" si="3"/>
        <v>85.56844070067962</v>
      </c>
      <c r="S52" s="8"/>
      <c r="T52" s="8"/>
      <c r="U52" s="8"/>
      <c r="V52" s="8"/>
    </row>
    <row r="53" spans="1:22" ht="15" customHeight="1" hidden="1">
      <c r="A53" s="22" t="s">
        <v>43</v>
      </c>
      <c r="B53" s="23" t="s">
        <v>44</v>
      </c>
      <c r="C53" s="24"/>
      <c r="D53" s="24"/>
      <c r="E53" s="25"/>
      <c r="F53" s="25"/>
      <c r="G53" s="26"/>
      <c r="H53" s="25"/>
      <c r="I53" s="25"/>
      <c r="J53" s="25"/>
      <c r="K53" s="25"/>
      <c r="L53" s="26"/>
      <c r="M53" s="25">
        <f t="shared" si="6"/>
        <v>0</v>
      </c>
      <c r="N53" s="25">
        <f t="shared" si="6"/>
        <v>0</v>
      </c>
      <c r="O53" s="25">
        <f t="shared" si="8"/>
        <v>0</v>
      </c>
      <c r="P53" s="25">
        <f t="shared" si="2"/>
        <v>0</v>
      </c>
      <c r="Q53" s="27"/>
      <c r="R53" s="26" t="e">
        <f t="shared" si="3"/>
        <v>#DIV/0!</v>
      </c>
      <c r="S53" s="8"/>
      <c r="T53" s="8"/>
      <c r="U53" s="8"/>
      <c r="V53" s="8"/>
    </row>
    <row r="54" spans="1:22" ht="12.75">
      <c r="A54" s="22" t="s">
        <v>45</v>
      </c>
      <c r="B54" s="23" t="s">
        <v>46</v>
      </c>
      <c r="C54" s="24">
        <v>3204.8</v>
      </c>
      <c r="D54" s="24">
        <v>3005.556</v>
      </c>
      <c r="E54" s="25"/>
      <c r="F54" s="25">
        <v>1875.604</v>
      </c>
      <c r="G54" s="26">
        <f t="shared" si="4"/>
        <v>62.40456008805027</v>
      </c>
      <c r="H54" s="25">
        <v>225.8</v>
      </c>
      <c r="I54" s="25">
        <v>355.286</v>
      </c>
      <c r="J54" s="25"/>
      <c r="K54" s="25">
        <v>165.99</v>
      </c>
      <c r="L54" s="26">
        <f>K54/I54*100</f>
        <v>46.72010718125679</v>
      </c>
      <c r="M54" s="25">
        <f t="shared" si="6"/>
        <v>3430.6000000000004</v>
      </c>
      <c r="N54" s="25">
        <f t="shared" si="6"/>
        <v>3360.842</v>
      </c>
      <c r="O54" s="25">
        <f t="shared" si="8"/>
        <v>0</v>
      </c>
      <c r="P54" s="25">
        <f t="shared" si="2"/>
        <v>2041.594</v>
      </c>
      <c r="Q54" s="27"/>
      <c r="R54" s="26">
        <f t="shared" si="3"/>
        <v>60.74650340599172</v>
      </c>
      <c r="S54" s="8"/>
      <c r="T54" s="8"/>
      <c r="U54" s="8"/>
      <c r="V54" s="8"/>
    </row>
    <row r="55" spans="1:22" ht="12.75">
      <c r="A55" s="22" t="s">
        <v>47</v>
      </c>
      <c r="B55" s="23" t="s">
        <v>48</v>
      </c>
      <c r="C55" s="24">
        <f>C56</f>
        <v>5</v>
      </c>
      <c r="D55" s="24">
        <f>D56</f>
        <v>40</v>
      </c>
      <c r="E55" s="24">
        <f>E56</f>
        <v>0</v>
      </c>
      <c r="F55" s="24">
        <f>F56</f>
        <v>40</v>
      </c>
      <c r="G55" s="55">
        <f>G56</f>
        <v>100</v>
      </c>
      <c r="H55" s="24"/>
      <c r="I55" s="24"/>
      <c r="J55" s="24"/>
      <c r="K55" s="24"/>
      <c r="L55" s="55"/>
      <c r="M55" s="24">
        <f>M56</f>
        <v>5</v>
      </c>
      <c r="N55" s="25">
        <f t="shared" si="6"/>
        <v>40</v>
      </c>
      <c r="O55" s="24">
        <f t="shared" si="8"/>
        <v>0</v>
      </c>
      <c r="P55" s="25">
        <f t="shared" si="2"/>
        <v>40</v>
      </c>
      <c r="Q55" s="24">
        <f>Q56</f>
        <v>0</v>
      </c>
      <c r="R55" s="55">
        <f>R56</f>
        <v>100</v>
      </c>
      <c r="S55" s="8"/>
      <c r="T55" s="8"/>
      <c r="U55" s="8"/>
      <c r="V55" s="8"/>
    </row>
    <row r="56" spans="1:22" ht="12.75">
      <c r="A56" s="22" t="s">
        <v>49</v>
      </c>
      <c r="B56" s="57" t="s">
        <v>122</v>
      </c>
      <c r="C56" s="24">
        <v>5</v>
      </c>
      <c r="D56" s="24">
        <v>40</v>
      </c>
      <c r="E56" s="24">
        <f>E57</f>
        <v>0</v>
      </c>
      <c r="F56" s="24">
        <v>40</v>
      </c>
      <c r="G56" s="26">
        <f t="shared" si="4"/>
        <v>100</v>
      </c>
      <c r="H56" s="25"/>
      <c r="I56" s="25"/>
      <c r="J56" s="25"/>
      <c r="K56" s="25"/>
      <c r="L56" s="26"/>
      <c r="M56" s="25">
        <f t="shared" si="6"/>
        <v>5</v>
      </c>
      <c r="N56" s="25">
        <f t="shared" si="6"/>
        <v>40</v>
      </c>
      <c r="O56" s="25">
        <f t="shared" si="8"/>
        <v>0</v>
      </c>
      <c r="P56" s="25">
        <f t="shared" si="2"/>
        <v>40</v>
      </c>
      <c r="Q56" s="27"/>
      <c r="R56" s="26">
        <f t="shared" si="3"/>
        <v>100</v>
      </c>
      <c r="S56" s="8"/>
      <c r="T56" s="8"/>
      <c r="U56" s="8"/>
      <c r="V56" s="8"/>
    </row>
    <row r="57" spans="1:22" ht="31.5" customHeight="1">
      <c r="A57" s="22" t="s">
        <v>50</v>
      </c>
      <c r="B57" s="23" t="s">
        <v>51</v>
      </c>
      <c r="C57" s="24">
        <v>1144.976</v>
      </c>
      <c r="D57" s="24">
        <v>1168.913</v>
      </c>
      <c r="E57" s="25"/>
      <c r="F57" s="25">
        <v>797.421</v>
      </c>
      <c r="G57" s="26">
        <f t="shared" si="4"/>
        <v>68.21902057723715</v>
      </c>
      <c r="H57" s="25">
        <v>5</v>
      </c>
      <c r="I57" s="25">
        <v>871.878</v>
      </c>
      <c r="J57" s="25"/>
      <c r="K57" s="25">
        <v>868.694</v>
      </c>
      <c r="L57" s="26">
        <f>K57/I57*100</f>
        <v>99.63481129240557</v>
      </c>
      <c r="M57" s="25">
        <f t="shared" si="6"/>
        <v>1149.976</v>
      </c>
      <c r="N57" s="25">
        <f t="shared" si="6"/>
        <v>2040.7910000000002</v>
      </c>
      <c r="O57" s="25">
        <f>O60</f>
        <v>0</v>
      </c>
      <c r="P57" s="25">
        <f t="shared" si="2"/>
        <v>1666.115</v>
      </c>
      <c r="Q57" s="27"/>
      <c r="R57" s="26">
        <f t="shared" si="3"/>
        <v>81.64064816044366</v>
      </c>
      <c r="S57" s="8"/>
      <c r="T57" s="8"/>
      <c r="U57" s="8"/>
      <c r="V57" s="8"/>
    </row>
    <row r="58" spans="1:22" ht="31.5" customHeight="1">
      <c r="A58" s="22" t="s">
        <v>109</v>
      </c>
      <c r="B58" s="23" t="s">
        <v>110</v>
      </c>
      <c r="C58" s="24"/>
      <c r="D58" s="24"/>
      <c r="E58" s="25"/>
      <c r="F58" s="25"/>
      <c r="G58" s="26"/>
      <c r="H58" s="25"/>
      <c r="I58" s="25"/>
      <c r="J58" s="25"/>
      <c r="K58" s="25"/>
      <c r="L58" s="26"/>
      <c r="M58" s="25">
        <f>C58+H58</f>
        <v>0</v>
      </c>
      <c r="N58" s="25">
        <f>D58+I58</f>
        <v>0</v>
      </c>
      <c r="O58" s="25">
        <f>O61</f>
        <v>0</v>
      </c>
      <c r="P58" s="25">
        <f>K58+F58</f>
        <v>0</v>
      </c>
      <c r="Q58" s="27"/>
      <c r="R58" s="26">
        <v>0</v>
      </c>
      <c r="S58" s="8"/>
      <c r="T58" s="8"/>
      <c r="U58" s="8"/>
      <c r="V58" s="8"/>
    </row>
    <row r="59" spans="1:22" ht="31.5" customHeight="1">
      <c r="A59" s="22" t="s">
        <v>108</v>
      </c>
      <c r="B59" s="29" t="s">
        <v>123</v>
      </c>
      <c r="C59" s="24">
        <v>0</v>
      </c>
      <c r="D59" s="24">
        <v>0</v>
      </c>
      <c r="E59" s="25"/>
      <c r="F59" s="25">
        <v>0</v>
      </c>
      <c r="G59" s="26">
        <v>0</v>
      </c>
      <c r="H59" s="25"/>
      <c r="I59" s="25"/>
      <c r="J59" s="25"/>
      <c r="K59" s="25"/>
      <c r="L59" s="26"/>
      <c r="M59" s="25">
        <f>C59+H59</f>
        <v>0</v>
      </c>
      <c r="N59" s="25">
        <f t="shared" si="6"/>
        <v>0</v>
      </c>
      <c r="O59" s="25">
        <f>O60</f>
        <v>0</v>
      </c>
      <c r="P59" s="25">
        <f t="shared" si="2"/>
        <v>0</v>
      </c>
      <c r="Q59" s="27"/>
      <c r="R59" s="26">
        <v>0</v>
      </c>
      <c r="S59" s="8"/>
      <c r="T59" s="8"/>
      <c r="U59" s="8"/>
      <c r="V59" s="8"/>
    </row>
    <row r="60" spans="1:22" ht="27.75" customHeight="1">
      <c r="A60" s="22" t="s">
        <v>52</v>
      </c>
      <c r="B60" s="29" t="s">
        <v>124</v>
      </c>
      <c r="C60" s="24">
        <v>897.5</v>
      </c>
      <c r="D60" s="24">
        <v>897.5</v>
      </c>
      <c r="E60" s="25"/>
      <c r="F60" s="25">
        <v>669.353</v>
      </c>
      <c r="G60" s="26">
        <f t="shared" si="4"/>
        <v>74.57972144846796</v>
      </c>
      <c r="H60" s="25"/>
      <c r="I60" s="25"/>
      <c r="J60" s="25"/>
      <c r="K60" s="25"/>
      <c r="L60" s="26"/>
      <c r="M60" s="25">
        <f t="shared" si="6"/>
        <v>897.5</v>
      </c>
      <c r="N60" s="25">
        <f t="shared" si="6"/>
        <v>897.5</v>
      </c>
      <c r="O60" s="25">
        <f aca="true" t="shared" si="9" ref="O60:O68">O61</f>
        <v>0</v>
      </c>
      <c r="P60" s="25">
        <f t="shared" si="2"/>
        <v>669.353</v>
      </c>
      <c r="Q60" s="27"/>
      <c r="R60" s="26">
        <f t="shared" si="3"/>
        <v>74.57972144846796</v>
      </c>
      <c r="S60" s="8"/>
      <c r="T60" s="8"/>
      <c r="U60" s="8"/>
      <c r="V60" s="8"/>
    </row>
    <row r="61" spans="1:22" ht="14.25" customHeight="1">
      <c r="A61" s="22" t="s">
        <v>115</v>
      </c>
      <c r="B61" s="23" t="s">
        <v>116</v>
      </c>
      <c r="C61" s="24">
        <f>C62</f>
        <v>0</v>
      </c>
      <c r="D61" s="24">
        <f>D62</f>
        <v>5.5</v>
      </c>
      <c r="E61" s="24">
        <f>E62</f>
        <v>0</v>
      </c>
      <c r="F61" s="24">
        <f>F62</f>
        <v>5.5</v>
      </c>
      <c r="G61" s="26">
        <f t="shared" si="4"/>
        <v>100</v>
      </c>
      <c r="H61" s="25"/>
      <c r="I61" s="25"/>
      <c r="J61" s="25"/>
      <c r="K61" s="25"/>
      <c r="L61" s="26"/>
      <c r="M61" s="25">
        <f t="shared" si="6"/>
        <v>0</v>
      </c>
      <c r="N61" s="25">
        <f t="shared" si="6"/>
        <v>5.5</v>
      </c>
      <c r="O61" s="25"/>
      <c r="P61" s="25">
        <f t="shared" si="2"/>
        <v>5.5</v>
      </c>
      <c r="Q61" s="27"/>
      <c r="R61" s="26">
        <f t="shared" si="3"/>
        <v>100</v>
      </c>
      <c r="S61" s="8"/>
      <c r="T61" s="8"/>
      <c r="U61" s="8"/>
      <c r="V61" s="8"/>
    </row>
    <row r="62" spans="1:22" ht="14.25" customHeight="1">
      <c r="A62" s="22" t="s">
        <v>136</v>
      </c>
      <c r="B62" s="23" t="s">
        <v>137</v>
      </c>
      <c r="C62" s="24">
        <v>0</v>
      </c>
      <c r="D62" s="24">
        <v>5.5</v>
      </c>
      <c r="E62" s="25"/>
      <c r="F62" s="25">
        <v>5.5</v>
      </c>
      <c r="G62" s="26">
        <f>F62/D62*100</f>
        <v>100</v>
      </c>
      <c r="H62" s="25"/>
      <c r="I62" s="25"/>
      <c r="J62" s="25"/>
      <c r="K62" s="25"/>
      <c r="L62" s="26"/>
      <c r="M62" s="25">
        <f>C62+H62</f>
        <v>0</v>
      </c>
      <c r="N62" s="25">
        <f>D62+I62</f>
        <v>5.5</v>
      </c>
      <c r="O62" s="25"/>
      <c r="P62" s="25">
        <f>K62+F62</f>
        <v>5.5</v>
      </c>
      <c r="Q62" s="27"/>
      <c r="R62" s="26">
        <f>P62/N62*100</f>
        <v>100</v>
      </c>
      <c r="S62" s="8"/>
      <c r="T62" s="8"/>
      <c r="U62" s="8"/>
      <c r="V62" s="8"/>
    </row>
    <row r="63" spans="1:22" ht="14.25" customHeight="1">
      <c r="A63" s="22" t="s">
        <v>134</v>
      </c>
      <c r="B63" s="23" t="s">
        <v>135</v>
      </c>
      <c r="C63" s="24">
        <f>C64</f>
        <v>10</v>
      </c>
      <c r="D63" s="24">
        <f>D64</f>
        <v>30</v>
      </c>
      <c r="E63" s="24">
        <f>E64</f>
        <v>0</v>
      </c>
      <c r="F63" s="24">
        <f>F64</f>
        <v>22.153</v>
      </c>
      <c r="G63" s="26">
        <f>F63/D63*100</f>
        <v>73.84333333333333</v>
      </c>
      <c r="H63" s="25"/>
      <c r="I63" s="25"/>
      <c r="J63" s="25"/>
      <c r="K63" s="25"/>
      <c r="L63" s="26"/>
      <c r="M63" s="25">
        <f>C63+H63</f>
        <v>10</v>
      </c>
      <c r="N63" s="25">
        <f>D63+I63</f>
        <v>30</v>
      </c>
      <c r="O63" s="25"/>
      <c r="P63" s="25">
        <f>K63+F63</f>
        <v>22.153</v>
      </c>
      <c r="Q63" s="27"/>
      <c r="R63" s="26">
        <f>P63/N63*100</f>
        <v>73.84333333333333</v>
      </c>
      <c r="S63" s="8"/>
      <c r="T63" s="8"/>
      <c r="U63" s="8"/>
      <c r="V63" s="8"/>
    </row>
    <row r="64" spans="1:22" ht="11.25" customHeight="1">
      <c r="A64" s="22" t="s">
        <v>88</v>
      </c>
      <c r="B64" s="23" t="s">
        <v>127</v>
      </c>
      <c r="C64" s="24">
        <v>10</v>
      </c>
      <c r="D64" s="24">
        <v>30</v>
      </c>
      <c r="E64" s="25"/>
      <c r="F64" s="25">
        <v>22.153</v>
      </c>
      <c r="G64" s="26">
        <f t="shared" si="4"/>
        <v>73.84333333333333</v>
      </c>
      <c r="H64" s="25"/>
      <c r="I64" s="25"/>
      <c r="J64" s="25"/>
      <c r="K64" s="25"/>
      <c r="L64" s="26"/>
      <c r="M64" s="25">
        <f t="shared" si="6"/>
        <v>10</v>
      </c>
      <c r="N64" s="25">
        <f t="shared" si="6"/>
        <v>30</v>
      </c>
      <c r="O64" s="25" t="e">
        <f t="shared" si="9"/>
        <v>#REF!</v>
      </c>
      <c r="P64" s="25">
        <f t="shared" si="2"/>
        <v>22.153</v>
      </c>
      <c r="Q64" s="27"/>
      <c r="R64" s="26">
        <f t="shared" si="3"/>
        <v>73.84333333333333</v>
      </c>
      <c r="S64" s="8"/>
      <c r="T64" s="8"/>
      <c r="U64" s="8"/>
      <c r="V64" s="8"/>
    </row>
    <row r="65" spans="1:22" ht="16.5" customHeight="1" hidden="1">
      <c r="A65" s="32">
        <v>240601</v>
      </c>
      <c r="B65" s="29" t="s">
        <v>99</v>
      </c>
      <c r="C65" s="24"/>
      <c r="D65" s="24"/>
      <c r="E65" s="25"/>
      <c r="F65" s="25"/>
      <c r="G65" s="26"/>
      <c r="H65" s="25"/>
      <c r="I65" s="25"/>
      <c r="J65" s="25"/>
      <c r="K65" s="25"/>
      <c r="L65" s="26"/>
      <c r="M65" s="25">
        <f t="shared" si="6"/>
        <v>0</v>
      </c>
      <c r="N65" s="25">
        <f t="shared" si="6"/>
        <v>0</v>
      </c>
      <c r="O65" s="25" t="e">
        <f t="shared" si="9"/>
        <v>#REF!</v>
      </c>
      <c r="P65" s="25">
        <f t="shared" si="2"/>
        <v>0</v>
      </c>
      <c r="Q65" s="27"/>
      <c r="R65" s="26" t="e">
        <f t="shared" si="3"/>
        <v>#DIV/0!</v>
      </c>
      <c r="S65" s="8"/>
      <c r="T65" s="8"/>
      <c r="U65" s="8"/>
      <c r="V65" s="8"/>
    </row>
    <row r="66" spans="1:22" ht="33.75" customHeight="1">
      <c r="A66" s="22" t="s">
        <v>53</v>
      </c>
      <c r="B66" s="23" t="s">
        <v>133</v>
      </c>
      <c r="C66" s="34">
        <f>C67+C68</f>
        <v>90</v>
      </c>
      <c r="D66" s="34">
        <f>D67+D68</f>
        <v>259.957</v>
      </c>
      <c r="E66" s="34">
        <f>E67+E68</f>
        <v>0</v>
      </c>
      <c r="F66" s="34">
        <f>F67+F68</f>
        <v>232.965</v>
      </c>
      <c r="G66" s="26">
        <f t="shared" si="4"/>
        <v>89.61674430771244</v>
      </c>
      <c r="H66" s="25"/>
      <c r="I66" s="25"/>
      <c r="J66" s="25"/>
      <c r="K66" s="25"/>
      <c r="L66" s="26"/>
      <c r="M66" s="25">
        <f t="shared" si="6"/>
        <v>90</v>
      </c>
      <c r="N66" s="25">
        <f t="shared" si="6"/>
        <v>259.957</v>
      </c>
      <c r="O66" s="25" t="e">
        <f t="shared" si="9"/>
        <v>#REF!</v>
      </c>
      <c r="P66" s="25">
        <f t="shared" si="2"/>
        <v>232.965</v>
      </c>
      <c r="Q66" s="27" t="e">
        <f>#REF!+#REF!+#REF!</f>
        <v>#REF!</v>
      </c>
      <c r="R66" s="26">
        <f t="shared" si="3"/>
        <v>89.61674430771244</v>
      </c>
      <c r="S66" s="8"/>
      <c r="T66" s="8"/>
      <c r="U66" s="8"/>
      <c r="V66" s="8"/>
    </row>
    <row r="67" spans="1:22" ht="30" customHeight="1">
      <c r="A67" s="22" t="s">
        <v>96</v>
      </c>
      <c r="B67" s="23" t="s">
        <v>97</v>
      </c>
      <c r="C67" s="24">
        <v>20</v>
      </c>
      <c r="D67" s="24">
        <v>0</v>
      </c>
      <c r="E67" s="25"/>
      <c r="F67" s="25">
        <v>0</v>
      </c>
      <c r="G67" s="26">
        <v>0</v>
      </c>
      <c r="H67" s="25"/>
      <c r="I67" s="25"/>
      <c r="J67" s="25"/>
      <c r="K67" s="25"/>
      <c r="L67" s="26"/>
      <c r="M67" s="25">
        <f t="shared" si="6"/>
        <v>20</v>
      </c>
      <c r="N67" s="25">
        <f t="shared" si="6"/>
        <v>0</v>
      </c>
      <c r="O67" s="25" t="e">
        <f t="shared" si="9"/>
        <v>#REF!</v>
      </c>
      <c r="P67" s="25">
        <f t="shared" si="2"/>
        <v>0</v>
      </c>
      <c r="Q67" s="27"/>
      <c r="R67" s="26">
        <v>0</v>
      </c>
      <c r="S67" s="8"/>
      <c r="T67" s="8"/>
      <c r="U67" s="8"/>
      <c r="V67" s="8"/>
    </row>
    <row r="68" spans="1:22" ht="23.25" customHeight="1">
      <c r="A68" s="22" t="s">
        <v>54</v>
      </c>
      <c r="B68" s="23" t="s">
        <v>55</v>
      </c>
      <c r="C68" s="24">
        <v>70</v>
      </c>
      <c r="D68" s="24">
        <v>259.957</v>
      </c>
      <c r="E68" s="25"/>
      <c r="F68" s="25">
        <v>232.965</v>
      </c>
      <c r="G68" s="26">
        <f t="shared" si="4"/>
        <v>89.61674430771244</v>
      </c>
      <c r="H68" s="25"/>
      <c r="I68" s="25"/>
      <c r="J68" s="25"/>
      <c r="K68" s="25"/>
      <c r="L68" s="26"/>
      <c r="M68" s="25">
        <f t="shared" si="6"/>
        <v>70</v>
      </c>
      <c r="N68" s="25">
        <f>D68+I68</f>
        <v>259.957</v>
      </c>
      <c r="O68" s="25" t="e">
        <f t="shared" si="9"/>
        <v>#REF!</v>
      </c>
      <c r="P68" s="25">
        <f>K68+F68</f>
        <v>232.965</v>
      </c>
      <c r="Q68" s="27"/>
      <c r="R68" s="26">
        <f t="shared" si="3"/>
        <v>89.61674430771244</v>
      </c>
      <c r="S68" s="8"/>
      <c r="T68" s="8"/>
      <c r="U68" s="8"/>
      <c r="V68" s="8"/>
    </row>
    <row r="69" spans="1:22" ht="12.75" hidden="1">
      <c r="A69" s="22"/>
      <c r="B69" s="23"/>
      <c r="C69" s="24"/>
      <c r="D69" s="24"/>
      <c r="E69" s="25"/>
      <c r="F69" s="25"/>
      <c r="G69" s="26" t="e">
        <f t="shared" si="4"/>
        <v>#DIV/0!</v>
      </c>
      <c r="H69" s="25"/>
      <c r="I69" s="25"/>
      <c r="J69" s="25"/>
      <c r="K69" s="25"/>
      <c r="L69" s="26" t="e">
        <f>K69/I69*100</f>
        <v>#DIV/0!</v>
      </c>
      <c r="M69" s="25">
        <f t="shared" si="6"/>
        <v>0</v>
      </c>
      <c r="N69" s="25">
        <f>D69+I69</f>
        <v>0</v>
      </c>
      <c r="O69" s="25" t="e">
        <f>#REF!</f>
        <v>#REF!</v>
      </c>
      <c r="P69" s="25">
        <f>K69+F69</f>
        <v>0</v>
      </c>
      <c r="Q69" s="27"/>
      <c r="R69" s="26" t="e">
        <f t="shared" si="3"/>
        <v>#DIV/0!</v>
      </c>
      <c r="S69" s="8"/>
      <c r="T69" s="8"/>
      <c r="U69" s="8"/>
      <c r="V69" s="8"/>
    </row>
    <row r="70" spans="1:22" ht="25.5" customHeight="1">
      <c r="A70" s="46"/>
      <c r="B70" s="51" t="s">
        <v>56</v>
      </c>
      <c r="C70" s="52">
        <f>C10+C12+C14+C15+C16+C54+C55+C57+C58+C59+C60+C61+C63+C66</f>
        <v>111797.70000000001</v>
      </c>
      <c r="D70" s="52">
        <f>D10+D12+D14+D15+D16+D54+D55+D57+D58+D59+D60+D61+D63+D66</f>
        <v>108877.37199999999</v>
      </c>
      <c r="E70" s="52">
        <f>E10+E12+E14+E15+E16+E54+E55+E57+E58+E59+E60+E61+E63+E66</f>
        <v>0</v>
      </c>
      <c r="F70" s="52">
        <f>F10+F12+F14+F15+F16+F54+F55+F57+F58+F59+F60+F61+F63+F66</f>
        <v>82299.74200000001</v>
      </c>
      <c r="G70" s="49">
        <f t="shared" si="4"/>
        <v>75.5893906035866</v>
      </c>
      <c r="H70" s="52">
        <f>H10+H12+H14+H15+H16+H54+H55+H57+H58+H59+H60+H61+H63+H66</f>
        <v>1372.9999999999998</v>
      </c>
      <c r="I70" s="52">
        <f>I10+I12+I14+I15+I16+I54+I55+I57+I58+I59+I60+I61+I63+I66</f>
        <v>3279.289</v>
      </c>
      <c r="J70" s="52">
        <f>J10+J12+J14+J15+J16+J54+J55+J57+J58+J59+J60+J61+J63+J66</f>
        <v>0</v>
      </c>
      <c r="K70" s="52">
        <f>K10+K12+K14+K15+K16+K54+K55+K57+K58+K59+K60+K61+K63+K66</f>
        <v>2163.447</v>
      </c>
      <c r="L70" s="49">
        <f>K70/I70*100</f>
        <v>65.97305086559922</v>
      </c>
      <c r="M70" s="52">
        <f>M10+M12+M14+M15+M16+M54+M55+M57+M58+M59+M60+M61+M63+M66</f>
        <v>113170.70000000001</v>
      </c>
      <c r="N70" s="52">
        <f>N10+N12+N14+N15+N16+N54+N55+N57+N58+N59+N60+N61+N63+N66</f>
        <v>112156.661</v>
      </c>
      <c r="O70" s="52" t="e">
        <f>O10+O12+O14+O15+O16+O54+O55+O57+O58+O59+O60+O61+O63+O66</f>
        <v>#REF!</v>
      </c>
      <c r="P70" s="52">
        <f>P10+P12+P14+P15+P16+P54+P55+P57+P58+P59+P60+P61+P63+P66</f>
        <v>84463.189</v>
      </c>
      <c r="Q70" s="52" t="e">
        <f>Q10+Q12+Q14+Q15+Q16+Q54+Q55+Q57+Q60+Q61+Q64+Q66+Q59+Q65</f>
        <v>#REF!</v>
      </c>
      <c r="R70" s="49">
        <f t="shared" si="3"/>
        <v>75.30822355704758</v>
      </c>
      <c r="S70" s="54"/>
      <c r="T70" s="8"/>
      <c r="U70" s="8"/>
      <c r="V70" s="8"/>
    </row>
    <row r="71" spans="1:22" ht="22.5" customHeight="1">
      <c r="A71" s="22" t="s">
        <v>57</v>
      </c>
      <c r="B71" s="23" t="s">
        <v>128</v>
      </c>
      <c r="C71" s="24">
        <v>2401</v>
      </c>
      <c r="D71" s="24">
        <v>2476.3</v>
      </c>
      <c r="E71" s="25"/>
      <c r="F71" s="24">
        <v>1592.844</v>
      </c>
      <c r="G71" s="26">
        <f t="shared" si="4"/>
        <v>64.32354722771876</v>
      </c>
      <c r="H71" s="25"/>
      <c r="I71" s="25"/>
      <c r="J71" s="25"/>
      <c r="K71" s="25"/>
      <c r="L71" s="26"/>
      <c r="M71" s="25">
        <f aca="true" t="shared" si="10" ref="M71:N76">C71+H71</f>
        <v>2401</v>
      </c>
      <c r="N71" s="25">
        <f t="shared" si="10"/>
        <v>2476.3</v>
      </c>
      <c r="O71" s="25">
        <f>O76</f>
        <v>269.57</v>
      </c>
      <c r="P71" s="25">
        <f aca="true" t="shared" si="11" ref="P71:P76">K71+F71</f>
        <v>1592.844</v>
      </c>
      <c r="Q71" s="27"/>
      <c r="R71" s="26">
        <f t="shared" si="3"/>
        <v>64.32354722771876</v>
      </c>
      <c r="S71" s="8"/>
      <c r="T71" s="8"/>
      <c r="U71" s="8"/>
      <c r="V71" s="8"/>
    </row>
    <row r="72" spans="1:22" ht="24.75" customHeight="1" hidden="1">
      <c r="A72" s="53"/>
      <c r="B72" s="23"/>
      <c r="C72" s="24"/>
      <c r="D72" s="24"/>
      <c r="E72" s="25"/>
      <c r="F72" s="24"/>
      <c r="G72" s="26"/>
      <c r="H72" s="25"/>
      <c r="I72" s="25"/>
      <c r="J72" s="25"/>
      <c r="K72" s="25"/>
      <c r="L72" s="26"/>
      <c r="M72" s="25">
        <f t="shared" si="10"/>
        <v>0</v>
      </c>
      <c r="N72" s="25">
        <f t="shared" si="10"/>
        <v>0</v>
      </c>
      <c r="O72" s="25"/>
      <c r="P72" s="25">
        <f t="shared" si="11"/>
        <v>0</v>
      </c>
      <c r="Q72" s="27"/>
      <c r="R72" s="26" t="e">
        <f t="shared" si="3"/>
        <v>#DIV/0!</v>
      </c>
      <c r="S72" s="8"/>
      <c r="T72" s="8"/>
      <c r="U72" s="8"/>
      <c r="V72" s="8"/>
    </row>
    <row r="73" spans="1:22" ht="29.25" customHeight="1" hidden="1">
      <c r="A73" s="53" t="s">
        <v>125</v>
      </c>
      <c r="B73" s="23" t="s">
        <v>129</v>
      </c>
      <c r="C73" s="24">
        <v>0</v>
      </c>
      <c r="D73" s="24"/>
      <c r="E73" s="25"/>
      <c r="F73" s="24"/>
      <c r="G73" s="26" t="e">
        <f t="shared" si="4"/>
        <v>#DIV/0!</v>
      </c>
      <c r="H73" s="25"/>
      <c r="I73" s="25"/>
      <c r="J73" s="25"/>
      <c r="K73" s="25"/>
      <c r="L73" s="26"/>
      <c r="M73" s="25">
        <f>C73+H73</f>
        <v>0</v>
      </c>
      <c r="N73" s="25">
        <f>D73+I73</f>
        <v>0</v>
      </c>
      <c r="O73" s="25"/>
      <c r="P73" s="25">
        <f t="shared" si="11"/>
        <v>0</v>
      </c>
      <c r="Q73" s="27"/>
      <c r="R73" s="26" t="e">
        <f>P73/N73*100</f>
        <v>#DIV/0!</v>
      </c>
      <c r="S73" s="8"/>
      <c r="T73" s="8"/>
      <c r="U73" s="8"/>
      <c r="V73" s="8"/>
    </row>
    <row r="74" spans="1:22" ht="23.25" customHeight="1">
      <c r="A74" s="53" t="s">
        <v>104</v>
      </c>
      <c r="B74" s="23" t="s">
        <v>130</v>
      </c>
      <c r="C74" s="24"/>
      <c r="D74" s="24"/>
      <c r="E74" s="25"/>
      <c r="F74" s="24"/>
      <c r="G74" s="26"/>
      <c r="H74" s="25"/>
      <c r="I74" s="25">
        <v>15</v>
      </c>
      <c r="J74" s="25"/>
      <c r="K74" s="25">
        <v>15</v>
      </c>
      <c r="L74" s="26">
        <f>K74/I74*100</f>
        <v>100</v>
      </c>
      <c r="M74" s="25">
        <f>C74+H74</f>
        <v>0</v>
      </c>
      <c r="N74" s="25">
        <f>D74+I74</f>
        <v>15</v>
      </c>
      <c r="O74" s="25">
        <f>O79</f>
        <v>0</v>
      </c>
      <c r="P74" s="25">
        <f t="shared" si="11"/>
        <v>15</v>
      </c>
      <c r="Q74" s="27"/>
      <c r="R74" s="26">
        <f>P74/N74*100</f>
        <v>100</v>
      </c>
      <c r="S74" s="8"/>
      <c r="T74" s="8"/>
      <c r="U74" s="8"/>
      <c r="V74" s="8"/>
    </row>
    <row r="75" spans="1:22" ht="62.25" customHeight="1">
      <c r="A75" s="53" t="s">
        <v>106</v>
      </c>
      <c r="B75" s="58" t="s">
        <v>131</v>
      </c>
      <c r="C75" s="24"/>
      <c r="D75" s="24"/>
      <c r="E75" s="25"/>
      <c r="F75" s="24"/>
      <c r="G75" s="26"/>
      <c r="H75" s="25">
        <v>486.7</v>
      </c>
      <c r="I75" s="25">
        <v>725.2</v>
      </c>
      <c r="J75" s="25"/>
      <c r="K75" s="25">
        <v>256.3</v>
      </c>
      <c r="L75" s="26">
        <f>K75/I75*100</f>
        <v>35.34197462768891</v>
      </c>
      <c r="M75" s="25">
        <f t="shared" si="10"/>
        <v>486.7</v>
      </c>
      <c r="N75" s="25">
        <f t="shared" si="10"/>
        <v>725.2</v>
      </c>
      <c r="O75" s="25"/>
      <c r="P75" s="25">
        <f t="shared" si="11"/>
        <v>256.3</v>
      </c>
      <c r="Q75" s="27"/>
      <c r="R75" s="26">
        <f t="shared" si="3"/>
        <v>35.34197462768891</v>
      </c>
      <c r="S75" s="8"/>
      <c r="T75" s="8"/>
      <c r="U75" s="8"/>
      <c r="V75" s="8"/>
    </row>
    <row r="76" spans="1:22" ht="22.5" customHeight="1">
      <c r="A76" s="39">
        <v>250380</v>
      </c>
      <c r="B76" s="40" t="s">
        <v>98</v>
      </c>
      <c r="C76" s="24">
        <v>0</v>
      </c>
      <c r="D76" s="24">
        <v>220</v>
      </c>
      <c r="E76" s="25"/>
      <c r="F76" s="24">
        <v>69.3</v>
      </c>
      <c r="G76" s="26">
        <f t="shared" si="4"/>
        <v>31.5</v>
      </c>
      <c r="H76" s="25">
        <v>0</v>
      </c>
      <c r="I76" s="25">
        <v>475.916</v>
      </c>
      <c r="J76" s="25"/>
      <c r="K76" s="25">
        <v>474.416</v>
      </c>
      <c r="L76" s="26">
        <f>K76/I76*100</f>
        <v>99.684818329285</v>
      </c>
      <c r="M76" s="25">
        <f t="shared" si="10"/>
        <v>0</v>
      </c>
      <c r="N76" s="25">
        <f t="shared" si="10"/>
        <v>695.9159999999999</v>
      </c>
      <c r="O76" s="25">
        <f>O77</f>
        <v>269.57</v>
      </c>
      <c r="P76" s="25">
        <f t="shared" si="11"/>
        <v>543.716</v>
      </c>
      <c r="Q76" s="27"/>
      <c r="R76" s="26">
        <f t="shared" si="3"/>
        <v>78.12954437029758</v>
      </c>
      <c r="S76" s="8"/>
      <c r="T76" s="8"/>
      <c r="U76" s="8"/>
      <c r="V76" s="8"/>
    </row>
    <row r="77" spans="1:22" ht="21.75" customHeight="1">
      <c r="A77" s="46"/>
      <c r="B77" s="47" t="s">
        <v>58</v>
      </c>
      <c r="C77" s="48">
        <f>C70+C71+C73+C74+C75+C76</f>
        <v>114198.70000000001</v>
      </c>
      <c r="D77" s="48">
        <f>D70+D71+D73+D74+D75+D76</f>
        <v>111573.67199999999</v>
      </c>
      <c r="E77" s="48">
        <f>E70+E71+E73+E74+E75+E76</f>
        <v>0</v>
      </c>
      <c r="F77" s="48">
        <f>F70+F71+F73+F74+F75+F76</f>
        <v>83961.88600000001</v>
      </c>
      <c r="G77" s="49">
        <f>F77/D77*100</f>
        <v>75.25241797186708</v>
      </c>
      <c r="H77" s="48">
        <f>H70+H71+H73+H74+H75+H76</f>
        <v>1859.6999999999998</v>
      </c>
      <c r="I77" s="48">
        <f>I70+I71+I73+I74+I75+I76</f>
        <v>4495.405000000001</v>
      </c>
      <c r="J77" s="48">
        <f>J70+J71+J73+J74+J75+J76</f>
        <v>0</v>
      </c>
      <c r="K77" s="48">
        <f>K70+K71+K73+K74+K75+K76</f>
        <v>2909.1630000000005</v>
      </c>
      <c r="L77" s="49">
        <f>K77/I77*100</f>
        <v>64.71414700121568</v>
      </c>
      <c r="M77" s="48">
        <f>M70+M71+M73+M74+M75+M76</f>
        <v>116058.40000000001</v>
      </c>
      <c r="N77" s="48">
        <f>N70+N71+N73+N74+N75+N76</f>
        <v>116069.07699999999</v>
      </c>
      <c r="O77" s="48">
        <f>O70+O71+O73+O74+O75+O76</f>
        <v>101895.8</v>
      </c>
      <c r="P77" s="48">
        <f>P70+P71+P73+P74+P75+P76</f>
        <v>86871.049</v>
      </c>
      <c r="Q77" s="50" t="e">
        <f>SUM(Q70:Q71)</f>
        <v>#REF!</v>
      </c>
      <c r="R77" s="49">
        <f t="shared" si="3"/>
        <v>74.84426622949711</v>
      </c>
      <c r="S77" s="8"/>
      <c r="T77" s="8"/>
      <c r="U77" s="8"/>
      <c r="V77" s="8"/>
    </row>
    <row r="78" spans="1:19" ht="12.75" hidden="1">
      <c r="A78" s="22"/>
      <c r="B78" s="35"/>
      <c r="C78" s="32"/>
      <c r="D78" s="25"/>
      <c r="E78" s="33"/>
      <c r="F78" s="33"/>
      <c r="G78" s="33"/>
      <c r="H78" s="33"/>
      <c r="I78" s="33"/>
      <c r="J78" s="33"/>
      <c r="K78" s="33"/>
      <c r="L78" s="45"/>
      <c r="M78" s="33"/>
      <c r="N78" s="33"/>
      <c r="O78" s="33"/>
      <c r="P78" s="33"/>
      <c r="Q78" s="33"/>
      <c r="R78" s="33"/>
      <c r="S78" s="8"/>
    </row>
    <row r="79" spans="1:19" ht="12.75" hidden="1">
      <c r="A79" s="22"/>
      <c r="B79" s="32"/>
      <c r="C79" s="32"/>
      <c r="D79" s="25"/>
      <c r="E79" s="33"/>
      <c r="F79" s="33"/>
      <c r="G79" s="33"/>
      <c r="H79" s="33"/>
      <c r="I79" s="33"/>
      <c r="J79" s="33"/>
      <c r="K79" s="33"/>
      <c r="L79" s="45"/>
      <c r="M79" s="33"/>
      <c r="N79" s="33"/>
      <c r="O79" s="33"/>
      <c r="P79" s="33"/>
      <c r="Q79" s="33"/>
      <c r="R79" s="33"/>
      <c r="S79" s="8"/>
    </row>
    <row r="80" spans="1:19" ht="12.75">
      <c r="A80" s="30"/>
      <c r="B80" s="31"/>
      <c r="C80" s="31"/>
      <c r="K80" s="8"/>
      <c r="L80" s="44"/>
      <c r="N80" s="42"/>
      <c r="P80" s="42"/>
      <c r="R80" s="8"/>
      <c r="S80" s="8"/>
    </row>
    <row r="81" spans="1:19" ht="12.75">
      <c r="A81" s="30"/>
      <c r="B81" s="31"/>
      <c r="C81" s="31"/>
      <c r="D81" s="42"/>
      <c r="K81" s="8"/>
      <c r="L81" s="44"/>
      <c r="M81" s="42"/>
      <c r="N81" s="42"/>
      <c r="O81" s="42"/>
      <c r="P81" s="42"/>
      <c r="R81" s="8"/>
      <c r="S81" s="8"/>
    </row>
    <row r="82" spans="1:19" ht="12.75">
      <c r="A82" s="30"/>
      <c r="B82" s="31"/>
      <c r="C82" s="31"/>
      <c r="F82" s="42"/>
      <c r="K82" s="8"/>
      <c r="L82" s="8"/>
      <c r="M82" s="42"/>
      <c r="R82" s="8"/>
      <c r="S82" s="8"/>
    </row>
    <row r="83" spans="1:19" ht="12.75">
      <c r="A83" s="30"/>
      <c r="B83" s="31"/>
      <c r="C83" s="31"/>
      <c r="D83" s="42"/>
      <c r="K83" s="8"/>
      <c r="L83" s="8"/>
      <c r="M83" s="42"/>
      <c r="R83" s="8"/>
      <c r="S83" s="8"/>
    </row>
    <row r="84" spans="1:19" ht="12.75">
      <c r="A84" s="30"/>
      <c r="B84" s="31"/>
      <c r="C84" s="31"/>
      <c r="D84" s="42"/>
      <c r="I84" s="42"/>
      <c r="R84" s="8"/>
      <c r="S84" s="8"/>
    </row>
    <row r="85" spans="1:19" ht="12.75">
      <c r="A85" s="30"/>
      <c r="B85" s="31"/>
      <c r="C85" s="31"/>
      <c r="R85" s="8"/>
      <c r="S85" s="8"/>
    </row>
    <row r="86" spans="1:6" ht="12.75">
      <c r="A86" s="30"/>
      <c r="B86" s="31"/>
      <c r="C86" s="31"/>
      <c r="F86" s="42"/>
    </row>
    <row r="87" spans="3:4" ht="12.75">
      <c r="C87" s="42"/>
      <c r="D87" s="42"/>
    </row>
    <row r="88" ht="12.75">
      <c r="D88" s="42"/>
    </row>
  </sheetData>
  <mergeCells count="23">
    <mergeCell ref="H5:H6"/>
    <mergeCell ref="L5:L6"/>
    <mergeCell ref="I5:I6"/>
    <mergeCell ref="K5:K6"/>
    <mergeCell ref="O5:O6"/>
    <mergeCell ref="P5:P6"/>
    <mergeCell ref="Q5:Q6"/>
    <mergeCell ref="R5:R6"/>
    <mergeCell ref="A4:A6"/>
    <mergeCell ref="B4:B6"/>
    <mergeCell ref="C5:C6"/>
    <mergeCell ref="G5:G6"/>
    <mergeCell ref="C4:G4"/>
    <mergeCell ref="H4:L4"/>
    <mergeCell ref="B2:N2"/>
    <mergeCell ref="B1:F1"/>
    <mergeCell ref="D5:D6"/>
    <mergeCell ref="E5:E6"/>
    <mergeCell ref="F5:F6"/>
    <mergeCell ref="J5:J6"/>
    <mergeCell ref="M4:R4"/>
    <mergeCell ref="M5:M6"/>
    <mergeCell ref="N5:N6"/>
  </mergeCells>
  <printOptions/>
  <pageMargins left="0.35" right="0.2" top="0.74" bottom="0.03" header="0.74" footer="0.2"/>
  <pageSetup fitToHeight="3" fitToWidth="1" horizontalDpi="300" verticalDpi="3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VASULIVNA</cp:lastModifiedBy>
  <cp:lastPrinted>2014-10-08T12:50:01Z</cp:lastPrinted>
  <dcterms:created xsi:type="dcterms:W3CDTF">2003-07-29T11:52:02Z</dcterms:created>
  <dcterms:modified xsi:type="dcterms:W3CDTF">2014-11-27T11:37:23Z</dcterms:modified>
  <cp:category/>
  <cp:version/>
  <cp:contentType/>
  <cp:contentStatus/>
</cp:coreProperties>
</file>